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fnogec.sharepoint.com/sites/pole-eco-gestion/Documents partages/General/Financements privés/Contributions des familles/quotient familial/"/>
    </mc:Choice>
  </mc:AlternateContent>
  <xr:revisionPtr revIDLastSave="374" documentId="8_{EE889A3D-0025-4624-BBBE-52EA943B44F5}" xr6:coauthVersionLast="47" xr6:coauthVersionMax="47" xr10:uidLastSave="{D9BCF45F-C2CD-466E-9974-4275DB7CFB34}"/>
  <bookViews>
    <workbookView xWindow="-110" yWindow="-110" windowWidth="25180" windowHeight="16260" activeTab="1" xr2:uid="{00000000-000D-0000-FFFF-FFFF00000000}"/>
  </bookViews>
  <sheets>
    <sheet name="Mode d'emploi" sheetId="7" r:id="rId1"/>
    <sheet name="Modélisation" sheetId="4" r:id="rId2"/>
    <sheet name="Liste" sheetId="5" state="hidden" r:id="rId3"/>
    <sheet name="Données sources UP1" sheetId="1" r:id="rId4"/>
    <sheet name="Statistiques UP1" sheetId="9" r:id="rId5"/>
    <sheet name="Données sources UP2" sheetId="11" r:id="rId6"/>
    <sheet name="Statistiques UP2" sheetId="10" r:id="rId7"/>
    <sheet name="Données sources UP3" sheetId="12" r:id="rId8"/>
    <sheet name="Statistiques UP3" sheetId="13"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3" l="1"/>
  <c r="A2" i="10"/>
  <c r="A2" i="9"/>
  <c r="A54" i="4"/>
  <c r="A53" i="4"/>
  <c r="A52" i="4"/>
  <c r="A51" i="4"/>
  <c r="A38" i="4"/>
  <c r="A37" i="4"/>
  <c r="A36" i="4"/>
  <c r="A35" i="4"/>
  <c r="A23" i="4"/>
  <c r="A22" i="4"/>
  <c r="A21" i="4"/>
  <c r="A20" i="4"/>
  <c r="Q63" i="4" l="1"/>
  <c r="Q64" i="4"/>
  <c r="Q62" i="4"/>
  <c r="L64" i="4"/>
  <c r="L63" i="4"/>
  <c r="A45" i="4"/>
  <c r="P48" i="4"/>
  <c r="O48" i="4"/>
  <c r="N52" i="4"/>
  <c r="N51" i="4"/>
  <c r="N50" i="4"/>
  <c r="N49" i="4"/>
  <c r="N48" i="4"/>
  <c r="L48" i="4"/>
  <c r="I54" i="4"/>
  <c r="I52" i="4"/>
  <c r="I53" i="4"/>
  <c r="I51" i="4"/>
  <c r="F54" i="4"/>
  <c r="F53" i="4"/>
  <c r="F52" i="4"/>
  <c r="F51" i="4"/>
  <c r="F50" i="4"/>
  <c r="C54" i="4"/>
  <c r="C53" i="4"/>
  <c r="C52" i="4"/>
  <c r="C51" i="4"/>
  <c r="L45" i="4"/>
  <c r="A29" i="4"/>
  <c r="C35" i="4"/>
  <c r="A14" i="13"/>
  <c r="B13" i="13"/>
  <c r="A13" i="13"/>
  <c r="B12" i="13"/>
  <c r="A12" i="13"/>
  <c r="B11" i="13"/>
  <c r="A11" i="13"/>
  <c r="B10" i="13"/>
  <c r="A10" i="13"/>
  <c r="B9" i="13"/>
  <c r="A9" i="13"/>
  <c r="F8" i="13"/>
  <c r="B8" i="13"/>
  <c r="A8" i="13"/>
  <c r="G7" i="13"/>
  <c r="F7" i="13"/>
  <c r="B7" i="13"/>
  <c r="A7" i="13"/>
  <c r="G6" i="13"/>
  <c r="F6" i="13"/>
  <c r="B6" i="13"/>
  <c r="A6" i="13"/>
  <c r="G5" i="13"/>
  <c r="B5" i="13"/>
  <c r="H700" i="12"/>
  <c r="G700" i="12"/>
  <c r="F700" i="12"/>
  <c r="E700" i="12"/>
  <c r="H699" i="12"/>
  <c r="G699" i="12"/>
  <c r="F699" i="12"/>
  <c r="E699" i="12"/>
  <c r="H698" i="12"/>
  <c r="G698" i="12"/>
  <c r="F698" i="12"/>
  <c r="E698" i="12"/>
  <c r="H697" i="12"/>
  <c r="G697" i="12"/>
  <c r="F697" i="12"/>
  <c r="E697" i="12"/>
  <c r="H696" i="12"/>
  <c r="G696" i="12"/>
  <c r="F696" i="12"/>
  <c r="E696" i="12"/>
  <c r="H695" i="12"/>
  <c r="G695" i="12"/>
  <c r="F695" i="12"/>
  <c r="E695" i="12"/>
  <c r="H694" i="12"/>
  <c r="G694" i="12"/>
  <c r="F694" i="12"/>
  <c r="E694" i="12"/>
  <c r="H693" i="12"/>
  <c r="G693" i="12"/>
  <c r="F693" i="12"/>
  <c r="E693" i="12"/>
  <c r="H692" i="12"/>
  <c r="G692" i="12"/>
  <c r="F692" i="12"/>
  <c r="E692" i="12"/>
  <c r="H691" i="12"/>
  <c r="G691" i="12"/>
  <c r="F691" i="12"/>
  <c r="E691" i="12"/>
  <c r="H690" i="12"/>
  <c r="G690" i="12"/>
  <c r="F690" i="12"/>
  <c r="E690" i="12"/>
  <c r="H689" i="12"/>
  <c r="G689" i="12"/>
  <c r="F689" i="12"/>
  <c r="E689" i="12"/>
  <c r="H688" i="12"/>
  <c r="G688" i="12"/>
  <c r="F688" i="12"/>
  <c r="E688" i="12"/>
  <c r="H687" i="12"/>
  <c r="G687" i="12"/>
  <c r="F687" i="12"/>
  <c r="E687" i="12"/>
  <c r="H686" i="12"/>
  <c r="G686" i="12"/>
  <c r="F686" i="12"/>
  <c r="E686" i="12"/>
  <c r="H685" i="12"/>
  <c r="G685" i="12"/>
  <c r="F685" i="12"/>
  <c r="E685" i="12"/>
  <c r="H684" i="12"/>
  <c r="G684" i="12"/>
  <c r="F684" i="12"/>
  <c r="E684" i="12"/>
  <c r="H683" i="12"/>
  <c r="G683" i="12"/>
  <c r="F683" i="12"/>
  <c r="E683" i="12"/>
  <c r="H682" i="12"/>
  <c r="G682" i="12"/>
  <c r="F682" i="12"/>
  <c r="E682" i="12"/>
  <c r="H681" i="12"/>
  <c r="G681" i="12"/>
  <c r="F681" i="12"/>
  <c r="E681" i="12"/>
  <c r="H680" i="12"/>
  <c r="G680" i="12"/>
  <c r="F680" i="12"/>
  <c r="E680" i="12"/>
  <c r="H679" i="12"/>
  <c r="G679" i="12"/>
  <c r="F679" i="12"/>
  <c r="E679" i="12"/>
  <c r="H678" i="12"/>
  <c r="G678" i="12"/>
  <c r="F678" i="12"/>
  <c r="E678" i="12"/>
  <c r="H677" i="12"/>
  <c r="G677" i="12"/>
  <c r="F677" i="12"/>
  <c r="E677" i="12"/>
  <c r="H676" i="12"/>
  <c r="G676" i="12"/>
  <c r="F676" i="12"/>
  <c r="E676" i="12"/>
  <c r="H675" i="12"/>
  <c r="G675" i="12"/>
  <c r="F675" i="12"/>
  <c r="E675" i="12"/>
  <c r="H674" i="12"/>
  <c r="G674" i="12"/>
  <c r="F674" i="12"/>
  <c r="E674" i="12"/>
  <c r="H673" i="12"/>
  <c r="G673" i="12"/>
  <c r="F673" i="12"/>
  <c r="E673" i="12"/>
  <c r="H672" i="12"/>
  <c r="G672" i="12"/>
  <c r="F672" i="12"/>
  <c r="E672" i="12"/>
  <c r="H671" i="12"/>
  <c r="G671" i="12"/>
  <c r="F671" i="12"/>
  <c r="E671" i="12"/>
  <c r="H670" i="12"/>
  <c r="G670" i="12"/>
  <c r="F670" i="12"/>
  <c r="E670" i="12"/>
  <c r="H669" i="12"/>
  <c r="G669" i="12"/>
  <c r="F669" i="12"/>
  <c r="E669" i="12"/>
  <c r="H668" i="12"/>
  <c r="G668" i="12"/>
  <c r="F668" i="12"/>
  <c r="E668" i="12"/>
  <c r="H667" i="12"/>
  <c r="G667" i="12"/>
  <c r="F667" i="12"/>
  <c r="E667" i="12"/>
  <c r="H666" i="12"/>
  <c r="G666" i="12"/>
  <c r="F666" i="12"/>
  <c r="E666" i="12"/>
  <c r="H665" i="12"/>
  <c r="G665" i="12"/>
  <c r="F665" i="12"/>
  <c r="E665" i="12"/>
  <c r="H664" i="12"/>
  <c r="G664" i="12"/>
  <c r="F664" i="12"/>
  <c r="E664" i="12"/>
  <c r="H663" i="12"/>
  <c r="G663" i="12"/>
  <c r="F663" i="12"/>
  <c r="E663" i="12"/>
  <c r="H662" i="12"/>
  <c r="G662" i="12"/>
  <c r="F662" i="12"/>
  <c r="E662" i="12"/>
  <c r="H661" i="12"/>
  <c r="G661" i="12"/>
  <c r="F661" i="12"/>
  <c r="E661" i="12"/>
  <c r="H660" i="12"/>
  <c r="G660" i="12"/>
  <c r="F660" i="12"/>
  <c r="E660" i="12"/>
  <c r="H659" i="12"/>
  <c r="G659" i="12"/>
  <c r="F659" i="12"/>
  <c r="E659" i="12"/>
  <c r="H658" i="12"/>
  <c r="G658" i="12"/>
  <c r="F658" i="12"/>
  <c r="E658" i="12"/>
  <c r="H657" i="12"/>
  <c r="G657" i="12"/>
  <c r="F657" i="12"/>
  <c r="E657" i="12"/>
  <c r="H656" i="12"/>
  <c r="G656" i="12"/>
  <c r="F656" i="12"/>
  <c r="E656" i="12"/>
  <c r="H655" i="12"/>
  <c r="G655" i="12"/>
  <c r="F655" i="12"/>
  <c r="E655" i="12"/>
  <c r="H654" i="12"/>
  <c r="G654" i="12"/>
  <c r="F654" i="12"/>
  <c r="E654" i="12"/>
  <c r="H653" i="12"/>
  <c r="G653" i="12"/>
  <c r="F653" i="12"/>
  <c r="E653" i="12"/>
  <c r="H652" i="12"/>
  <c r="G652" i="12"/>
  <c r="F652" i="12"/>
  <c r="E652" i="12"/>
  <c r="H651" i="12"/>
  <c r="G651" i="12"/>
  <c r="F651" i="12"/>
  <c r="E651" i="12"/>
  <c r="H650" i="12"/>
  <c r="G650" i="12"/>
  <c r="F650" i="12"/>
  <c r="E650" i="12"/>
  <c r="H649" i="12"/>
  <c r="G649" i="12"/>
  <c r="F649" i="12"/>
  <c r="E649" i="12"/>
  <c r="H648" i="12"/>
  <c r="G648" i="12"/>
  <c r="F648" i="12"/>
  <c r="E648" i="12"/>
  <c r="H647" i="12"/>
  <c r="G647" i="12"/>
  <c r="F647" i="12"/>
  <c r="E647" i="12"/>
  <c r="H646" i="12"/>
  <c r="G646" i="12"/>
  <c r="F646" i="12"/>
  <c r="E646" i="12"/>
  <c r="H645" i="12"/>
  <c r="G645" i="12"/>
  <c r="F645" i="12"/>
  <c r="E645" i="12"/>
  <c r="H644" i="12"/>
  <c r="G644" i="12"/>
  <c r="F644" i="12"/>
  <c r="E644" i="12"/>
  <c r="H643" i="12"/>
  <c r="G643" i="12"/>
  <c r="F643" i="12"/>
  <c r="E643" i="12"/>
  <c r="H642" i="12"/>
  <c r="G642" i="12"/>
  <c r="F642" i="12"/>
  <c r="E642" i="12"/>
  <c r="H641" i="12"/>
  <c r="G641" i="12"/>
  <c r="F641" i="12"/>
  <c r="E641" i="12"/>
  <c r="H640" i="12"/>
  <c r="G640" i="12"/>
  <c r="F640" i="12"/>
  <c r="E640" i="12"/>
  <c r="H639" i="12"/>
  <c r="G639" i="12"/>
  <c r="F639" i="12"/>
  <c r="E639" i="12"/>
  <c r="H638" i="12"/>
  <c r="G638" i="12"/>
  <c r="F638" i="12"/>
  <c r="E638" i="12"/>
  <c r="H637" i="12"/>
  <c r="G637" i="12"/>
  <c r="F637" i="12"/>
  <c r="E637" i="12"/>
  <c r="H636" i="12"/>
  <c r="G636" i="12"/>
  <c r="F636" i="12"/>
  <c r="E636" i="12"/>
  <c r="H635" i="12"/>
  <c r="G635" i="12"/>
  <c r="F635" i="12"/>
  <c r="E635" i="12"/>
  <c r="H634" i="12"/>
  <c r="G634" i="12"/>
  <c r="F634" i="12"/>
  <c r="E634" i="12"/>
  <c r="H633" i="12"/>
  <c r="G633" i="12"/>
  <c r="F633" i="12"/>
  <c r="E633" i="12"/>
  <c r="H632" i="12"/>
  <c r="G632" i="12"/>
  <c r="F632" i="12"/>
  <c r="E632" i="12"/>
  <c r="H631" i="12"/>
  <c r="G631" i="12"/>
  <c r="F631" i="12"/>
  <c r="E631" i="12"/>
  <c r="H630" i="12"/>
  <c r="G630" i="12"/>
  <c r="F630" i="12"/>
  <c r="E630" i="12"/>
  <c r="H629" i="12"/>
  <c r="G629" i="12"/>
  <c r="F629" i="12"/>
  <c r="E629" i="12"/>
  <c r="H628" i="12"/>
  <c r="G628" i="12"/>
  <c r="F628" i="12"/>
  <c r="E628" i="12"/>
  <c r="H627" i="12"/>
  <c r="G627" i="12"/>
  <c r="F627" i="12"/>
  <c r="E627" i="12"/>
  <c r="H626" i="12"/>
  <c r="G626" i="12"/>
  <c r="F626" i="12"/>
  <c r="E626" i="12"/>
  <c r="H625" i="12"/>
  <c r="G625" i="12"/>
  <c r="F625" i="12"/>
  <c r="E625" i="12"/>
  <c r="H624" i="12"/>
  <c r="G624" i="12"/>
  <c r="F624" i="12"/>
  <c r="E624" i="12"/>
  <c r="H623" i="12"/>
  <c r="G623" i="12"/>
  <c r="F623" i="12"/>
  <c r="E623" i="12"/>
  <c r="H622" i="12"/>
  <c r="G622" i="12"/>
  <c r="F622" i="12"/>
  <c r="E622" i="12"/>
  <c r="H621" i="12"/>
  <c r="G621" i="12"/>
  <c r="F621" i="12"/>
  <c r="E621" i="12"/>
  <c r="H620" i="12"/>
  <c r="G620" i="12"/>
  <c r="F620" i="12"/>
  <c r="E620" i="12"/>
  <c r="H619" i="12"/>
  <c r="G619" i="12"/>
  <c r="F619" i="12"/>
  <c r="E619" i="12"/>
  <c r="H618" i="12"/>
  <c r="G618" i="12"/>
  <c r="F618" i="12"/>
  <c r="E618" i="12"/>
  <c r="H617" i="12"/>
  <c r="G617" i="12"/>
  <c r="F617" i="12"/>
  <c r="E617" i="12"/>
  <c r="H616" i="12"/>
  <c r="G616" i="12"/>
  <c r="F616" i="12"/>
  <c r="E616" i="12"/>
  <c r="H615" i="12"/>
  <c r="G615" i="12"/>
  <c r="F615" i="12"/>
  <c r="E615" i="12"/>
  <c r="H614" i="12"/>
  <c r="G614" i="12"/>
  <c r="F614" i="12"/>
  <c r="E614" i="12"/>
  <c r="H613" i="12"/>
  <c r="G613" i="12"/>
  <c r="F613" i="12"/>
  <c r="E613" i="12"/>
  <c r="H612" i="12"/>
  <c r="G612" i="12"/>
  <c r="F612" i="12"/>
  <c r="E612" i="12"/>
  <c r="H611" i="12"/>
  <c r="G611" i="12"/>
  <c r="F611" i="12"/>
  <c r="E611" i="12"/>
  <c r="H610" i="12"/>
  <c r="G610" i="12"/>
  <c r="F610" i="12"/>
  <c r="E610" i="12"/>
  <c r="H609" i="12"/>
  <c r="G609" i="12"/>
  <c r="F609" i="12"/>
  <c r="E609" i="12"/>
  <c r="H608" i="12"/>
  <c r="G608" i="12"/>
  <c r="F608" i="12"/>
  <c r="E608" i="12"/>
  <c r="H607" i="12"/>
  <c r="G607" i="12"/>
  <c r="F607" i="12"/>
  <c r="E607" i="12"/>
  <c r="H606" i="12"/>
  <c r="G606" i="12"/>
  <c r="F606" i="12"/>
  <c r="E606" i="12"/>
  <c r="H605" i="12"/>
  <c r="G605" i="12"/>
  <c r="F605" i="12"/>
  <c r="E605" i="12"/>
  <c r="H604" i="12"/>
  <c r="G604" i="12"/>
  <c r="F604" i="12"/>
  <c r="E604" i="12"/>
  <c r="H603" i="12"/>
  <c r="G603" i="12"/>
  <c r="F603" i="12"/>
  <c r="E603" i="12"/>
  <c r="H602" i="12"/>
  <c r="G602" i="12"/>
  <c r="F602" i="12"/>
  <c r="E602" i="12"/>
  <c r="H601" i="12"/>
  <c r="G601" i="12"/>
  <c r="F601" i="12"/>
  <c r="E601" i="12"/>
  <c r="H600" i="12"/>
  <c r="G600" i="12"/>
  <c r="F600" i="12"/>
  <c r="E600" i="12"/>
  <c r="H599" i="12"/>
  <c r="G599" i="12"/>
  <c r="F599" i="12"/>
  <c r="E599" i="12"/>
  <c r="H598" i="12"/>
  <c r="G598" i="12"/>
  <c r="F598" i="12"/>
  <c r="E598" i="12"/>
  <c r="H597" i="12"/>
  <c r="G597" i="12"/>
  <c r="F597" i="12"/>
  <c r="E597" i="12"/>
  <c r="H596" i="12"/>
  <c r="G596" i="12"/>
  <c r="F596" i="12"/>
  <c r="E596" i="12"/>
  <c r="H595" i="12"/>
  <c r="G595" i="12"/>
  <c r="F595" i="12"/>
  <c r="E595" i="12"/>
  <c r="H594" i="12"/>
  <c r="G594" i="12"/>
  <c r="F594" i="12"/>
  <c r="E594" i="12"/>
  <c r="H593" i="12"/>
  <c r="G593" i="12"/>
  <c r="F593" i="12"/>
  <c r="E593" i="12"/>
  <c r="H592" i="12"/>
  <c r="G592" i="12"/>
  <c r="F592" i="12"/>
  <c r="E592" i="12"/>
  <c r="H591" i="12"/>
  <c r="G591" i="12"/>
  <c r="F591" i="12"/>
  <c r="E591" i="12"/>
  <c r="H590" i="12"/>
  <c r="G590" i="12"/>
  <c r="F590" i="12"/>
  <c r="E590" i="12"/>
  <c r="H589" i="12"/>
  <c r="G589" i="12"/>
  <c r="F589" i="12"/>
  <c r="E589" i="12"/>
  <c r="H588" i="12"/>
  <c r="G588" i="12"/>
  <c r="F588" i="12"/>
  <c r="E588" i="12"/>
  <c r="H587" i="12"/>
  <c r="G587" i="12"/>
  <c r="F587" i="12"/>
  <c r="E587" i="12"/>
  <c r="H586" i="12"/>
  <c r="G586" i="12"/>
  <c r="F586" i="12"/>
  <c r="E586" i="12"/>
  <c r="H585" i="12"/>
  <c r="G585" i="12"/>
  <c r="F585" i="12"/>
  <c r="E585" i="12"/>
  <c r="H584" i="12"/>
  <c r="G584" i="12"/>
  <c r="F584" i="12"/>
  <c r="E584" i="12"/>
  <c r="H583" i="12"/>
  <c r="G583" i="12"/>
  <c r="F583" i="12"/>
  <c r="E583" i="12"/>
  <c r="H582" i="12"/>
  <c r="G582" i="12"/>
  <c r="F582" i="12"/>
  <c r="E582" i="12"/>
  <c r="H581" i="12"/>
  <c r="G581" i="12"/>
  <c r="F581" i="12"/>
  <c r="E581" i="12"/>
  <c r="H580" i="12"/>
  <c r="G580" i="12"/>
  <c r="F580" i="12"/>
  <c r="E580" i="12"/>
  <c r="H579" i="12"/>
  <c r="G579" i="12"/>
  <c r="F579" i="12"/>
  <c r="E579" i="12"/>
  <c r="H578" i="12"/>
  <c r="G578" i="12"/>
  <c r="F578" i="12"/>
  <c r="E578" i="12"/>
  <c r="H577" i="12"/>
  <c r="G577" i="12"/>
  <c r="F577" i="12"/>
  <c r="E577" i="12"/>
  <c r="H576" i="12"/>
  <c r="G576" i="12"/>
  <c r="F576" i="12"/>
  <c r="E576" i="12"/>
  <c r="H575" i="12"/>
  <c r="G575" i="12"/>
  <c r="F575" i="12"/>
  <c r="E575" i="12"/>
  <c r="H574" i="12"/>
  <c r="G574" i="12"/>
  <c r="F574" i="12"/>
  <c r="E574" i="12"/>
  <c r="H573" i="12"/>
  <c r="G573" i="12"/>
  <c r="F573" i="12"/>
  <c r="E573" i="12"/>
  <c r="H572" i="12"/>
  <c r="G572" i="12"/>
  <c r="F572" i="12"/>
  <c r="E572" i="12"/>
  <c r="H571" i="12"/>
  <c r="G571" i="12"/>
  <c r="F571" i="12"/>
  <c r="E571" i="12"/>
  <c r="H570" i="12"/>
  <c r="G570" i="12"/>
  <c r="F570" i="12"/>
  <c r="E570" i="12"/>
  <c r="H569" i="12"/>
  <c r="G569" i="12"/>
  <c r="F569" i="12"/>
  <c r="E569" i="12"/>
  <c r="H568" i="12"/>
  <c r="G568" i="12"/>
  <c r="F568" i="12"/>
  <c r="E568" i="12"/>
  <c r="H567" i="12"/>
  <c r="G567" i="12"/>
  <c r="F567" i="12"/>
  <c r="E567" i="12"/>
  <c r="H566" i="12"/>
  <c r="G566" i="12"/>
  <c r="F566" i="12"/>
  <c r="E566" i="12"/>
  <c r="H565" i="12"/>
  <c r="G565" i="12"/>
  <c r="F565" i="12"/>
  <c r="E565" i="12"/>
  <c r="H564" i="12"/>
  <c r="G564" i="12"/>
  <c r="F564" i="12"/>
  <c r="E564" i="12"/>
  <c r="H563" i="12"/>
  <c r="G563" i="12"/>
  <c r="F563" i="12"/>
  <c r="E563" i="12"/>
  <c r="H562" i="12"/>
  <c r="G562" i="12"/>
  <c r="F562" i="12"/>
  <c r="E562" i="12"/>
  <c r="H561" i="12"/>
  <c r="G561" i="12"/>
  <c r="F561" i="12"/>
  <c r="E561" i="12"/>
  <c r="H560" i="12"/>
  <c r="G560" i="12"/>
  <c r="F560" i="12"/>
  <c r="E560" i="12"/>
  <c r="H559" i="12"/>
  <c r="G559" i="12"/>
  <c r="F559" i="12"/>
  <c r="E559" i="12"/>
  <c r="H558" i="12"/>
  <c r="G558" i="12"/>
  <c r="F558" i="12"/>
  <c r="E558" i="12"/>
  <c r="H557" i="12"/>
  <c r="G557" i="12"/>
  <c r="F557" i="12"/>
  <c r="E557" i="12"/>
  <c r="H556" i="12"/>
  <c r="G556" i="12"/>
  <c r="F556" i="12"/>
  <c r="E556" i="12"/>
  <c r="H555" i="12"/>
  <c r="G555" i="12"/>
  <c r="F555" i="12"/>
  <c r="E555" i="12"/>
  <c r="H554" i="12"/>
  <c r="G554" i="12"/>
  <c r="F554" i="12"/>
  <c r="E554" i="12"/>
  <c r="H553" i="12"/>
  <c r="G553" i="12"/>
  <c r="F553" i="12"/>
  <c r="E553" i="12"/>
  <c r="H552" i="12"/>
  <c r="G552" i="12"/>
  <c r="F552" i="12"/>
  <c r="E552" i="12"/>
  <c r="H551" i="12"/>
  <c r="G551" i="12"/>
  <c r="F551" i="12"/>
  <c r="E551" i="12"/>
  <c r="H550" i="12"/>
  <c r="G550" i="12"/>
  <c r="F550" i="12"/>
  <c r="E550" i="12"/>
  <c r="H549" i="12"/>
  <c r="G549" i="12"/>
  <c r="F549" i="12"/>
  <c r="E549" i="12"/>
  <c r="H548" i="12"/>
  <c r="G548" i="12"/>
  <c r="F548" i="12"/>
  <c r="E548" i="12"/>
  <c r="H547" i="12"/>
  <c r="G547" i="12"/>
  <c r="F547" i="12"/>
  <c r="E547" i="12"/>
  <c r="H546" i="12"/>
  <c r="G546" i="12"/>
  <c r="F546" i="12"/>
  <c r="E546" i="12"/>
  <c r="H545" i="12"/>
  <c r="G545" i="12"/>
  <c r="F545" i="12"/>
  <c r="E545" i="12"/>
  <c r="H544" i="12"/>
  <c r="G544" i="12"/>
  <c r="F544" i="12"/>
  <c r="E544" i="12"/>
  <c r="H543" i="12"/>
  <c r="G543" i="12"/>
  <c r="F543" i="12"/>
  <c r="E543" i="12"/>
  <c r="H542" i="12"/>
  <c r="G542" i="12"/>
  <c r="F542" i="12"/>
  <c r="E542" i="12"/>
  <c r="H541" i="12"/>
  <c r="G541" i="12"/>
  <c r="F541" i="12"/>
  <c r="E541" i="12"/>
  <c r="H540" i="12"/>
  <c r="G540" i="12"/>
  <c r="F540" i="12"/>
  <c r="E540" i="12"/>
  <c r="H539" i="12"/>
  <c r="G539" i="12"/>
  <c r="F539" i="12"/>
  <c r="E539" i="12"/>
  <c r="H538" i="12"/>
  <c r="G538" i="12"/>
  <c r="F538" i="12"/>
  <c r="E538" i="12"/>
  <c r="H537" i="12"/>
  <c r="G537" i="12"/>
  <c r="F537" i="12"/>
  <c r="E537" i="12"/>
  <c r="H536" i="12"/>
  <c r="G536" i="12"/>
  <c r="F536" i="12"/>
  <c r="E536" i="12"/>
  <c r="H535" i="12"/>
  <c r="G535" i="12"/>
  <c r="F535" i="12"/>
  <c r="E535" i="12"/>
  <c r="H534" i="12"/>
  <c r="G534" i="12"/>
  <c r="F534" i="12"/>
  <c r="E534" i="12"/>
  <c r="H533" i="12"/>
  <c r="G533" i="12"/>
  <c r="F533" i="12"/>
  <c r="E533" i="12"/>
  <c r="H532" i="12"/>
  <c r="G532" i="12"/>
  <c r="F532" i="12"/>
  <c r="E532" i="12"/>
  <c r="H531" i="12"/>
  <c r="G531" i="12"/>
  <c r="F531" i="12"/>
  <c r="E531" i="12"/>
  <c r="H530" i="12"/>
  <c r="G530" i="12"/>
  <c r="F530" i="12"/>
  <c r="E530" i="12"/>
  <c r="H529" i="12"/>
  <c r="G529" i="12"/>
  <c r="F529" i="12"/>
  <c r="E529" i="12"/>
  <c r="H528" i="12"/>
  <c r="G528" i="12"/>
  <c r="F528" i="12"/>
  <c r="E528" i="12"/>
  <c r="H527" i="12"/>
  <c r="G527" i="12"/>
  <c r="F527" i="12"/>
  <c r="E527" i="12"/>
  <c r="H526" i="12"/>
  <c r="G526" i="12"/>
  <c r="F526" i="12"/>
  <c r="E526" i="12"/>
  <c r="H525" i="12"/>
  <c r="G525" i="12"/>
  <c r="F525" i="12"/>
  <c r="E525" i="12"/>
  <c r="H524" i="12"/>
  <c r="G524" i="12"/>
  <c r="F524" i="12"/>
  <c r="E524" i="12"/>
  <c r="H523" i="12"/>
  <c r="G523" i="12"/>
  <c r="F523" i="12"/>
  <c r="E523" i="12"/>
  <c r="H522" i="12"/>
  <c r="G522" i="12"/>
  <c r="F522" i="12"/>
  <c r="E522" i="12"/>
  <c r="H521" i="12"/>
  <c r="G521" i="12"/>
  <c r="F521" i="12"/>
  <c r="E521" i="12"/>
  <c r="H520" i="12"/>
  <c r="G520" i="12"/>
  <c r="F520" i="12"/>
  <c r="E520" i="12"/>
  <c r="H519" i="12"/>
  <c r="G519" i="12"/>
  <c r="F519" i="12"/>
  <c r="E519" i="12"/>
  <c r="H518" i="12"/>
  <c r="G518" i="12"/>
  <c r="F518" i="12"/>
  <c r="E518" i="12"/>
  <c r="H517" i="12"/>
  <c r="G517" i="12"/>
  <c r="F517" i="12"/>
  <c r="E517" i="12"/>
  <c r="H516" i="12"/>
  <c r="G516" i="12"/>
  <c r="F516" i="12"/>
  <c r="E516" i="12"/>
  <c r="H515" i="12"/>
  <c r="G515" i="12"/>
  <c r="F515" i="12"/>
  <c r="E515" i="12"/>
  <c r="H514" i="12"/>
  <c r="G514" i="12"/>
  <c r="F514" i="12"/>
  <c r="E514" i="12"/>
  <c r="H513" i="12"/>
  <c r="G513" i="12"/>
  <c r="F513" i="12"/>
  <c r="E513" i="12"/>
  <c r="H512" i="12"/>
  <c r="G512" i="12"/>
  <c r="F512" i="12"/>
  <c r="E512" i="12"/>
  <c r="H511" i="12"/>
  <c r="G511" i="12"/>
  <c r="F511" i="12"/>
  <c r="E511" i="12"/>
  <c r="H510" i="12"/>
  <c r="G510" i="12"/>
  <c r="F510" i="12"/>
  <c r="E510" i="12"/>
  <c r="H509" i="12"/>
  <c r="G509" i="12"/>
  <c r="F509" i="12"/>
  <c r="E509" i="12"/>
  <c r="H508" i="12"/>
  <c r="G508" i="12"/>
  <c r="F508" i="12"/>
  <c r="E508" i="12"/>
  <c r="H507" i="12"/>
  <c r="G507" i="12"/>
  <c r="F507" i="12"/>
  <c r="E507" i="12"/>
  <c r="H506" i="12"/>
  <c r="G506" i="12"/>
  <c r="F506" i="12"/>
  <c r="E506" i="12"/>
  <c r="H505" i="12"/>
  <c r="G505" i="12"/>
  <c r="F505" i="12"/>
  <c r="E505" i="12"/>
  <c r="H504" i="12"/>
  <c r="G504" i="12"/>
  <c r="F504" i="12"/>
  <c r="E504" i="12"/>
  <c r="H503" i="12"/>
  <c r="G503" i="12"/>
  <c r="F503" i="12"/>
  <c r="E503" i="12"/>
  <c r="H502" i="12"/>
  <c r="G502" i="12"/>
  <c r="F502" i="12"/>
  <c r="E502" i="12"/>
  <c r="H501" i="12"/>
  <c r="G501" i="12"/>
  <c r="F501" i="12"/>
  <c r="E501" i="12"/>
  <c r="H500" i="12"/>
  <c r="G500" i="12"/>
  <c r="F500" i="12"/>
  <c r="E500" i="12"/>
  <c r="H499" i="12"/>
  <c r="G499" i="12"/>
  <c r="F499" i="12"/>
  <c r="E499" i="12"/>
  <c r="H498" i="12"/>
  <c r="G498" i="12"/>
  <c r="F498" i="12"/>
  <c r="E498" i="12"/>
  <c r="H497" i="12"/>
  <c r="G497" i="12"/>
  <c r="F497" i="12"/>
  <c r="E497" i="12"/>
  <c r="H496" i="12"/>
  <c r="G496" i="12"/>
  <c r="F496" i="12"/>
  <c r="E496" i="12"/>
  <c r="H495" i="12"/>
  <c r="G495" i="12"/>
  <c r="F495" i="12"/>
  <c r="E495" i="12"/>
  <c r="H494" i="12"/>
  <c r="G494" i="12"/>
  <c r="F494" i="12"/>
  <c r="E494" i="12"/>
  <c r="H493" i="12"/>
  <c r="G493" i="12"/>
  <c r="F493" i="12"/>
  <c r="E493" i="12"/>
  <c r="H492" i="12"/>
  <c r="G492" i="12"/>
  <c r="F492" i="12"/>
  <c r="E492" i="12"/>
  <c r="H491" i="12"/>
  <c r="G491" i="12"/>
  <c r="F491" i="12"/>
  <c r="E491" i="12"/>
  <c r="H490" i="12"/>
  <c r="G490" i="12"/>
  <c r="F490" i="12"/>
  <c r="E490" i="12"/>
  <c r="H489" i="12"/>
  <c r="G489" i="12"/>
  <c r="F489" i="12"/>
  <c r="E489" i="12"/>
  <c r="H488" i="12"/>
  <c r="G488" i="12"/>
  <c r="F488" i="12"/>
  <c r="E488" i="12"/>
  <c r="H487" i="12"/>
  <c r="G487" i="12"/>
  <c r="F487" i="12"/>
  <c r="E487" i="12"/>
  <c r="H486" i="12"/>
  <c r="G486" i="12"/>
  <c r="F486" i="12"/>
  <c r="E486" i="12"/>
  <c r="H485" i="12"/>
  <c r="G485" i="12"/>
  <c r="F485" i="12"/>
  <c r="E485" i="12"/>
  <c r="H484" i="12"/>
  <c r="G484" i="12"/>
  <c r="F484" i="12"/>
  <c r="E484" i="12"/>
  <c r="H483" i="12"/>
  <c r="G483" i="12"/>
  <c r="F483" i="12"/>
  <c r="E483" i="12"/>
  <c r="H482" i="12"/>
  <c r="G482" i="12"/>
  <c r="F482" i="12"/>
  <c r="E482" i="12"/>
  <c r="H481" i="12"/>
  <c r="G481" i="12"/>
  <c r="F481" i="12"/>
  <c r="E481" i="12"/>
  <c r="H480" i="12"/>
  <c r="G480" i="12"/>
  <c r="F480" i="12"/>
  <c r="E480" i="12"/>
  <c r="H479" i="12"/>
  <c r="G479" i="12"/>
  <c r="F479" i="12"/>
  <c r="E479" i="12"/>
  <c r="H478" i="12"/>
  <c r="G478" i="12"/>
  <c r="F478" i="12"/>
  <c r="E478" i="12"/>
  <c r="H477" i="12"/>
  <c r="G477" i="12"/>
  <c r="F477" i="12"/>
  <c r="E477" i="12"/>
  <c r="H476" i="12"/>
  <c r="G476" i="12"/>
  <c r="F476" i="12"/>
  <c r="E476" i="12"/>
  <c r="H475" i="12"/>
  <c r="G475" i="12"/>
  <c r="F475" i="12"/>
  <c r="E475" i="12"/>
  <c r="H474" i="12"/>
  <c r="G474" i="12"/>
  <c r="F474" i="12"/>
  <c r="E474" i="12"/>
  <c r="H473" i="12"/>
  <c r="G473" i="12"/>
  <c r="F473" i="12"/>
  <c r="E473" i="12"/>
  <c r="H472" i="12"/>
  <c r="G472" i="12"/>
  <c r="F472" i="12"/>
  <c r="E472" i="12"/>
  <c r="H471" i="12"/>
  <c r="G471" i="12"/>
  <c r="F471" i="12"/>
  <c r="E471" i="12"/>
  <c r="H470" i="12"/>
  <c r="G470" i="12"/>
  <c r="F470" i="12"/>
  <c r="E470" i="12"/>
  <c r="H469" i="12"/>
  <c r="G469" i="12"/>
  <c r="F469" i="12"/>
  <c r="E469" i="12"/>
  <c r="H468" i="12"/>
  <c r="G468" i="12"/>
  <c r="F468" i="12"/>
  <c r="E468" i="12"/>
  <c r="H467" i="12"/>
  <c r="G467" i="12"/>
  <c r="F467" i="12"/>
  <c r="E467" i="12"/>
  <c r="H466" i="12"/>
  <c r="G466" i="12"/>
  <c r="F466" i="12"/>
  <c r="E466" i="12"/>
  <c r="H465" i="12"/>
  <c r="G465" i="12"/>
  <c r="F465" i="12"/>
  <c r="E465" i="12"/>
  <c r="H464" i="12"/>
  <c r="G464" i="12"/>
  <c r="F464" i="12"/>
  <c r="E464" i="12"/>
  <c r="H463" i="12"/>
  <c r="G463" i="12"/>
  <c r="F463" i="12"/>
  <c r="E463" i="12"/>
  <c r="H462" i="12"/>
  <c r="G462" i="12"/>
  <c r="F462" i="12"/>
  <c r="E462" i="12"/>
  <c r="H461" i="12"/>
  <c r="G461" i="12"/>
  <c r="F461" i="12"/>
  <c r="E461" i="12"/>
  <c r="H460" i="12"/>
  <c r="G460" i="12"/>
  <c r="F460" i="12"/>
  <c r="E460" i="12"/>
  <c r="H459" i="12"/>
  <c r="G459" i="12"/>
  <c r="F459" i="12"/>
  <c r="E459" i="12"/>
  <c r="H458" i="12"/>
  <c r="G458" i="12"/>
  <c r="F458" i="12"/>
  <c r="E458" i="12"/>
  <c r="H457" i="12"/>
  <c r="G457" i="12"/>
  <c r="F457" i="12"/>
  <c r="E457" i="12"/>
  <c r="H456" i="12"/>
  <c r="G456" i="12"/>
  <c r="F456" i="12"/>
  <c r="E456" i="12"/>
  <c r="H455" i="12"/>
  <c r="G455" i="12"/>
  <c r="F455" i="12"/>
  <c r="E455" i="12"/>
  <c r="H454" i="12"/>
  <c r="G454" i="12"/>
  <c r="F454" i="12"/>
  <c r="E454" i="12"/>
  <c r="H453" i="12"/>
  <c r="G453" i="12"/>
  <c r="F453" i="12"/>
  <c r="E453" i="12"/>
  <c r="H452" i="12"/>
  <c r="G452" i="12"/>
  <c r="F452" i="12"/>
  <c r="E452" i="12"/>
  <c r="H451" i="12"/>
  <c r="G451" i="12"/>
  <c r="F451" i="12"/>
  <c r="E451" i="12"/>
  <c r="H450" i="12"/>
  <c r="G450" i="12"/>
  <c r="F450" i="12"/>
  <c r="E450" i="12"/>
  <c r="H449" i="12"/>
  <c r="G449" i="12"/>
  <c r="F449" i="12"/>
  <c r="E449" i="12"/>
  <c r="H448" i="12"/>
  <c r="G448" i="12"/>
  <c r="F448" i="12"/>
  <c r="E448" i="12"/>
  <c r="H447" i="12"/>
  <c r="G447" i="12"/>
  <c r="F447" i="12"/>
  <c r="E447" i="12"/>
  <c r="H446" i="12"/>
  <c r="G446" i="12"/>
  <c r="F446" i="12"/>
  <c r="E446" i="12"/>
  <c r="H445" i="12"/>
  <c r="G445" i="12"/>
  <c r="F445" i="12"/>
  <c r="E445" i="12"/>
  <c r="H444" i="12"/>
  <c r="G444" i="12"/>
  <c r="F444" i="12"/>
  <c r="E444" i="12"/>
  <c r="H443" i="12"/>
  <c r="G443" i="12"/>
  <c r="F443" i="12"/>
  <c r="E443" i="12"/>
  <c r="H442" i="12"/>
  <c r="G442" i="12"/>
  <c r="F442" i="12"/>
  <c r="E442" i="12"/>
  <c r="H441" i="12"/>
  <c r="G441" i="12"/>
  <c r="F441" i="12"/>
  <c r="E441" i="12"/>
  <c r="H440" i="12"/>
  <c r="G440" i="12"/>
  <c r="F440" i="12"/>
  <c r="E440" i="12"/>
  <c r="H439" i="12"/>
  <c r="G439" i="12"/>
  <c r="F439" i="12"/>
  <c r="E439" i="12"/>
  <c r="H438" i="12"/>
  <c r="G438" i="12"/>
  <c r="F438" i="12"/>
  <c r="E438" i="12"/>
  <c r="H437" i="12"/>
  <c r="G437" i="12"/>
  <c r="F437" i="12"/>
  <c r="E437" i="12"/>
  <c r="H436" i="12"/>
  <c r="G436" i="12"/>
  <c r="F436" i="12"/>
  <c r="E436" i="12"/>
  <c r="H435" i="12"/>
  <c r="G435" i="12"/>
  <c r="F435" i="12"/>
  <c r="E435" i="12"/>
  <c r="H434" i="12"/>
  <c r="G434" i="12"/>
  <c r="F434" i="12"/>
  <c r="E434" i="12"/>
  <c r="H433" i="12"/>
  <c r="G433" i="12"/>
  <c r="F433" i="12"/>
  <c r="E433" i="12"/>
  <c r="H432" i="12"/>
  <c r="G432" i="12"/>
  <c r="F432" i="12"/>
  <c r="E432" i="12"/>
  <c r="H431" i="12"/>
  <c r="G431" i="12"/>
  <c r="F431" i="12"/>
  <c r="E431" i="12"/>
  <c r="H430" i="12"/>
  <c r="G430" i="12"/>
  <c r="F430" i="12"/>
  <c r="E430" i="12"/>
  <c r="H429" i="12"/>
  <c r="G429" i="12"/>
  <c r="F429" i="12"/>
  <c r="E429" i="12"/>
  <c r="H428" i="12"/>
  <c r="G428" i="12"/>
  <c r="F428" i="12"/>
  <c r="E428" i="12"/>
  <c r="H427" i="12"/>
  <c r="G427" i="12"/>
  <c r="F427" i="12"/>
  <c r="E427" i="12"/>
  <c r="H426" i="12"/>
  <c r="G426" i="12"/>
  <c r="F426" i="12"/>
  <c r="E426" i="12"/>
  <c r="H425" i="12"/>
  <c r="G425" i="12"/>
  <c r="F425" i="12"/>
  <c r="E425" i="12"/>
  <c r="H424" i="12"/>
  <c r="G424" i="12"/>
  <c r="F424" i="12"/>
  <c r="E424" i="12"/>
  <c r="H423" i="12"/>
  <c r="G423" i="12"/>
  <c r="F423" i="12"/>
  <c r="E423" i="12"/>
  <c r="H422" i="12"/>
  <c r="G422" i="12"/>
  <c r="F422" i="12"/>
  <c r="E422" i="12"/>
  <c r="H421" i="12"/>
  <c r="G421" i="12"/>
  <c r="F421" i="12"/>
  <c r="E421" i="12"/>
  <c r="H420" i="12"/>
  <c r="G420" i="12"/>
  <c r="F420" i="12"/>
  <c r="E420" i="12"/>
  <c r="H419" i="12"/>
  <c r="G419" i="12"/>
  <c r="F419" i="12"/>
  <c r="E419" i="12"/>
  <c r="H418" i="12"/>
  <c r="G418" i="12"/>
  <c r="F418" i="12"/>
  <c r="E418" i="12"/>
  <c r="H417" i="12"/>
  <c r="G417" i="12"/>
  <c r="F417" i="12"/>
  <c r="E417" i="12"/>
  <c r="H416" i="12"/>
  <c r="G416" i="12"/>
  <c r="F416" i="12"/>
  <c r="E416" i="12"/>
  <c r="H415" i="12"/>
  <c r="G415" i="12"/>
  <c r="F415" i="12"/>
  <c r="E415" i="12"/>
  <c r="H414" i="12"/>
  <c r="G414" i="12"/>
  <c r="F414" i="12"/>
  <c r="E414" i="12"/>
  <c r="H413" i="12"/>
  <c r="G413" i="12"/>
  <c r="F413" i="12"/>
  <c r="E413" i="12"/>
  <c r="H412" i="12"/>
  <c r="G412" i="12"/>
  <c r="F412" i="12"/>
  <c r="E412" i="12"/>
  <c r="H411" i="12"/>
  <c r="G411" i="12"/>
  <c r="F411" i="12"/>
  <c r="E411" i="12"/>
  <c r="H410" i="12"/>
  <c r="G410" i="12"/>
  <c r="F410" i="12"/>
  <c r="E410" i="12"/>
  <c r="H409" i="12"/>
  <c r="G409" i="12"/>
  <c r="F409" i="12"/>
  <c r="E409" i="12"/>
  <c r="H408" i="12"/>
  <c r="G408" i="12"/>
  <c r="F408" i="12"/>
  <c r="E408" i="12"/>
  <c r="H407" i="12"/>
  <c r="G407" i="12"/>
  <c r="F407" i="12"/>
  <c r="E407" i="12"/>
  <c r="H406" i="12"/>
  <c r="G406" i="12"/>
  <c r="F406" i="12"/>
  <c r="E406" i="12"/>
  <c r="H405" i="12"/>
  <c r="G405" i="12"/>
  <c r="F405" i="12"/>
  <c r="E405" i="12"/>
  <c r="H404" i="12"/>
  <c r="G404" i="12"/>
  <c r="F404" i="12"/>
  <c r="E404" i="12"/>
  <c r="H403" i="12"/>
  <c r="G403" i="12"/>
  <c r="F403" i="12"/>
  <c r="E403" i="12"/>
  <c r="H402" i="12"/>
  <c r="G402" i="12"/>
  <c r="F402" i="12"/>
  <c r="E402" i="12"/>
  <c r="H401" i="12"/>
  <c r="G401" i="12"/>
  <c r="F401" i="12"/>
  <c r="E401" i="12"/>
  <c r="H400" i="12"/>
  <c r="G400" i="12"/>
  <c r="F400" i="12"/>
  <c r="E400" i="12"/>
  <c r="H399" i="12"/>
  <c r="G399" i="12"/>
  <c r="F399" i="12"/>
  <c r="E399" i="12"/>
  <c r="H398" i="12"/>
  <c r="G398" i="12"/>
  <c r="F398" i="12"/>
  <c r="E398" i="12"/>
  <c r="H397" i="12"/>
  <c r="G397" i="12"/>
  <c r="F397" i="12"/>
  <c r="E397" i="12"/>
  <c r="H396" i="12"/>
  <c r="G396" i="12"/>
  <c r="F396" i="12"/>
  <c r="E396" i="12"/>
  <c r="H395" i="12"/>
  <c r="G395" i="12"/>
  <c r="F395" i="12"/>
  <c r="E395" i="12"/>
  <c r="H394" i="12"/>
  <c r="G394" i="12"/>
  <c r="F394" i="12"/>
  <c r="E394" i="12"/>
  <c r="H393" i="12"/>
  <c r="G393" i="12"/>
  <c r="F393" i="12"/>
  <c r="E393" i="12"/>
  <c r="H392" i="12"/>
  <c r="G392" i="12"/>
  <c r="F392" i="12"/>
  <c r="E392" i="12"/>
  <c r="H391" i="12"/>
  <c r="G391" i="12"/>
  <c r="F391" i="12"/>
  <c r="E391" i="12"/>
  <c r="H390" i="12"/>
  <c r="G390" i="12"/>
  <c r="F390" i="12"/>
  <c r="E390" i="12"/>
  <c r="H389" i="12"/>
  <c r="G389" i="12"/>
  <c r="F389" i="12"/>
  <c r="E389" i="12"/>
  <c r="H388" i="12"/>
  <c r="G388" i="12"/>
  <c r="F388" i="12"/>
  <c r="E388" i="12"/>
  <c r="H387" i="12"/>
  <c r="G387" i="12"/>
  <c r="F387" i="12"/>
  <c r="E387" i="12"/>
  <c r="H386" i="12"/>
  <c r="G386" i="12"/>
  <c r="F386" i="12"/>
  <c r="E386" i="12"/>
  <c r="H385" i="12"/>
  <c r="G385" i="12"/>
  <c r="F385" i="12"/>
  <c r="E385" i="12"/>
  <c r="H384" i="12"/>
  <c r="G384" i="12"/>
  <c r="F384" i="12"/>
  <c r="E384" i="12"/>
  <c r="H383" i="12"/>
  <c r="G383" i="12"/>
  <c r="F383" i="12"/>
  <c r="E383" i="12"/>
  <c r="H382" i="12"/>
  <c r="G382" i="12"/>
  <c r="F382" i="12"/>
  <c r="E382" i="12"/>
  <c r="H381" i="12"/>
  <c r="G381" i="12"/>
  <c r="F381" i="12"/>
  <c r="E381" i="12"/>
  <c r="H380" i="12"/>
  <c r="G380" i="12"/>
  <c r="F380" i="12"/>
  <c r="E380" i="12"/>
  <c r="H379" i="12"/>
  <c r="G379" i="12"/>
  <c r="F379" i="12"/>
  <c r="E379" i="12"/>
  <c r="H378" i="12"/>
  <c r="G378" i="12"/>
  <c r="F378" i="12"/>
  <c r="E378" i="12"/>
  <c r="H377" i="12"/>
  <c r="G377" i="12"/>
  <c r="F377" i="12"/>
  <c r="E377" i="12"/>
  <c r="H376" i="12"/>
  <c r="G376" i="12"/>
  <c r="F376" i="12"/>
  <c r="E376" i="12"/>
  <c r="H375" i="12"/>
  <c r="G375" i="12"/>
  <c r="F375" i="12"/>
  <c r="E375" i="12"/>
  <c r="H374" i="12"/>
  <c r="G374" i="12"/>
  <c r="F374" i="12"/>
  <c r="E374" i="12"/>
  <c r="H373" i="12"/>
  <c r="G373" i="12"/>
  <c r="F373" i="12"/>
  <c r="E373" i="12"/>
  <c r="H372" i="12"/>
  <c r="G372" i="12"/>
  <c r="F372" i="12"/>
  <c r="E372" i="12"/>
  <c r="H371" i="12"/>
  <c r="G371" i="12"/>
  <c r="F371" i="12"/>
  <c r="E371" i="12"/>
  <c r="H370" i="12"/>
  <c r="G370" i="12"/>
  <c r="F370" i="12"/>
  <c r="E370" i="12"/>
  <c r="H369" i="12"/>
  <c r="G369" i="12"/>
  <c r="F369" i="12"/>
  <c r="E369" i="12"/>
  <c r="H368" i="12"/>
  <c r="G368" i="12"/>
  <c r="F368" i="12"/>
  <c r="E368" i="12"/>
  <c r="H367" i="12"/>
  <c r="G367" i="12"/>
  <c r="F367" i="12"/>
  <c r="E367" i="12"/>
  <c r="H366" i="12"/>
  <c r="G366" i="12"/>
  <c r="F366" i="12"/>
  <c r="E366" i="12"/>
  <c r="H365" i="12"/>
  <c r="G365" i="12"/>
  <c r="F365" i="12"/>
  <c r="E365" i="12"/>
  <c r="H364" i="12"/>
  <c r="G364" i="12"/>
  <c r="F364" i="12"/>
  <c r="E364" i="12"/>
  <c r="H363" i="12"/>
  <c r="G363" i="12"/>
  <c r="F363" i="12"/>
  <c r="E363" i="12"/>
  <c r="H362" i="12"/>
  <c r="G362" i="12"/>
  <c r="F362" i="12"/>
  <c r="E362" i="12"/>
  <c r="H361" i="12"/>
  <c r="G361" i="12"/>
  <c r="F361" i="12"/>
  <c r="E361" i="12"/>
  <c r="H360" i="12"/>
  <c r="G360" i="12"/>
  <c r="F360" i="12"/>
  <c r="E360" i="12"/>
  <c r="H359" i="12"/>
  <c r="G359" i="12"/>
  <c r="F359" i="12"/>
  <c r="E359" i="12"/>
  <c r="H358" i="12"/>
  <c r="G358" i="12"/>
  <c r="F358" i="12"/>
  <c r="E358" i="12"/>
  <c r="H357" i="12"/>
  <c r="G357" i="12"/>
  <c r="F357" i="12"/>
  <c r="E357" i="12"/>
  <c r="H356" i="12"/>
  <c r="G356" i="12"/>
  <c r="F356" i="12"/>
  <c r="E356" i="12"/>
  <c r="H355" i="12"/>
  <c r="G355" i="12"/>
  <c r="F355" i="12"/>
  <c r="E355" i="12"/>
  <c r="H354" i="12"/>
  <c r="G354" i="12"/>
  <c r="F354" i="12"/>
  <c r="E354" i="12"/>
  <c r="H353" i="12"/>
  <c r="G353" i="12"/>
  <c r="F353" i="12"/>
  <c r="E353" i="12"/>
  <c r="H352" i="12"/>
  <c r="G352" i="12"/>
  <c r="F352" i="12"/>
  <c r="E352" i="12"/>
  <c r="H351" i="12"/>
  <c r="G351" i="12"/>
  <c r="F351" i="12"/>
  <c r="E351" i="12"/>
  <c r="H350" i="12"/>
  <c r="G350" i="12"/>
  <c r="F350" i="12"/>
  <c r="E350" i="12"/>
  <c r="H349" i="12"/>
  <c r="G349" i="12"/>
  <c r="F349" i="12"/>
  <c r="E349" i="12"/>
  <c r="H348" i="12"/>
  <c r="G348" i="12"/>
  <c r="F348" i="12"/>
  <c r="E348" i="12"/>
  <c r="H347" i="12"/>
  <c r="G347" i="12"/>
  <c r="F347" i="12"/>
  <c r="E347" i="12"/>
  <c r="H346" i="12"/>
  <c r="G346" i="12"/>
  <c r="F346" i="12"/>
  <c r="E346" i="12"/>
  <c r="H345" i="12"/>
  <c r="G345" i="12"/>
  <c r="F345" i="12"/>
  <c r="E345" i="12"/>
  <c r="H344" i="12"/>
  <c r="G344" i="12"/>
  <c r="F344" i="12"/>
  <c r="E344" i="12"/>
  <c r="H343" i="12"/>
  <c r="G343" i="12"/>
  <c r="F343" i="12"/>
  <c r="E343" i="12"/>
  <c r="H342" i="12"/>
  <c r="G342" i="12"/>
  <c r="F342" i="12"/>
  <c r="E342" i="12"/>
  <c r="H341" i="12"/>
  <c r="G341" i="12"/>
  <c r="F341" i="12"/>
  <c r="E341" i="12"/>
  <c r="H340" i="12"/>
  <c r="G340" i="12"/>
  <c r="F340" i="12"/>
  <c r="E340" i="12"/>
  <c r="H339" i="12"/>
  <c r="G339" i="12"/>
  <c r="F339" i="12"/>
  <c r="E339" i="12"/>
  <c r="H338" i="12"/>
  <c r="G338" i="12"/>
  <c r="F338" i="12"/>
  <c r="E338" i="12"/>
  <c r="H337" i="12"/>
  <c r="G337" i="12"/>
  <c r="F337" i="12"/>
  <c r="E337" i="12"/>
  <c r="H336" i="12"/>
  <c r="G336" i="12"/>
  <c r="F336" i="12"/>
  <c r="E336" i="12"/>
  <c r="H335" i="12"/>
  <c r="G335" i="12"/>
  <c r="F335" i="12"/>
  <c r="E335" i="12"/>
  <c r="H334" i="12"/>
  <c r="G334" i="12"/>
  <c r="F334" i="12"/>
  <c r="E334" i="12"/>
  <c r="H333" i="12"/>
  <c r="G333" i="12"/>
  <c r="F333" i="12"/>
  <c r="E333" i="12"/>
  <c r="H332" i="12"/>
  <c r="G332" i="12"/>
  <c r="F332" i="12"/>
  <c r="E332" i="12"/>
  <c r="H331" i="12"/>
  <c r="G331" i="12"/>
  <c r="F331" i="12"/>
  <c r="E331" i="12"/>
  <c r="H330" i="12"/>
  <c r="G330" i="12"/>
  <c r="F330" i="12"/>
  <c r="E330" i="12"/>
  <c r="H329" i="12"/>
  <c r="G329" i="12"/>
  <c r="F329" i="12"/>
  <c r="E329" i="12"/>
  <c r="H328" i="12"/>
  <c r="G328" i="12"/>
  <c r="F328" i="12"/>
  <c r="E328" i="12"/>
  <c r="H327" i="12"/>
  <c r="G327" i="12"/>
  <c r="F327" i="12"/>
  <c r="E327" i="12"/>
  <c r="H326" i="12"/>
  <c r="G326" i="12"/>
  <c r="F326" i="12"/>
  <c r="E326" i="12"/>
  <c r="H325" i="12"/>
  <c r="G325" i="12"/>
  <c r="F325" i="12"/>
  <c r="E325" i="12"/>
  <c r="H324" i="12"/>
  <c r="G324" i="12"/>
  <c r="F324" i="12"/>
  <c r="E324" i="12"/>
  <c r="H323" i="12"/>
  <c r="G323" i="12"/>
  <c r="F323" i="12"/>
  <c r="E323" i="12"/>
  <c r="H322" i="12"/>
  <c r="G322" i="12"/>
  <c r="F322" i="12"/>
  <c r="E322" i="12"/>
  <c r="H321" i="12"/>
  <c r="G321" i="12"/>
  <c r="F321" i="12"/>
  <c r="E321" i="12"/>
  <c r="H320" i="12"/>
  <c r="G320" i="12"/>
  <c r="F320" i="12"/>
  <c r="E320" i="12"/>
  <c r="H319" i="12"/>
  <c r="G319" i="12"/>
  <c r="F319" i="12"/>
  <c r="E319" i="12"/>
  <c r="H318" i="12"/>
  <c r="G318" i="12"/>
  <c r="F318" i="12"/>
  <c r="E318" i="12"/>
  <c r="H317" i="12"/>
  <c r="G317" i="12"/>
  <c r="F317" i="12"/>
  <c r="E317" i="12"/>
  <c r="H316" i="12"/>
  <c r="G316" i="12"/>
  <c r="F316" i="12"/>
  <c r="E316" i="12"/>
  <c r="H315" i="12"/>
  <c r="G315" i="12"/>
  <c r="F315" i="12"/>
  <c r="E315" i="12"/>
  <c r="H314" i="12"/>
  <c r="G314" i="12"/>
  <c r="F314" i="12"/>
  <c r="E314" i="12"/>
  <c r="H313" i="12"/>
  <c r="G313" i="12"/>
  <c r="F313" i="12"/>
  <c r="E313" i="12"/>
  <c r="H312" i="12"/>
  <c r="G312" i="12"/>
  <c r="F312" i="12"/>
  <c r="E312" i="12"/>
  <c r="H311" i="12"/>
  <c r="G311" i="12"/>
  <c r="F311" i="12"/>
  <c r="E311" i="12"/>
  <c r="H310" i="12"/>
  <c r="G310" i="12"/>
  <c r="F310" i="12"/>
  <c r="E310" i="12"/>
  <c r="H309" i="12"/>
  <c r="G309" i="12"/>
  <c r="F309" i="12"/>
  <c r="E309" i="12"/>
  <c r="H308" i="12"/>
  <c r="G308" i="12"/>
  <c r="F308" i="12"/>
  <c r="E308" i="12"/>
  <c r="H307" i="12"/>
  <c r="G307" i="12"/>
  <c r="F307" i="12"/>
  <c r="E307" i="12"/>
  <c r="H306" i="12"/>
  <c r="G306" i="12"/>
  <c r="F306" i="12"/>
  <c r="E306" i="12"/>
  <c r="H305" i="12"/>
  <c r="G305" i="12"/>
  <c r="F305" i="12"/>
  <c r="E305" i="12"/>
  <c r="H304" i="12"/>
  <c r="G304" i="12"/>
  <c r="F304" i="12"/>
  <c r="E304" i="12"/>
  <c r="H303" i="12"/>
  <c r="G303" i="12"/>
  <c r="F303" i="12"/>
  <c r="E303" i="12"/>
  <c r="H302" i="12"/>
  <c r="G302" i="12"/>
  <c r="F302" i="12"/>
  <c r="E302" i="12"/>
  <c r="H301" i="12"/>
  <c r="G301" i="12"/>
  <c r="F301" i="12"/>
  <c r="E301" i="12"/>
  <c r="H300" i="12"/>
  <c r="G300" i="12"/>
  <c r="F300" i="12"/>
  <c r="E300" i="12"/>
  <c r="H299" i="12"/>
  <c r="G299" i="12"/>
  <c r="F299" i="12"/>
  <c r="E299" i="12"/>
  <c r="H298" i="12"/>
  <c r="G298" i="12"/>
  <c r="F298" i="12"/>
  <c r="E298" i="12"/>
  <c r="H297" i="12"/>
  <c r="G297" i="12"/>
  <c r="F297" i="12"/>
  <c r="E297" i="12"/>
  <c r="H296" i="12"/>
  <c r="G296" i="12"/>
  <c r="F296" i="12"/>
  <c r="E296" i="12"/>
  <c r="H295" i="12"/>
  <c r="G295" i="12"/>
  <c r="F295" i="12"/>
  <c r="E295" i="12"/>
  <c r="H294" i="12"/>
  <c r="G294" i="12"/>
  <c r="F294" i="12"/>
  <c r="E294" i="12"/>
  <c r="H293" i="12"/>
  <c r="G293" i="12"/>
  <c r="F293" i="12"/>
  <c r="E293" i="12"/>
  <c r="H292" i="12"/>
  <c r="G292" i="12"/>
  <c r="F292" i="12"/>
  <c r="E292" i="12"/>
  <c r="H291" i="12"/>
  <c r="G291" i="12"/>
  <c r="F291" i="12"/>
  <c r="E291" i="12"/>
  <c r="H290" i="12"/>
  <c r="G290" i="12"/>
  <c r="F290" i="12"/>
  <c r="E290" i="12"/>
  <c r="H289" i="12"/>
  <c r="G289" i="12"/>
  <c r="F289" i="12"/>
  <c r="E289" i="12"/>
  <c r="H288" i="12"/>
  <c r="G288" i="12"/>
  <c r="F288" i="12"/>
  <c r="E288" i="12"/>
  <c r="H287" i="12"/>
  <c r="G287" i="12"/>
  <c r="F287" i="12"/>
  <c r="E287" i="12"/>
  <c r="H286" i="12"/>
  <c r="G286" i="12"/>
  <c r="F286" i="12"/>
  <c r="E286" i="12"/>
  <c r="H285" i="12"/>
  <c r="G285" i="12"/>
  <c r="F285" i="12"/>
  <c r="E285" i="12"/>
  <c r="H284" i="12"/>
  <c r="G284" i="12"/>
  <c r="F284" i="12"/>
  <c r="E284" i="12"/>
  <c r="H283" i="12"/>
  <c r="G283" i="12"/>
  <c r="F283" i="12"/>
  <c r="E283" i="12"/>
  <c r="H282" i="12"/>
  <c r="G282" i="12"/>
  <c r="F282" i="12"/>
  <c r="E282" i="12"/>
  <c r="H281" i="12"/>
  <c r="G281" i="12"/>
  <c r="F281" i="12"/>
  <c r="E281" i="12"/>
  <c r="H280" i="12"/>
  <c r="G280" i="12"/>
  <c r="F280" i="12"/>
  <c r="E280" i="12"/>
  <c r="H279" i="12"/>
  <c r="G279" i="12"/>
  <c r="F279" i="12"/>
  <c r="E279" i="12"/>
  <c r="H278" i="12"/>
  <c r="G278" i="12"/>
  <c r="F278" i="12"/>
  <c r="E278" i="12"/>
  <c r="H277" i="12"/>
  <c r="G277" i="12"/>
  <c r="F277" i="12"/>
  <c r="E277" i="12"/>
  <c r="H276" i="12"/>
  <c r="G276" i="12"/>
  <c r="F276" i="12"/>
  <c r="E276" i="12"/>
  <c r="H275" i="12"/>
  <c r="G275" i="12"/>
  <c r="F275" i="12"/>
  <c r="E275" i="12"/>
  <c r="H274" i="12"/>
  <c r="G274" i="12"/>
  <c r="F274" i="12"/>
  <c r="E274" i="12"/>
  <c r="H273" i="12"/>
  <c r="G273" i="12"/>
  <c r="F273" i="12"/>
  <c r="E273" i="12"/>
  <c r="H272" i="12"/>
  <c r="G272" i="12"/>
  <c r="F272" i="12"/>
  <c r="E272" i="12"/>
  <c r="H271" i="12"/>
  <c r="G271" i="12"/>
  <c r="F271" i="12"/>
  <c r="E271" i="12"/>
  <c r="H270" i="12"/>
  <c r="G270" i="12"/>
  <c r="F270" i="12"/>
  <c r="E270" i="12"/>
  <c r="H269" i="12"/>
  <c r="G269" i="12"/>
  <c r="F269" i="12"/>
  <c r="E269" i="12"/>
  <c r="H268" i="12"/>
  <c r="G268" i="12"/>
  <c r="F268" i="12"/>
  <c r="E268" i="12"/>
  <c r="H267" i="12"/>
  <c r="G267" i="12"/>
  <c r="F267" i="12"/>
  <c r="E267" i="12"/>
  <c r="H266" i="12"/>
  <c r="G266" i="12"/>
  <c r="F266" i="12"/>
  <c r="E266" i="12"/>
  <c r="H265" i="12"/>
  <c r="G265" i="12"/>
  <c r="F265" i="12"/>
  <c r="E265" i="12"/>
  <c r="H264" i="12"/>
  <c r="G264" i="12"/>
  <c r="F264" i="12"/>
  <c r="E264" i="12"/>
  <c r="H263" i="12"/>
  <c r="G263" i="12"/>
  <c r="F263" i="12"/>
  <c r="E263" i="12"/>
  <c r="H262" i="12"/>
  <c r="G262" i="12"/>
  <c r="F262" i="12"/>
  <c r="E262" i="12"/>
  <c r="H261" i="12"/>
  <c r="G261" i="12"/>
  <c r="F261" i="12"/>
  <c r="E261" i="12"/>
  <c r="H260" i="12"/>
  <c r="G260" i="12"/>
  <c r="F260" i="12"/>
  <c r="E260" i="12"/>
  <c r="H259" i="12"/>
  <c r="G259" i="12"/>
  <c r="F259" i="12"/>
  <c r="E259" i="12"/>
  <c r="H258" i="12"/>
  <c r="G258" i="12"/>
  <c r="F258" i="12"/>
  <c r="E258" i="12"/>
  <c r="H257" i="12"/>
  <c r="G257" i="12"/>
  <c r="F257" i="12"/>
  <c r="E257" i="12"/>
  <c r="H256" i="12"/>
  <c r="G256" i="12"/>
  <c r="F256" i="12"/>
  <c r="E256" i="12"/>
  <c r="H255" i="12"/>
  <c r="G255" i="12"/>
  <c r="F255" i="12"/>
  <c r="E255" i="12"/>
  <c r="H254" i="12"/>
  <c r="G254" i="12"/>
  <c r="F254" i="12"/>
  <c r="E254" i="12"/>
  <c r="H253" i="12"/>
  <c r="G253" i="12"/>
  <c r="F253" i="12"/>
  <c r="E253" i="12"/>
  <c r="H252" i="12"/>
  <c r="G252" i="12"/>
  <c r="F252" i="12"/>
  <c r="E252" i="12"/>
  <c r="H251" i="12"/>
  <c r="G251" i="12"/>
  <c r="F251" i="12"/>
  <c r="E251" i="12"/>
  <c r="H250" i="12"/>
  <c r="G250" i="12"/>
  <c r="F250" i="12"/>
  <c r="E250" i="12"/>
  <c r="H249" i="12"/>
  <c r="G249" i="12"/>
  <c r="F249" i="12"/>
  <c r="E249" i="12"/>
  <c r="H248" i="12"/>
  <c r="G248" i="12"/>
  <c r="F248" i="12"/>
  <c r="E248" i="12"/>
  <c r="H247" i="12"/>
  <c r="G247" i="12"/>
  <c r="F247" i="12"/>
  <c r="E247" i="12"/>
  <c r="H246" i="12"/>
  <c r="G246" i="12"/>
  <c r="F246" i="12"/>
  <c r="E246" i="12"/>
  <c r="H245" i="12"/>
  <c r="G245" i="12"/>
  <c r="F245" i="12"/>
  <c r="E245" i="12"/>
  <c r="H244" i="12"/>
  <c r="G244" i="12"/>
  <c r="F244" i="12"/>
  <c r="E244" i="12"/>
  <c r="H243" i="12"/>
  <c r="G243" i="12"/>
  <c r="F243" i="12"/>
  <c r="E243" i="12"/>
  <c r="H242" i="12"/>
  <c r="G242" i="12"/>
  <c r="F242" i="12"/>
  <c r="E242" i="12"/>
  <c r="H241" i="12"/>
  <c r="G241" i="12"/>
  <c r="F241" i="12"/>
  <c r="E241" i="12"/>
  <c r="H240" i="12"/>
  <c r="G240" i="12"/>
  <c r="F240" i="12"/>
  <c r="E240" i="12"/>
  <c r="H239" i="12"/>
  <c r="G239" i="12"/>
  <c r="F239" i="12"/>
  <c r="E239" i="12"/>
  <c r="H238" i="12"/>
  <c r="G238" i="12"/>
  <c r="F238" i="12"/>
  <c r="E238" i="12"/>
  <c r="H237" i="12"/>
  <c r="G237" i="12"/>
  <c r="F237" i="12"/>
  <c r="E237" i="12"/>
  <c r="H236" i="12"/>
  <c r="G236" i="12"/>
  <c r="F236" i="12"/>
  <c r="E236" i="12"/>
  <c r="H235" i="12"/>
  <c r="G235" i="12"/>
  <c r="F235" i="12"/>
  <c r="E235" i="12"/>
  <c r="H234" i="12"/>
  <c r="G234" i="12"/>
  <c r="F234" i="12"/>
  <c r="E234" i="12"/>
  <c r="H233" i="12"/>
  <c r="G233" i="12"/>
  <c r="F233" i="12"/>
  <c r="E233" i="12"/>
  <c r="H232" i="12"/>
  <c r="G232" i="12"/>
  <c r="F232" i="12"/>
  <c r="E232" i="12"/>
  <c r="H231" i="12"/>
  <c r="G231" i="12"/>
  <c r="F231" i="12"/>
  <c r="E231" i="12"/>
  <c r="H230" i="12"/>
  <c r="G230" i="12"/>
  <c r="F230" i="12"/>
  <c r="E230" i="12"/>
  <c r="H229" i="12"/>
  <c r="G229" i="12"/>
  <c r="F229" i="12"/>
  <c r="E229" i="12"/>
  <c r="H228" i="12"/>
  <c r="G228" i="12"/>
  <c r="F228" i="12"/>
  <c r="E228" i="12"/>
  <c r="H227" i="12"/>
  <c r="G227" i="12"/>
  <c r="F227" i="12"/>
  <c r="E227" i="12"/>
  <c r="H226" i="12"/>
  <c r="G226" i="12"/>
  <c r="F226" i="12"/>
  <c r="E226" i="12"/>
  <c r="H225" i="12"/>
  <c r="G225" i="12"/>
  <c r="F225" i="12"/>
  <c r="E225" i="12"/>
  <c r="H224" i="12"/>
  <c r="G224" i="12"/>
  <c r="F224" i="12"/>
  <c r="E224" i="12"/>
  <c r="H223" i="12"/>
  <c r="G223" i="12"/>
  <c r="F223" i="12"/>
  <c r="E223" i="12"/>
  <c r="H222" i="12"/>
  <c r="G222" i="12"/>
  <c r="F222" i="12"/>
  <c r="E222" i="12"/>
  <c r="H221" i="12"/>
  <c r="G221" i="12"/>
  <c r="F221" i="12"/>
  <c r="E221" i="12"/>
  <c r="H220" i="12"/>
  <c r="G220" i="12"/>
  <c r="F220" i="12"/>
  <c r="E220" i="12"/>
  <c r="H219" i="12"/>
  <c r="G219" i="12"/>
  <c r="F219" i="12"/>
  <c r="E219" i="12"/>
  <c r="H218" i="12"/>
  <c r="G218" i="12"/>
  <c r="F218" i="12"/>
  <c r="E218" i="12"/>
  <c r="H217" i="12"/>
  <c r="G217" i="12"/>
  <c r="F217" i="12"/>
  <c r="E217" i="12"/>
  <c r="H216" i="12"/>
  <c r="G216" i="12"/>
  <c r="F216" i="12"/>
  <c r="E216" i="12"/>
  <c r="H215" i="12"/>
  <c r="G215" i="12"/>
  <c r="F215" i="12"/>
  <c r="E215" i="12"/>
  <c r="H214" i="12"/>
  <c r="G214" i="12"/>
  <c r="F214" i="12"/>
  <c r="E214" i="12"/>
  <c r="H213" i="12"/>
  <c r="G213" i="12"/>
  <c r="F213" i="12"/>
  <c r="E213" i="12"/>
  <c r="H212" i="12"/>
  <c r="G212" i="12"/>
  <c r="F212" i="12"/>
  <c r="E212" i="12"/>
  <c r="H211" i="12"/>
  <c r="G211" i="12"/>
  <c r="F211" i="12"/>
  <c r="E211" i="12"/>
  <c r="H210" i="12"/>
  <c r="G210" i="12"/>
  <c r="F210" i="12"/>
  <c r="E210" i="12"/>
  <c r="H209" i="12"/>
  <c r="G209" i="12"/>
  <c r="F209" i="12"/>
  <c r="E209" i="12"/>
  <c r="H208" i="12"/>
  <c r="G208" i="12"/>
  <c r="F208" i="12"/>
  <c r="E208" i="12"/>
  <c r="H207" i="12"/>
  <c r="G207" i="12"/>
  <c r="F207" i="12"/>
  <c r="E207" i="12"/>
  <c r="H206" i="12"/>
  <c r="G206" i="12"/>
  <c r="F206" i="12"/>
  <c r="E206" i="12"/>
  <c r="H205" i="12"/>
  <c r="G205" i="12"/>
  <c r="F205" i="12"/>
  <c r="E205" i="12"/>
  <c r="H204" i="12"/>
  <c r="G204" i="12"/>
  <c r="F204" i="12"/>
  <c r="E204" i="12"/>
  <c r="H203" i="12"/>
  <c r="G203" i="12"/>
  <c r="F203" i="12"/>
  <c r="E203" i="12"/>
  <c r="H202" i="12"/>
  <c r="G202" i="12"/>
  <c r="F202" i="12"/>
  <c r="E202" i="12"/>
  <c r="H201" i="12"/>
  <c r="G201" i="12"/>
  <c r="F201" i="12"/>
  <c r="E201" i="12"/>
  <c r="H200" i="12"/>
  <c r="G200" i="12"/>
  <c r="F200" i="12"/>
  <c r="E200" i="12"/>
  <c r="H199" i="12"/>
  <c r="G199" i="12"/>
  <c r="F199" i="12"/>
  <c r="E199" i="12"/>
  <c r="H198" i="12"/>
  <c r="G198" i="12"/>
  <c r="F198" i="12"/>
  <c r="E198" i="12"/>
  <c r="H197" i="12"/>
  <c r="G197" i="12"/>
  <c r="F197" i="12"/>
  <c r="E197" i="12"/>
  <c r="H196" i="12"/>
  <c r="G196" i="12"/>
  <c r="F196" i="12"/>
  <c r="E196" i="12"/>
  <c r="H195" i="12"/>
  <c r="G195" i="12"/>
  <c r="F195" i="12"/>
  <c r="E195" i="12"/>
  <c r="H194" i="12"/>
  <c r="G194" i="12"/>
  <c r="F194" i="12"/>
  <c r="E194" i="12"/>
  <c r="H193" i="12"/>
  <c r="G193" i="12"/>
  <c r="F193" i="12"/>
  <c r="E193" i="12"/>
  <c r="H192" i="12"/>
  <c r="G192" i="12"/>
  <c r="F192" i="12"/>
  <c r="E192" i="12"/>
  <c r="H191" i="12"/>
  <c r="G191" i="12"/>
  <c r="F191" i="12"/>
  <c r="E191" i="12"/>
  <c r="H190" i="12"/>
  <c r="G190" i="12"/>
  <c r="F190" i="12"/>
  <c r="E190" i="12"/>
  <c r="H189" i="12"/>
  <c r="G189" i="12"/>
  <c r="F189" i="12"/>
  <c r="E189" i="12"/>
  <c r="H188" i="12"/>
  <c r="G188" i="12"/>
  <c r="F188" i="12"/>
  <c r="E188" i="12"/>
  <c r="H187" i="12"/>
  <c r="G187" i="12"/>
  <c r="F187" i="12"/>
  <c r="E187" i="12"/>
  <c r="H186" i="12"/>
  <c r="G186" i="12"/>
  <c r="F186" i="12"/>
  <c r="E186" i="12"/>
  <c r="H185" i="12"/>
  <c r="G185" i="12"/>
  <c r="F185" i="12"/>
  <c r="E185" i="12"/>
  <c r="H184" i="12"/>
  <c r="G184" i="12"/>
  <c r="F184" i="12"/>
  <c r="E184" i="12"/>
  <c r="H183" i="12"/>
  <c r="G183" i="12"/>
  <c r="F183" i="12"/>
  <c r="E183" i="12"/>
  <c r="H182" i="12"/>
  <c r="G182" i="12"/>
  <c r="F182" i="12"/>
  <c r="E182" i="12"/>
  <c r="H181" i="12"/>
  <c r="G181" i="12"/>
  <c r="F181" i="12"/>
  <c r="E181" i="12"/>
  <c r="H180" i="12"/>
  <c r="G180" i="12"/>
  <c r="F180" i="12"/>
  <c r="E180" i="12"/>
  <c r="H179" i="12"/>
  <c r="G179" i="12"/>
  <c r="F179" i="12"/>
  <c r="E179" i="12"/>
  <c r="H178" i="12"/>
  <c r="G178" i="12"/>
  <c r="F178" i="12"/>
  <c r="E178" i="12"/>
  <c r="H177" i="12"/>
  <c r="G177" i="12"/>
  <c r="F177" i="12"/>
  <c r="E177" i="12"/>
  <c r="H176" i="12"/>
  <c r="G176" i="12"/>
  <c r="F176" i="12"/>
  <c r="E176" i="12"/>
  <c r="H175" i="12"/>
  <c r="G175" i="12"/>
  <c r="F175" i="12"/>
  <c r="E175" i="12"/>
  <c r="H174" i="12"/>
  <c r="G174" i="12"/>
  <c r="F174" i="12"/>
  <c r="E174" i="12"/>
  <c r="H173" i="12"/>
  <c r="G173" i="12"/>
  <c r="F173" i="12"/>
  <c r="E173" i="12"/>
  <c r="H172" i="12"/>
  <c r="G172" i="12"/>
  <c r="F172" i="12"/>
  <c r="E172" i="12"/>
  <c r="H171" i="12"/>
  <c r="G171" i="12"/>
  <c r="F171" i="12"/>
  <c r="E171" i="12"/>
  <c r="H170" i="12"/>
  <c r="G170" i="12"/>
  <c r="F170" i="12"/>
  <c r="E170" i="12"/>
  <c r="H169" i="12"/>
  <c r="G169" i="12"/>
  <c r="F169" i="12"/>
  <c r="E169" i="12"/>
  <c r="H168" i="12"/>
  <c r="G168" i="12"/>
  <c r="F168" i="12"/>
  <c r="E168" i="12"/>
  <c r="H167" i="12"/>
  <c r="G167" i="12"/>
  <c r="F167" i="12"/>
  <c r="E167" i="12"/>
  <c r="H166" i="12"/>
  <c r="G166" i="12"/>
  <c r="F166" i="12"/>
  <c r="E166" i="12"/>
  <c r="H165" i="12"/>
  <c r="G165" i="12"/>
  <c r="F165" i="12"/>
  <c r="E165" i="12"/>
  <c r="H164" i="12"/>
  <c r="G164" i="12"/>
  <c r="F164" i="12"/>
  <c r="E164" i="12"/>
  <c r="H163" i="12"/>
  <c r="G163" i="12"/>
  <c r="F163" i="12"/>
  <c r="E163" i="12"/>
  <c r="H162" i="12"/>
  <c r="G162" i="12"/>
  <c r="F162" i="12"/>
  <c r="E162" i="12"/>
  <c r="H161" i="12"/>
  <c r="G161" i="12"/>
  <c r="F161" i="12"/>
  <c r="E161" i="12"/>
  <c r="H160" i="12"/>
  <c r="G160" i="12"/>
  <c r="F160" i="12"/>
  <c r="E160" i="12"/>
  <c r="H159" i="12"/>
  <c r="G159" i="12"/>
  <c r="F159" i="12"/>
  <c r="E159" i="12"/>
  <c r="H158" i="12"/>
  <c r="G158" i="12"/>
  <c r="F158" i="12"/>
  <c r="E158" i="12"/>
  <c r="H157" i="12"/>
  <c r="G157" i="12"/>
  <c r="F157" i="12"/>
  <c r="E157" i="12"/>
  <c r="H156" i="12"/>
  <c r="G156" i="12"/>
  <c r="F156" i="12"/>
  <c r="E156" i="12"/>
  <c r="H155" i="12"/>
  <c r="G155" i="12"/>
  <c r="F155" i="12"/>
  <c r="E155" i="12"/>
  <c r="H154" i="12"/>
  <c r="G154" i="12"/>
  <c r="F154" i="12"/>
  <c r="E154" i="12"/>
  <c r="H153" i="12"/>
  <c r="G153" i="12"/>
  <c r="F153" i="12"/>
  <c r="E153" i="12"/>
  <c r="H152" i="12"/>
  <c r="G152" i="12"/>
  <c r="F152" i="12"/>
  <c r="E152" i="12"/>
  <c r="H151" i="12"/>
  <c r="G151" i="12"/>
  <c r="F151" i="12"/>
  <c r="E151" i="12"/>
  <c r="H150" i="12"/>
  <c r="G150" i="12"/>
  <c r="F150" i="12"/>
  <c r="E150" i="12"/>
  <c r="H149" i="12"/>
  <c r="G149" i="12"/>
  <c r="F149" i="12"/>
  <c r="E149" i="12"/>
  <c r="H148" i="12"/>
  <c r="G148" i="12"/>
  <c r="F148" i="12"/>
  <c r="E148" i="12"/>
  <c r="H147" i="12"/>
  <c r="G147" i="12"/>
  <c r="F147" i="12"/>
  <c r="E147" i="12"/>
  <c r="H146" i="12"/>
  <c r="G146" i="12"/>
  <c r="F146" i="12"/>
  <c r="E146" i="12"/>
  <c r="H145" i="12"/>
  <c r="G145" i="12"/>
  <c r="F145" i="12"/>
  <c r="E145" i="12"/>
  <c r="H144" i="12"/>
  <c r="G144" i="12"/>
  <c r="F144" i="12"/>
  <c r="E144" i="12"/>
  <c r="H143" i="12"/>
  <c r="G143" i="12"/>
  <c r="F143" i="12"/>
  <c r="E143" i="12"/>
  <c r="H142" i="12"/>
  <c r="G142" i="12"/>
  <c r="F142" i="12"/>
  <c r="E142" i="12"/>
  <c r="H141" i="12"/>
  <c r="G141" i="12"/>
  <c r="F141" i="12"/>
  <c r="E141" i="12"/>
  <c r="H140" i="12"/>
  <c r="G140" i="12"/>
  <c r="F140" i="12"/>
  <c r="E140" i="12"/>
  <c r="H139" i="12"/>
  <c r="G139" i="12"/>
  <c r="F139" i="12"/>
  <c r="E139" i="12"/>
  <c r="H138" i="12"/>
  <c r="G138" i="12"/>
  <c r="F138" i="12"/>
  <c r="E138" i="12"/>
  <c r="H137" i="12"/>
  <c r="G137" i="12"/>
  <c r="F137" i="12"/>
  <c r="E137" i="12"/>
  <c r="H136" i="12"/>
  <c r="G136" i="12"/>
  <c r="F136" i="12"/>
  <c r="E136" i="12"/>
  <c r="H135" i="12"/>
  <c r="G135" i="12"/>
  <c r="F135" i="12"/>
  <c r="E135" i="12"/>
  <c r="H134" i="12"/>
  <c r="G134" i="12"/>
  <c r="F134" i="12"/>
  <c r="E134" i="12"/>
  <c r="H133" i="12"/>
  <c r="G133" i="12"/>
  <c r="F133" i="12"/>
  <c r="E133" i="12"/>
  <c r="H132" i="12"/>
  <c r="G132" i="12"/>
  <c r="F132" i="12"/>
  <c r="E132" i="12"/>
  <c r="H131" i="12"/>
  <c r="G131" i="12"/>
  <c r="F131" i="12"/>
  <c r="E131" i="12"/>
  <c r="H130" i="12"/>
  <c r="G130" i="12"/>
  <c r="F130" i="12"/>
  <c r="E130" i="12"/>
  <c r="H129" i="12"/>
  <c r="G129" i="12"/>
  <c r="F129" i="12"/>
  <c r="E129" i="12"/>
  <c r="H128" i="12"/>
  <c r="G128" i="12"/>
  <c r="F128" i="12"/>
  <c r="E128" i="12"/>
  <c r="H127" i="12"/>
  <c r="G127" i="12"/>
  <c r="F127" i="12"/>
  <c r="E127" i="12"/>
  <c r="H126" i="12"/>
  <c r="G126" i="12"/>
  <c r="F126" i="12"/>
  <c r="E126" i="12"/>
  <c r="H125" i="12"/>
  <c r="G125" i="12"/>
  <c r="F125" i="12"/>
  <c r="E125" i="12"/>
  <c r="H124" i="12"/>
  <c r="G124" i="12"/>
  <c r="F124" i="12"/>
  <c r="E124" i="12"/>
  <c r="H123" i="12"/>
  <c r="G123" i="12"/>
  <c r="F123" i="12"/>
  <c r="E123" i="12"/>
  <c r="H122" i="12"/>
  <c r="G122" i="12"/>
  <c r="F122" i="12"/>
  <c r="E122" i="12"/>
  <c r="H121" i="12"/>
  <c r="G121" i="12"/>
  <c r="F121" i="12"/>
  <c r="E121" i="12"/>
  <c r="H120" i="12"/>
  <c r="G120" i="12"/>
  <c r="F120" i="12"/>
  <c r="E120" i="12"/>
  <c r="H119" i="12"/>
  <c r="G119" i="12"/>
  <c r="F119" i="12"/>
  <c r="E119" i="12"/>
  <c r="H118" i="12"/>
  <c r="G118" i="12"/>
  <c r="F118" i="12"/>
  <c r="E118" i="12"/>
  <c r="H117" i="12"/>
  <c r="G117" i="12"/>
  <c r="F117" i="12"/>
  <c r="E117" i="12"/>
  <c r="H116" i="12"/>
  <c r="G116" i="12"/>
  <c r="F116" i="12"/>
  <c r="E116" i="12"/>
  <c r="H115" i="12"/>
  <c r="G115" i="12"/>
  <c r="F115" i="12"/>
  <c r="E115" i="12"/>
  <c r="H114" i="12"/>
  <c r="G114" i="12"/>
  <c r="F114" i="12"/>
  <c r="E114" i="12"/>
  <c r="H113" i="12"/>
  <c r="G113" i="12"/>
  <c r="F113" i="12"/>
  <c r="E113" i="12"/>
  <c r="H112" i="12"/>
  <c r="G112" i="12"/>
  <c r="F112" i="12"/>
  <c r="E112" i="12"/>
  <c r="H111" i="12"/>
  <c r="G111" i="12"/>
  <c r="F111" i="12"/>
  <c r="E111" i="12"/>
  <c r="H110" i="12"/>
  <c r="G110" i="12"/>
  <c r="F110" i="12"/>
  <c r="E110" i="12"/>
  <c r="H109" i="12"/>
  <c r="G109" i="12"/>
  <c r="F109" i="12"/>
  <c r="E109" i="12"/>
  <c r="H108" i="12"/>
  <c r="G108" i="12"/>
  <c r="F108" i="12"/>
  <c r="E108" i="12"/>
  <c r="H107" i="12"/>
  <c r="G107" i="12"/>
  <c r="F107" i="12"/>
  <c r="E107" i="12"/>
  <c r="H106" i="12"/>
  <c r="G106" i="12"/>
  <c r="F106" i="12"/>
  <c r="E106" i="12"/>
  <c r="H105" i="12"/>
  <c r="G105" i="12"/>
  <c r="F105" i="12"/>
  <c r="E105" i="12"/>
  <c r="H104" i="12"/>
  <c r="G104" i="12"/>
  <c r="F104" i="12"/>
  <c r="E104" i="12"/>
  <c r="H103" i="12"/>
  <c r="G103" i="12"/>
  <c r="F103" i="12"/>
  <c r="E103" i="12"/>
  <c r="H102" i="12"/>
  <c r="G102" i="12"/>
  <c r="F102" i="12"/>
  <c r="E102" i="12"/>
  <c r="H101" i="12"/>
  <c r="G101" i="12"/>
  <c r="F101" i="12"/>
  <c r="E101" i="12"/>
  <c r="H100" i="12"/>
  <c r="G100" i="12"/>
  <c r="F100" i="12"/>
  <c r="E100" i="12"/>
  <c r="H99" i="12"/>
  <c r="G99" i="12"/>
  <c r="F99" i="12"/>
  <c r="E99" i="12"/>
  <c r="H98" i="12"/>
  <c r="G98" i="12"/>
  <c r="F98" i="12"/>
  <c r="E98" i="12"/>
  <c r="H97" i="12"/>
  <c r="G97" i="12"/>
  <c r="F97" i="12"/>
  <c r="E97" i="12"/>
  <c r="H96" i="12"/>
  <c r="G96" i="12"/>
  <c r="F96" i="12"/>
  <c r="E96" i="12"/>
  <c r="H95" i="12"/>
  <c r="G95" i="12"/>
  <c r="F95" i="12"/>
  <c r="E95" i="12"/>
  <c r="H94" i="12"/>
  <c r="G94" i="12"/>
  <c r="F94" i="12"/>
  <c r="E94" i="12"/>
  <c r="H93" i="12"/>
  <c r="G93" i="12"/>
  <c r="F93" i="12"/>
  <c r="E93" i="12"/>
  <c r="H92" i="12"/>
  <c r="G92" i="12"/>
  <c r="F92" i="12"/>
  <c r="E92" i="12"/>
  <c r="H91" i="12"/>
  <c r="G91" i="12"/>
  <c r="F91" i="12"/>
  <c r="E91" i="12"/>
  <c r="H90" i="12"/>
  <c r="G90" i="12"/>
  <c r="F90" i="12"/>
  <c r="E90" i="12"/>
  <c r="H89" i="12"/>
  <c r="G89" i="12"/>
  <c r="F89" i="12"/>
  <c r="E89" i="12"/>
  <c r="H88" i="12"/>
  <c r="G88" i="12"/>
  <c r="F88" i="12"/>
  <c r="E88" i="12"/>
  <c r="H87" i="12"/>
  <c r="G87" i="12"/>
  <c r="F87" i="12"/>
  <c r="E87" i="12"/>
  <c r="H86" i="12"/>
  <c r="G86" i="12"/>
  <c r="F86" i="12"/>
  <c r="E86" i="12"/>
  <c r="H85" i="12"/>
  <c r="G85" i="12"/>
  <c r="F85" i="12"/>
  <c r="E85" i="12"/>
  <c r="H84" i="12"/>
  <c r="G84" i="12"/>
  <c r="F84" i="12"/>
  <c r="E84" i="12"/>
  <c r="H83" i="12"/>
  <c r="G83" i="12"/>
  <c r="F83" i="12"/>
  <c r="E83" i="12"/>
  <c r="H82" i="12"/>
  <c r="G82" i="12"/>
  <c r="F82" i="12"/>
  <c r="E82" i="12"/>
  <c r="H81" i="12"/>
  <c r="G81" i="12"/>
  <c r="F81" i="12"/>
  <c r="E81" i="12"/>
  <c r="H80" i="12"/>
  <c r="G80" i="12"/>
  <c r="F80" i="12"/>
  <c r="E80" i="12"/>
  <c r="H79" i="12"/>
  <c r="G79" i="12"/>
  <c r="F79" i="12"/>
  <c r="E79" i="12"/>
  <c r="H78" i="12"/>
  <c r="G78" i="12"/>
  <c r="F78" i="12"/>
  <c r="E78" i="12"/>
  <c r="H77" i="12"/>
  <c r="G77" i="12"/>
  <c r="F77" i="12"/>
  <c r="E77" i="12"/>
  <c r="H76" i="12"/>
  <c r="G76" i="12"/>
  <c r="F76" i="12"/>
  <c r="E76" i="12"/>
  <c r="H75" i="12"/>
  <c r="G75" i="12"/>
  <c r="F75" i="12"/>
  <c r="E75" i="12"/>
  <c r="H74" i="12"/>
  <c r="G74" i="12"/>
  <c r="F74" i="12"/>
  <c r="E74" i="12"/>
  <c r="H73" i="12"/>
  <c r="G73" i="12"/>
  <c r="F73" i="12"/>
  <c r="E73" i="12"/>
  <c r="H72" i="12"/>
  <c r="G72" i="12"/>
  <c r="F72" i="12"/>
  <c r="E72" i="12"/>
  <c r="H71" i="12"/>
  <c r="G71" i="12"/>
  <c r="F71" i="12"/>
  <c r="E71" i="12"/>
  <c r="H70" i="12"/>
  <c r="G70" i="12"/>
  <c r="F70" i="12"/>
  <c r="E70" i="12"/>
  <c r="H69" i="12"/>
  <c r="G69" i="12"/>
  <c r="F69" i="12"/>
  <c r="E69" i="12"/>
  <c r="H68" i="12"/>
  <c r="G68" i="12"/>
  <c r="F68" i="12"/>
  <c r="E68" i="12"/>
  <c r="H67" i="12"/>
  <c r="G67" i="12"/>
  <c r="F67" i="12"/>
  <c r="E67" i="12"/>
  <c r="H66" i="12"/>
  <c r="G66" i="12"/>
  <c r="F66" i="12"/>
  <c r="E66" i="12"/>
  <c r="H65" i="12"/>
  <c r="G65" i="12"/>
  <c r="F65" i="12"/>
  <c r="E65" i="12"/>
  <c r="H64" i="12"/>
  <c r="G64" i="12"/>
  <c r="F64" i="12"/>
  <c r="E64" i="12"/>
  <c r="H63" i="12"/>
  <c r="G63" i="12"/>
  <c r="F63" i="12"/>
  <c r="E63" i="12"/>
  <c r="H62" i="12"/>
  <c r="G62" i="12"/>
  <c r="F62" i="12"/>
  <c r="E62" i="12"/>
  <c r="H61" i="12"/>
  <c r="G61" i="12"/>
  <c r="F61" i="12"/>
  <c r="E61" i="12"/>
  <c r="H60" i="12"/>
  <c r="G60" i="12"/>
  <c r="F60" i="12"/>
  <c r="E60" i="12"/>
  <c r="H59" i="12"/>
  <c r="G59" i="12"/>
  <c r="F59" i="12"/>
  <c r="E59" i="12"/>
  <c r="H58" i="12"/>
  <c r="G58" i="12"/>
  <c r="F58" i="12"/>
  <c r="E58" i="12"/>
  <c r="H57" i="12"/>
  <c r="G57" i="12"/>
  <c r="F57" i="12"/>
  <c r="E57" i="12"/>
  <c r="H56" i="12"/>
  <c r="G56" i="12"/>
  <c r="F56" i="12"/>
  <c r="E56" i="12"/>
  <c r="H55" i="12"/>
  <c r="G55" i="12"/>
  <c r="F55" i="12"/>
  <c r="E55" i="12"/>
  <c r="H54" i="12"/>
  <c r="G54" i="12"/>
  <c r="F54" i="12"/>
  <c r="E54" i="12"/>
  <c r="H53" i="12"/>
  <c r="G53" i="12"/>
  <c r="F53" i="12"/>
  <c r="E53" i="12"/>
  <c r="H52" i="12"/>
  <c r="G52" i="12"/>
  <c r="F52" i="12"/>
  <c r="E52" i="12"/>
  <c r="H51" i="12"/>
  <c r="G51" i="12"/>
  <c r="F51" i="12"/>
  <c r="E51" i="12"/>
  <c r="H50" i="12"/>
  <c r="G50" i="12"/>
  <c r="F50" i="12"/>
  <c r="E50" i="12"/>
  <c r="H49" i="12"/>
  <c r="G49" i="12"/>
  <c r="F49" i="12"/>
  <c r="E49" i="12"/>
  <c r="H48" i="12"/>
  <c r="G48" i="12"/>
  <c r="F48" i="12"/>
  <c r="E48" i="12"/>
  <c r="H47" i="12"/>
  <c r="G47" i="12"/>
  <c r="F47" i="12"/>
  <c r="E47" i="12"/>
  <c r="H46" i="12"/>
  <c r="G46" i="12"/>
  <c r="F46" i="12"/>
  <c r="E46" i="12"/>
  <c r="H45" i="12"/>
  <c r="G45" i="12"/>
  <c r="F45" i="12"/>
  <c r="E45" i="12"/>
  <c r="H44" i="12"/>
  <c r="G44" i="12"/>
  <c r="F44" i="12"/>
  <c r="E44" i="12"/>
  <c r="H43" i="12"/>
  <c r="G43" i="12"/>
  <c r="F43" i="12"/>
  <c r="E43" i="12"/>
  <c r="H42" i="12"/>
  <c r="G42" i="12"/>
  <c r="F42" i="12"/>
  <c r="E42" i="12"/>
  <c r="H41" i="12"/>
  <c r="G41" i="12"/>
  <c r="F41" i="12"/>
  <c r="E41" i="12"/>
  <c r="H40" i="12"/>
  <c r="G40" i="12"/>
  <c r="F40" i="12"/>
  <c r="E40" i="12"/>
  <c r="H39" i="12"/>
  <c r="G39" i="12"/>
  <c r="F39" i="12"/>
  <c r="E39" i="12"/>
  <c r="H38" i="12"/>
  <c r="G38" i="12"/>
  <c r="F38" i="12"/>
  <c r="E38" i="12"/>
  <c r="H37" i="12"/>
  <c r="G37" i="12"/>
  <c r="F37" i="12"/>
  <c r="E37" i="12"/>
  <c r="H36" i="12"/>
  <c r="G36" i="12"/>
  <c r="F36" i="12"/>
  <c r="E36" i="12"/>
  <c r="H35" i="12"/>
  <c r="G35" i="12"/>
  <c r="F35" i="12"/>
  <c r="E35" i="12"/>
  <c r="H34" i="12"/>
  <c r="G34" i="12"/>
  <c r="F34" i="12"/>
  <c r="E34" i="12"/>
  <c r="H33" i="12"/>
  <c r="G33" i="12"/>
  <c r="F33" i="12"/>
  <c r="E33" i="12"/>
  <c r="H32" i="12"/>
  <c r="G32" i="12"/>
  <c r="F32" i="12"/>
  <c r="E32" i="12"/>
  <c r="H31" i="12"/>
  <c r="G31" i="12"/>
  <c r="F31" i="12"/>
  <c r="E31" i="12"/>
  <c r="H30" i="12"/>
  <c r="G30" i="12"/>
  <c r="F30" i="12"/>
  <c r="E30" i="12"/>
  <c r="H29" i="12"/>
  <c r="G29" i="12"/>
  <c r="F29" i="12"/>
  <c r="E29" i="12"/>
  <c r="H28" i="12"/>
  <c r="G28" i="12"/>
  <c r="F28" i="12"/>
  <c r="E28" i="12"/>
  <c r="H27" i="12"/>
  <c r="G27" i="12"/>
  <c r="F27" i="12"/>
  <c r="E27" i="12"/>
  <c r="H26" i="12"/>
  <c r="G26" i="12"/>
  <c r="F26" i="12"/>
  <c r="E26" i="12"/>
  <c r="H25" i="12"/>
  <c r="G25" i="12"/>
  <c r="F25" i="12"/>
  <c r="E25" i="12"/>
  <c r="H24" i="12"/>
  <c r="G24" i="12"/>
  <c r="F24" i="12"/>
  <c r="E24" i="12"/>
  <c r="H23" i="12"/>
  <c r="G23" i="12"/>
  <c r="F23" i="12"/>
  <c r="E23" i="12"/>
  <c r="H22" i="12"/>
  <c r="G22" i="12"/>
  <c r="F22" i="12"/>
  <c r="E22" i="12"/>
  <c r="H21" i="12"/>
  <c r="G21" i="12"/>
  <c r="F21" i="12"/>
  <c r="E21" i="12"/>
  <c r="H20" i="12"/>
  <c r="G20" i="12"/>
  <c r="F20" i="12"/>
  <c r="E20" i="12"/>
  <c r="H19" i="12"/>
  <c r="G19" i="12"/>
  <c r="F19" i="12"/>
  <c r="E19" i="12"/>
  <c r="H18" i="12"/>
  <c r="G18" i="12"/>
  <c r="F18" i="12"/>
  <c r="E18" i="12"/>
  <c r="H17" i="12"/>
  <c r="G17" i="12"/>
  <c r="F17" i="12"/>
  <c r="E17" i="12"/>
  <c r="H16" i="12"/>
  <c r="G16" i="12"/>
  <c r="F16" i="12"/>
  <c r="E16" i="12"/>
  <c r="H15" i="12"/>
  <c r="G15" i="12"/>
  <c r="F15" i="12"/>
  <c r="E15" i="12"/>
  <c r="H14" i="12"/>
  <c r="G14" i="12"/>
  <c r="F14" i="12"/>
  <c r="E14" i="12"/>
  <c r="H13" i="12"/>
  <c r="G13" i="12"/>
  <c r="F13" i="12"/>
  <c r="E13" i="12"/>
  <c r="H12" i="12"/>
  <c r="G12" i="12"/>
  <c r="F12" i="12"/>
  <c r="E12" i="12"/>
  <c r="H11" i="12"/>
  <c r="G11" i="12"/>
  <c r="F11" i="12"/>
  <c r="E11" i="12"/>
  <c r="H10" i="12"/>
  <c r="G10" i="12"/>
  <c r="F10" i="12"/>
  <c r="E10" i="12"/>
  <c r="H9" i="12"/>
  <c r="G9" i="12"/>
  <c r="F9" i="12"/>
  <c r="E9" i="12"/>
  <c r="H8" i="12"/>
  <c r="G8" i="12"/>
  <c r="F8" i="12"/>
  <c r="E8" i="12"/>
  <c r="H7" i="12"/>
  <c r="G7" i="12"/>
  <c r="F7" i="12"/>
  <c r="E7" i="12"/>
  <c r="H6" i="12"/>
  <c r="G6" i="12"/>
  <c r="F6" i="12"/>
  <c r="E6" i="12"/>
  <c r="H5" i="12"/>
  <c r="G5" i="12"/>
  <c r="F5" i="12"/>
  <c r="E5" i="12"/>
  <c r="H4" i="12"/>
  <c r="G4" i="12"/>
  <c r="F4" i="12"/>
  <c r="E4" i="12"/>
  <c r="H3" i="12"/>
  <c r="G3" i="12"/>
  <c r="F3" i="12"/>
  <c r="E3" i="12"/>
  <c r="Q50" i="4" s="1"/>
  <c r="H2" i="12"/>
  <c r="G2" i="12"/>
  <c r="F2" i="12"/>
  <c r="E2" i="12"/>
  <c r="U51" i="4" s="1"/>
  <c r="C1" i="12"/>
  <c r="P54" i="4"/>
  <c r="O54" i="4"/>
  <c r="N54" i="4"/>
  <c r="M54" i="4"/>
  <c r="L54" i="4"/>
  <c r="P53" i="4"/>
  <c r="O53" i="4"/>
  <c r="N53" i="4"/>
  <c r="M53" i="4"/>
  <c r="L53" i="4"/>
  <c r="P52" i="4"/>
  <c r="O52" i="4"/>
  <c r="M52" i="4"/>
  <c r="L52" i="4"/>
  <c r="P51" i="4"/>
  <c r="O51" i="4"/>
  <c r="M51" i="4"/>
  <c r="L51" i="4"/>
  <c r="P50" i="4"/>
  <c r="O50" i="4"/>
  <c r="M50" i="4"/>
  <c r="L50" i="4"/>
  <c r="P49" i="4"/>
  <c r="O49" i="4"/>
  <c r="M49" i="4"/>
  <c r="L49" i="4"/>
  <c r="O47" i="4"/>
  <c r="E47" i="4"/>
  <c r="B47" i="4"/>
  <c r="E31" i="4"/>
  <c r="B31" i="4"/>
  <c r="E16" i="4"/>
  <c r="B16" i="4"/>
  <c r="P23" i="4"/>
  <c r="N23" i="4"/>
  <c r="M23" i="4"/>
  <c r="L23" i="4"/>
  <c r="P22" i="4"/>
  <c r="N22" i="4"/>
  <c r="M22" i="4"/>
  <c r="L22" i="4"/>
  <c r="P21" i="4"/>
  <c r="N21" i="4"/>
  <c r="M21" i="4"/>
  <c r="L21" i="4"/>
  <c r="P20" i="4"/>
  <c r="N20" i="4"/>
  <c r="M20" i="4"/>
  <c r="L20" i="4"/>
  <c r="P19" i="4"/>
  <c r="N19" i="4"/>
  <c r="M19" i="4"/>
  <c r="L19" i="4"/>
  <c r="P18" i="4"/>
  <c r="N18" i="4"/>
  <c r="M18" i="4"/>
  <c r="L18" i="4"/>
  <c r="P17" i="4"/>
  <c r="N17" i="4"/>
  <c r="L17" i="4"/>
  <c r="N38" i="4"/>
  <c r="M38" i="4"/>
  <c r="L38" i="4"/>
  <c r="N37" i="4"/>
  <c r="M37" i="4"/>
  <c r="L37" i="4"/>
  <c r="N36" i="4"/>
  <c r="M36" i="4"/>
  <c r="L36" i="4"/>
  <c r="N35" i="4"/>
  <c r="M35" i="4"/>
  <c r="L35" i="4"/>
  <c r="N34" i="4"/>
  <c r="M34" i="4"/>
  <c r="L34" i="4"/>
  <c r="N33" i="4"/>
  <c r="M33" i="4"/>
  <c r="L33" i="4"/>
  <c r="N32" i="4"/>
  <c r="L32" i="4"/>
  <c r="P37" i="4"/>
  <c r="P36" i="4"/>
  <c r="P35" i="4"/>
  <c r="P34" i="4"/>
  <c r="P33" i="4"/>
  <c r="P32" i="4"/>
  <c r="P38" i="4"/>
  <c r="O38" i="4"/>
  <c r="I38" i="4"/>
  <c r="I37" i="4"/>
  <c r="I36" i="4"/>
  <c r="I35" i="4"/>
  <c r="C38" i="4"/>
  <c r="C37" i="4"/>
  <c r="C36" i="4"/>
  <c r="F38" i="4"/>
  <c r="F37" i="4"/>
  <c r="F36" i="4"/>
  <c r="F35" i="4"/>
  <c r="F34" i="4"/>
  <c r="F22" i="4"/>
  <c r="F20" i="4"/>
  <c r="F19" i="4"/>
  <c r="L62" i="4"/>
  <c r="L29" i="4"/>
  <c r="A14" i="4"/>
  <c r="L14" i="4"/>
  <c r="E2" i="11"/>
  <c r="O32" i="4"/>
  <c r="O37" i="4"/>
  <c r="O36" i="4"/>
  <c r="O35" i="4"/>
  <c r="O34" i="4"/>
  <c r="O33" i="4"/>
  <c r="O31" i="4"/>
  <c r="S52" i="4" l="1"/>
  <c r="S50" i="4"/>
  <c r="U54" i="4"/>
  <c r="Q51" i="4"/>
  <c r="S48" i="4"/>
  <c r="Q48" i="4"/>
  <c r="S51" i="4"/>
  <c r="U53" i="4"/>
  <c r="S53" i="4"/>
  <c r="Q53" i="4"/>
  <c r="U48" i="4"/>
  <c r="Q54" i="4"/>
  <c r="U49" i="4"/>
  <c r="U50" i="4"/>
  <c r="U52" i="4"/>
  <c r="Q49" i="4"/>
  <c r="Q52" i="4"/>
  <c r="S54" i="4"/>
  <c r="S49" i="4"/>
  <c r="F702" i="12"/>
  <c r="H702" i="12"/>
  <c r="H700" i="11"/>
  <c r="G700" i="11"/>
  <c r="F700" i="11"/>
  <c r="E700" i="11"/>
  <c r="H699" i="11"/>
  <c r="G699" i="11"/>
  <c r="F699" i="11"/>
  <c r="E699" i="11"/>
  <c r="H698" i="11"/>
  <c r="G698" i="11"/>
  <c r="F698" i="11"/>
  <c r="E698" i="11"/>
  <c r="H697" i="11"/>
  <c r="G697" i="11"/>
  <c r="F697" i="11"/>
  <c r="E697" i="11"/>
  <c r="H696" i="11"/>
  <c r="G696" i="11"/>
  <c r="F696" i="11"/>
  <c r="E696" i="11"/>
  <c r="H695" i="11"/>
  <c r="G695" i="11"/>
  <c r="F695" i="11"/>
  <c r="E695" i="11"/>
  <c r="H694" i="11"/>
  <c r="G694" i="11"/>
  <c r="F694" i="11"/>
  <c r="E694" i="11"/>
  <c r="H693" i="11"/>
  <c r="G693" i="11"/>
  <c r="F693" i="11"/>
  <c r="E693" i="11"/>
  <c r="H692" i="11"/>
  <c r="G692" i="11"/>
  <c r="F692" i="11"/>
  <c r="E692" i="11"/>
  <c r="H691" i="11"/>
  <c r="G691" i="11"/>
  <c r="F691" i="11"/>
  <c r="E691" i="11"/>
  <c r="H690" i="11"/>
  <c r="G690" i="11"/>
  <c r="F690" i="11"/>
  <c r="E690" i="11"/>
  <c r="H689" i="11"/>
  <c r="G689" i="11"/>
  <c r="F689" i="11"/>
  <c r="E689" i="11"/>
  <c r="H688" i="11"/>
  <c r="G688" i="11"/>
  <c r="F688" i="11"/>
  <c r="E688" i="11"/>
  <c r="H687" i="11"/>
  <c r="G687" i="11"/>
  <c r="F687" i="11"/>
  <c r="E687" i="11"/>
  <c r="H686" i="11"/>
  <c r="G686" i="11"/>
  <c r="F686" i="11"/>
  <c r="E686" i="11"/>
  <c r="H685" i="11"/>
  <c r="G685" i="11"/>
  <c r="F685" i="11"/>
  <c r="E685" i="11"/>
  <c r="H684" i="11"/>
  <c r="G684" i="11"/>
  <c r="F684" i="11"/>
  <c r="E684" i="11"/>
  <c r="H683" i="11"/>
  <c r="G683" i="11"/>
  <c r="F683" i="11"/>
  <c r="E683" i="11"/>
  <c r="H682" i="11"/>
  <c r="G682" i="11"/>
  <c r="F682" i="11"/>
  <c r="E682" i="11"/>
  <c r="H681" i="11"/>
  <c r="G681" i="11"/>
  <c r="F681" i="11"/>
  <c r="E681" i="11"/>
  <c r="H680" i="11"/>
  <c r="G680" i="11"/>
  <c r="F680" i="11"/>
  <c r="E680" i="11"/>
  <c r="H679" i="11"/>
  <c r="G679" i="11"/>
  <c r="F679" i="11"/>
  <c r="E679" i="11"/>
  <c r="H678" i="11"/>
  <c r="G678" i="11"/>
  <c r="F678" i="11"/>
  <c r="E678" i="11"/>
  <c r="H677" i="11"/>
  <c r="G677" i="11"/>
  <c r="F677" i="11"/>
  <c r="E677" i="11"/>
  <c r="H676" i="11"/>
  <c r="G676" i="11"/>
  <c r="F676" i="11"/>
  <c r="E676" i="11"/>
  <c r="H675" i="11"/>
  <c r="G675" i="11"/>
  <c r="F675" i="11"/>
  <c r="E675" i="11"/>
  <c r="H674" i="11"/>
  <c r="G674" i="11"/>
  <c r="F674" i="11"/>
  <c r="E674" i="11"/>
  <c r="H673" i="11"/>
  <c r="G673" i="11"/>
  <c r="F673" i="11"/>
  <c r="E673" i="11"/>
  <c r="H672" i="11"/>
  <c r="G672" i="11"/>
  <c r="F672" i="11"/>
  <c r="E672" i="11"/>
  <c r="H671" i="11"/>
  <c r="G671" i="11"/>
  <c r="F671" i="11"/>
  <c r="E671" i="11"/>
  <c r="H670" i="11"/>
  <c r="G670" i="11"/>
  <c r="F670" i="11"/>
  <c r="E670" i="11"/>
  <c r="H669" i="11"/>
  <c r="G669" i="11"/>
  <c r="F669" i="11"/>
  <c r="E669" i="11"/>
  <c r="H668" i="11"/>
  <c r="G668" i="11"/>
  <c r="F668" i="11"/>
  <c r="E668" i="11"/>
  <c r="H667" i="11"/>
  <c r="G667" i="11"/>
  <c r="F667" i="11"/>
  <c r="E667" i="11"/>
  <c r="H666" i="11"/>
  <c r="G666" i="11"/>
  <c r="F666" i="11"/>
  <c r="E666" i="11"/>
  <c r="H665" i="11"/>
  <c r="G665" i="11"/>
  <c r="F665" i="11"/>
  <c r="E665" i="11"/>
  <c r="H664" i="11"/>
  <c r="G664" i="11"/>
  <c r="F664" i="11"/>
  <c r="E664" i="11"/>
  <c r="H663" i="11"/>
  <c r="G663" i="11"/>
  <c r="F663" i="11"/>
  <c r="E663" i="11"/>
  <c r="H662" i="11"/>
  <c r="G662" i="11"/>
  <c r="F662" i="11"/>
  <c r="E662" i="11"/>
  <c r="H661" i="11"/>
  <c r="G661" i="11"/>
  <c r="F661" i="11"/>
  <c r="E661" i="11"/>
  <c r="H660" i="11"/>
  <c r="G660" i="11"/>
  <c r="F660" i="11"/>
  <c r="E660" i="11"/>
  <c r="H659" i="11"/>
  <c r="G659" i="11"/>
  <c r="F659" i="11"/>
  <c r="E659" i="11"/>
  <c r="H658" i="11"/>
  <c r="G658" i="11"/>
  <c r="F658" i="11"/>
  <c r="E658" i="11"/>
  <c r="H657" i="11"/>
  <c r="G657" i="11"/>
  <c r="F657" i="11"/>
  <c r="E657" i="11"/>
  <c r="H656" i="11"/>
  <c r="G656" i="11"/>
  <c r="F656" i="11"/>
  <c r="E656" i="11"/>
  <c r="H655" i="11"/>
  <c r="G655" i="11"/>
  <c r="F655" i="11"/>
  <c r="E655" i="11"/>
  <c r="H654" i="11"/>
  <c r="G654" i="11"/>
  <c r="F654" i="11"/>
  <c r="E654" i="11"/>
  <c r="H653" i="11"/>
  <c r="G653" i="11"/>
  <c r="F653" i="11"/>
  <c r="E653" i="11"/>
  <c r="H652" i="11"/>
  <c r="G652" i="11"/>
  <c r="F652" i="11"/>
  <c r="E652" i="11"/>
  <c r="H651" i="11"/>
  <c r="G651" i="11"/>
  <c r="F651" i="11"/>
  <c r="E651" i="11"/>
  <c r="H650" i="11"/>
  <c r="G650" i="11"/>
  <c r="F650" i="11"/>
  <c r="E650" i="11"/>
  <c r="H649" i="11"/>
  <c r="G649" i="11"/>
  <c r="F649" i="11"/>
  <c r="E649" i="11"/>
  <c r="H648" i="11"/>
  <c r="G648" i="11"/>
  <c r="F648" i="11"/>
  <c r="E648" i="11"/>
  <c r="H647" i="11"/>
  <c r="G647" i="11"/>
  <c r="F647" i="11"/>
  <c r="E647" i="11"/>
  <c r="H646" i="11"/>
  <c r="G646" i="11"/>
  <c r="F646" i="11"/>
  <c r="E646" i="11"/>
  <c r="H645" i="11"/>
  <c r="G645" i="11"/>
  <c r="F645" i="11"/>
  <c r="E645" i="11"/>
  <c r="H644" i="11"/>
  <c r="G644" i="11"/>
  <c r="F644" i="11"/>
  <c r="E644" i="11"/>
  <c r="H643" i="11"/>
  <c r="G643" i="11"/>
  <c r="F643" i="11"/>
  <c r="E643" i="11"/>
  <c r="H642" i="11"/>
  <c r="G642" i="11"/>
  <c r="F642" i="11"/>
  <c r="E642" i="11"/>
  <c r="H641" i="11"/>
  <c r="G641" i="11"/>
  <c r="F641" i="11"/>
  <c r="E641" i="11"/>
  <c r="H640" i="11"/>
  <c r="G640" i="11"/>
  <c r="F640" i="11"/>
  <c r="E640" i="11"/>
  <c r="H639" i="11"/>
  <c r="G639" i="11"/>
  <c r="F639" i="11"/>
  <c r="E639" i="11"/>
  <c r="H638" i="11"/>
  <c r="G638" i="11"/>
  <c r="F638" i="11"/>
  <c r="E638" i="11"/>
  <c r="H637" i="11"/>
  <c r="G637" i="11"/>
  <c r="F637" i="11"/>
  <c r="E637" i="11"/>
  <c r="H636" i="11"/>
  <c r="G636" i="11"/>
  <c r="F636" i="11"/>
  <c r="E636" i="11"/>
  <c r="H635" i="11"/>
  <c r="G635" i="11"/>
  <c r="F635" i="11"/>
  <c r="E635" i="11"/>
  <c r="H634" i="11"/>
  <c r="G634" i="11"/>
  <c r="F634" i="11"/>
  <c r="E634" i="11"/>
  <c r="H633" i="11"/>
  <c r="G633" i="11"/>
  <c r="F633" i="11"/>
  <c r="E633" i="11"/>
  <c r="H632" i="11"/>
  <c r="G632" i="11"/>
  <c r="F632" i="11"/>
  <c r="E632" i="11"/>
  <c r="H631" i="11"/>
  <c r="G631" i="11"/>
  <c r="F631" i="11"/>
  <c r="E631" i="11"/>
  <c r="H630" i="11"/>
  <c r="G630" i="11"/>
  <c r="F630" i="11"/>
  <c r="E630" i="11"/>
  <c r="H629" i="11"/>
  <c r="G629" i="11"/>
  <c r="F629" i="11"/>
  <c r="E629" i="11"/>
  <c r="H628" i="11"/>
  <c r="G628" i="11"/>
  <c r="F628" i="11"/>
  <c r="E628" i="11"/>
  <c r="H627" i="11"/>
  <c r="G627" i="11"/>
  <c r="F627" i="11"/>
  <c r="E627" i="11"/>
  <c r="H626" i="11"/>
  <c r="G626" i="11"/>
  <c r="F626" i="11"/>
  <c r="E626" i="11"/>
  <c r="H625" i="11"/>
  <c r="G625" i="11"/>
  <c r="F625" i="11"/>
  <c r="E625" i="11"/>
  <c r="H624" i="11"/>
  <c r="G624" i="11"/>
  <c r="F624" i="11"/>
  <c r="E624" i="11"/>
  <c r="H623" i="11"/>
  <c r="G623" i="11"/>
  <c r="F623" i="11"/>
  <c r="E623" i="11"/>
  <c r="H622" i="11"/>
  <c r="G622" i="11"/>
  <c r="F622" i="11"/>
  <c r="E622" i="11"/>
  <c r="H621" i="11"/>
  <c r="G621" i="11"/>
  <c r="F621" i="11"/>
  <c r="E621" i="11"/>
  <c r="H620" i="11"/>
  <c r="G620" i="11"/>
  <c r="F620" i="11"/>
  <c r="E620" i="11"/>
  <c r="H619" i="11"/>
  <c r="G619" i="11"/>
  <c r="F619" i="11"/>
  <c r="E619" i="11"/>
  <c r="H618" i="11"/>
  <c r="G618" i="11"/>
  <c r="F618" i="11"/>
  <c r="E618" i="11"/>
  <c r="H617" i="11"/>
  <c r="G617" i="11"/>
  <c r="F617" i="11"/>
  <c r="E617" i="11"/>
  <c r="H616" i="11"/>
  <c r="G616" i="11"/>
  <c r="F616" i="11"/>
  <c r="E616" i="11"/>
  <c r="H615" i="11"/>
  <c r="G615" i="11"/>
  <c r="F615" i="11"/>
  <c r="E615" i="11"/>
  <c r="H614" i="11"/>
  <c r="G614" i="11"/>
  <c r="F614" i="11"/>
  <c r="E614" i="11"/>
  <c r="H613" i="11"/>
  <c r="G613" i="11"/>
  <c r="F613" i="11"/>
  <c r="E613" i="11"/>
  <c r="H612" i="11"/>
  <c r="G612" i="11"/>
  <c r="F612" i="11"/>
  <c r="E612" i="11"/>
  <c r="H611" i="11"/>
  <c r="G611" i="11"/>
  <c r="F611" i="11"/>
  <c r="E611" i="11"/>
  <c r="H610" i="11"/>
  <c r="G610" i="11"/>
  <c r="F610" i="11"/>
  <c r="E610" i="11"/>
  <c r="H609" i="11"/>
  <c r="G609" i="11"/>
  <c r="F609" i="11"/>
  <c r="E609" i="11"/>
  <c r="H608" i="11"/>
  <c r="G608" i="11"/>
  <c r="F608" i="11"/>
  <c r="E608" i="11"/>
  <c r="H607" i="11"/>
  <c r="G607" i="11"/>
  <c r="F607" i="11"/>
  <c r="E607" i="11"/>
  <c r="H606" i="11"/>
  <c r="G606" i="11"/>
  <c r="F606" i="11"/>
  <c r="E606" i="11"/>
  <c r="H605" i="11"/>
  <c r="G605" i="11"/>
  <c r="F605" i="11"/>
  <c r="E605" i="11"/>
  <c r="H604" i="11"/>
  <c r="G604" i="11"/>
  <c r="F604" i="11"/>
  <c r="E604" i="11"/>
  <c r="H603" i="11"/>
  <c r="G603" i="11"/>
  <c r="F603" i="11"/>
  <c r="E603" i="11"/>
  <c r="H602" i="11"/>
  <c r="G602" i="11"/>
  <c r="F602" i="11"/>
  <c r="E602" i="11"/>
  <c r="H601" i="11"/>
  <c r="G601" i="11"/>
  <c r="F601" i="11"/>
  <c r="E601" i="11"/>
  <c r="H600" i="11"/>
  <c r="G600" i="11"/>
  <c r="F600" i="11"/>
  <c r="E600" i="11"/>
  <c r="H599" i="11"/>
  <c r="G599" i="11"/>
  <c r="F599" i="11"/>
  <c r="E599" i="11"/>
  <c r="H598" i="11"/>
  <c r="G598" i="11"/>
  <c r="F598" i="11"/>
  <c r="E598" i="11"/>
  <c r="H597" i="11"/>
  <c r="G597" i="11"/>
  <c r="F597" i="11"/>
  <c r="E597" i="11"/>
  <c r="H596" i="11"/>
  <c r="G596" i="11"/>
  <c r="F596" i="11"/>
  <c r="E596" i="11"/>
  <c r="H595" i="11"/>
  <c r="G595" i="11"/>
  <c r="F595" i="11"/>
  <c r="E595" i="11"/>
  <c r="H594" i="11"/>
  <c r="G594" i="11"/>
  <c r="F594" i="11"/>
  <c r="E594" i="11"/>
  <c r="H593" i="11"/>
  <c r="G593" i="11"/>
  <c r="F593" i="11"/>
  <c r="E593" i="11"/>
  <c r="H592" i="11"/>
  <c r="G592" i="11"/>
  <c r="F592" i="11"/>
  <c r="E592" i="11"/>
  <c r="H591" i="11"/>
  <c r="G591" i="11"/>
  <c r="F591" i="11"/>
  <c r="E591" i="11"/>
  <c r="H590" i="11"/>
  <c r="G590" i="11"/>
  <c r="F590" i="11"/>
  <c r="E590" i="11"/>
  <c r="H589" i="11"/>
  <c r="G589" i="11"/>
  <c r="F589" i="11"/>
  <c r="E589" i="11"/>
  <c r="H588" i="11"/>
  <c r="G588" i="11"/>
  <c r="F588" i="11"/>
  <c r="E588" i="11"/>
  <c r="H587" i="11"/>
  <c r="G587" i="11"/>
  <c r="F587" i="11"/>
  <c r="E587" i="11"/>
  <c r="H586" i="11"/>
  <c r="G586" i="11"/>
  <c r="F586" i="11"/>
  <c r="E586" i="11"/>
  <c r="H585" i="11"/>
  <c r="G585" i="11"/>
  <c r="F585" i="11"/>
  <c r="E585" i="11"/>
  <c r="H584" i="11"/>
  <c r="G584" i="11"/>
  <c r="F584" i="11"/>
  <c r="E584" i="11"/>
  <c r="H583" i="11"/>
  <c r="G583" i="11"/>
  <c r="F583" i="11"/>
  <c r="E583" i="11"/>
  <c r="H582" i="11"/>
  <c r="G582" i="11"/>
  <c r="F582" i="11"/>
  <c r="E582" i="11"/>
  <c r="H581" i="11"/>
  <c r="G581" i="11"/>
  <c r="F581" i="11"/>
  <c r="E581" i="11"/>
  <c r="H580" i="11"/>
  <c r="G580" i="11"/>
  <c r="F580" i="11"/>
  <c r="E580" i="11"/>
  <c r="H579" i="11"/>
  <c r="G579" i="11"/>
  <c r="F579" i="11"/>
  <c r="E579" i="11"/>
  <c r="H578" i="11"/>
  <c r="G578" i="11"/>
  <c r="F578" i="11"/>
  <c r="E578" i="11"/>
  <c r="H577" i="11"/>
  <c r="G577" i="11"/>
  <c r="F577" i="11"/>
  <c r="E577" i="11"/>
  <c r="H576" i="11"/>
  <c r="G576" i="11"/>
  <c r="F576" i="11"/>
  <c r="E576" i="11"/>
  <c r="H575" i="11"/>
  <c r="G575" i="11"/>
  <c r="F575" i="11"/>
  <c r="E575" i="11"/>
  <c r="H574" i="11"/>
  <c r="G574" i="11"/>
  <c r="F574" i="11"/>
  <c r="E574" i="11"/>
  <c r="H573" i="11"/>
  <c r="G573" i="11"/>
  <c r="F573" i="11"/>
  <c r="E573" i="11"/>
  <c r="H572" i="11"/>
  <c r="G572" i="11"/>
  <c r="F572" i="11"/>
  <c r="E572" i="11"/>
  <c r="H571" i="11"/>
  <c r="G571" i="11"/>
  <c r="F571" i="11"/>
  <c r="E571" i="11"/>
  <c r="H570" i="11"/>
  <c r="G570" i="11"/>
  <c r="F570" i="11"/>
  <c r="E570" i="11"/>
  <c r="H569" i="11"/>
  <c r="G569" i="11"/>
  <c r="F569" i="11"/>
  <c r="E569" i="11"/>
  <c r="H568" i="11"/>
  <c r="G568" i="11"/>
  <c r="F568" i="11"/>
  <c r="E568" i="11"/>
  <c r="H567" i="11"/>
  <c r="G567" i="11"/>
  <c r="F567" i="11"/>
  <c r="E567" i="11"/>
  <c r="H566" i="11"/>
  <c r="G566" i="11"/>
  <c r="F566" i="11"/>
  <c r="E566" i="11"/>
  <c r="H565" i="11"/>
  <c r="G565" i="11"/>
  <c r="F565" i="11"/>
  <c r="E565" i="11"/>
  <c r="H564" i="11"/>
  <c r="G564" i="11"/>
  <c r="F564" i="11"/>
  <c r="E564" i="11"/>
  <c r="H563" i="11"/>
  <c r="G563" i="11"/>
  <c r="F563" i="11"/>
  <c r="E563" i="11"/>
  <c r="H562" i="11"/>
  <c r="G562" i="11"/>
  <c r="F562" i="11"/>
  <c r="E562" i="11"/>
  <c r="H561" i="11"/>
  <c r="G561" i="11"/>
  <c r="F561" i="11"/>
  <c r="E561" i="11"/>
  <c r="H560" i="11"/>
  <c r="G560" i="11"/>
  <c r="F560" i="11"/>
  <c r="E560" i="11"/>
  <c r="H559" i="11"/>
  <c r="G559" i="11"/>
  <c r="F559" i="11"/>
  <c r="E559" i="11"/>
  <c r="H558" i="11"/>
  <c r="G558" i="11"/>
  <c r="F558" i="11"/>
  <c r="E558" i="11"/>
  <c r="H557" i="11"/>
  <c r="G557" i="11"/>
  <c r="F557" i="11"/>
  <c r="E557" i="11"/>
  <c r="H556" i="11"/>
  <c r="G556" i="11"/>
  <c r="F556" i="11"/>
  <c r="E556" i="11"/>
  <c r="H555" i="11"/>
  <c r="G555" i="11"/>
  <c r="F555" i="11"/>
  <c r="E555" i="11"/>
  <c r="H554" i="11"/>
  <c r="G554" i="11"/>
  <c r="F554" i="11"/>
  <c r="E554" i="11"/>
  <c r="H553" i="11"/>
  <c r="G553" i="11"/>
  <c r="F553" i="11"/>
  <c r="E553" i="11"/>
  <c r="H552" i="11"/>
  <c r="G552" i="11"/>
  <c r="F552" i="11"/>
  <c r="E552" i="11"/>
  <c r="H551" i="11"/>
  <c r="G551" i="11"/>
  <c r="F551" i="11"/>
  <c r="E551" i="11"/>
  <c r="H550" i="11"/>
  <c r="G550" i="11"/>
  <c r="F550" i="11"/>
  <c r="E550" i="11"/>
  <c r="H549" i="11"/>
  <c r="G549" i="11"/>
  <c r="F549" i="11"/>
  <c r="E549" i="11"/>
  <c r="H548" i="11"/>
  <c r="G548" i="11"/>
  <c r="F548" i="11"/>
  <c r="E548" i="11"/>
  <c r="H547" i="11"/>
  <c r="G547" i="11"/>
  <c r="F547" i="11"/>
  <c r="E547" i="11"/>
  <c r="H546" i="11"/>
  <c r="G546" i="11"/>
  <c r="F546" i="11"/>
  <c r="E546" i="11"/>
  <c r="H545" i="11"/>
  <c r="G545" i="11"/>
  <c r="F545" i="11"/>
  <c r="E545" i="11"/>
  <c r="H544" i="11"/>
  <c r="G544" i="11"/>
  <c r="F544" i="11"/>
  <c r="E544" i="11"/>
  <c r="H543" i="11"/>
  <c r="G543" i="11"/>
  <c r="F543" i="11"/>
  <c r="E543" i="11"/>
  <c r="H542" i="11"/>
  <c r="G542" i="11"/>
  <c r="F542" i="11"/>
  <c r="E542" i="11"/>
  <c r="H541" i="11"/>
  <c r="G541" i="11"/>
  <c r="F541" i="11"/>
  <c r="E541" i="11"/>
  <c r="H540" i="11"/>
  <c r="G540" i="11"/>
  <c r="F540" i="11"/>
  <c r="E540" i="11"/>
  <c r="H539" i="11"/>
  <c r="G539" i="11"/>
  <c r="F539" i="11"/>
  <c r="E539" i="11"/>
  <c r="H538" i="11"/>
  <c r="G538" i="11"/>
  <c r="F538" i="11"/>
  <c r="E538" i="11"/>
  <c r="H537" i="11"/>
  <c r="G537" i="11"/>
  <c r="F537" i="11"/>
  <c r="E537" i="11"/>
  <c r="H536" i="11"/>
  <c r="G536" i="11"/>
  <c r="F536" i="11"/>
  <c r="E536" i="11"/>
  <c r="H535" i="11"/>
  <c r="G535" i="11"/>
  <c r="F535" i="11"/>
  <c r="E535" i="11"/>
  <c r="H534" i="11"/>
  <c r="G534" i="11"/>
  <c r="F534" i="11"/>
  <c r="E534" i="11"/>
  <c r="H533" i="11"/>
  <c r="G533" i="11"/>
  <c r="F533" i="11"/>
  <c r="E533" i="11"/>
  <c r="H532" i="11"/>
  <c r="G532" i="11"/>
  <c r="F532" i="11"/>
  <c r="E532" i="11"/>
  <c r="H531" i="11"/>
  <c r="G531" i="11"/>
  <c r="F531" i="11"/>
  <c r="E531" i="11"/>
  <c r="H530" i="11"/>
  <c r="G530" i="11"/>
  <c r="F530" i="11"/>
  <c r="E530" i="11"/>
  <c r="H529" i="11"/>
  <c r="G529" i="11"/>
  <c r="F529" i="11"/>
  <c r="E529" i="11"/>
  <c r="H528" i="11"/>
  <c r="G528" i="11"/>
  <c r="F528" i="11"/>
  <c r="E528" i="11"/>
  <c r="H527" i="11"/>
  <c r="G527" i="11"/>
  <c r="F527" i="11"/>
  <c r="E527" i="11"/>
  <c r="H526" i="11"/>
  <c r="G526" i="11"/>
  <c r="F526" i="11"/>
  <c r="E526" i="11"/>
  <c r="H525" i="11"/>
  <c r="G525" i="11"/>
  <c r="F525" i="11"/>
  <c r="E525" i="11"/>
  <c r="H524" i="11"/>
  <c r="G524" i="11"/>
  <c r="F524" i="11"/>
  <c r="E524" i="11"/>
  <c r="H523" i="11"/>
  <c r="G523" i="11"/>
  <c r="F523" i="11"/>
  <c r="E523" i="11"/>
  <c r="H522" i="11"/>
  <c r="G522" i="11"/>
  <c r="F522" i="11"/>
  <c r="E522" i="11"/>
  <c r="H521" i="11"/>
  <c r="G521" i="11"/>
  <c r="F521" i="11"/>
  <c r="E521" i="11"/>
  <c r="H520" i="11"/>
  <c r="G520" i="11"/>
  <c r="F520" i="11"/>
  <c r="E520" i="11"/>
  <c r="H519" i="11"/>
  <c r="G519" i="11"/>
  <c r="F519" i="11"/>
  <c r="E519" i="11"/>
  <c r="H518" i="11"/>
  <c r="G518" i="11"/>
  <c r="F518" i="11"/>
  <c r="E518" i="11"/>
  <c r="H517" i="11"/>
  <c r="G517" i="11"/>
  <c r="F517" i="11"/>
  <c r="E517" i="11"/>
  <c r="H516" i="11"/>
  <c r="G516" i="11"/>
  <c r="F516" i="11"/>
  <c r="E516" i="11"/>
  <c r="H515" i="11"/>
  <c r="G515" i="11"/>
  <c r="F515" i="11"/>
  <c r="E515" i="11"/>
  <c r="H514" i="11"/>
  <c r="G514" i="11"/>
  <c r="F514" i="11"/>
  <c r="E514" i="11"/>
  <c r="H513" i="11"/>
  <c r="G513" i="11"/>
  <c r="F513" i="11"/>
  <c r="E513" i="11"/>
  <c r="H512" i="11"/>
  <c r="G512" i="11"/>
  <c r="F512" i="11"/>
  <c r="E512" i="11"/>
  <c r="H511" i="11"/>
  <c r="G511" i="11"/>
  <c r="F511" i="11"/>
  <c r="E511" i="11"/>
  <c r="H510" i="11"/>
  <c r="G510" i="11"/>
  <c r="F510" i="11"/>
  <c r="E510" i="11"/>
  <c r="H509" i="11"/>
  <c r="G509" i="11"/>
  <c r="F509" i="11"/>
  <c r="E509" i="11"/>
  <c r="H508" i="11"/>
  <c r="G508" i="11"/>
  <c r="F508" i="11"/>
  <c r="E508" i="11"/>
  <c r="H507" i="11"/>
  <c r="G507" i="11"/>
  <c r="F507" i="11"/>
  <c r="E507" i="11"/>
  <c r="H506" i="11"/>
  <c r="G506" i="11"/>
  <c r="F506" i="11"/>
  <c r="E506" i="11"/>
  <c r="H505" i="11"/>
  <c r="G505" i="11"/>
  <c r="F505" i="11"/>
  <c r="E505" i="11"/>
  <c r="H504" i="11"/>
  <c r="G504" i="11"/>
  <c r="F504" i="11"/>
  <c r="E504" i="11"/>
  <c r="H503" i="11"/>
  <c r="G503" i="11"/>
  <c r="F503" i="11"/>
  <c r="E503" i="11"/>
  <c r="H502" i="11"/>
  <c r="G502" i="11"/>
  <c r="F502" i="11"/>
  <c r="E502" i="11"/>
  <c r="H501" i="11"/>
  <c r="G501" i="11"/>
  <c r="F501" i="11"/>
  <c r="E501" i="11"/>
  <c r="H500" i="11"/>
  <c r="G500" i="11"/>
  <c r="F500" i="11"/>
  <c r="E500" i="11"/>
  <c r="H499" i="11"/>
  <c r="G499" i="11"/>
  <c r="F499" i="11"/>
  <c r="E499" i="11"/>
  <c r="H498" i="11"/>
  <c r="G498" i="11"/>
  <c r="F498" i="11"/>
  <c r="E498" i="11"/>
  <c r="H497" i="11"/>
  <c r="G497" i="11"/>
  <c r="F497" i="11"/>
  <c r="E497" i="11"/>
  <c r="H496" i="11"/>
  <c r="G496" i="11"/>
  <c r="F496" i="11"/>
  <c r="E496" i="11"/>
  <c r="H495" i="11"/>
  <c r="G495" i="11"/>
  <c r="F495" i="11"/>
  <c r="E495" i="11"/>
  <c r="H494" i="11"/>
  <c r="G494" i="11"/>
  <c r="F494" i="11"/>
  <c r="E494" i="11"/>
  <c r="H493" i="11"/>
  <c r="G493" i="11"/>
  <c r="F493" i="11"/>
  <c r="E493" i="11"/>
  <c r="H492" i="11"/>
  <c r="G492" i="11"/>
  <c r="F492" i="11"/>
  <c r="E492" i="11"/>
  <c r="H491" i="11"/>
  <c r="G491" i="11"/>
  <c r="F491" i="11"/>
  <c r="E491" i="11"/>
  <c r="H490" i="11"/>
  <c r="G490" i="11"/>
  <c r="F490" i="11"/>
  <c r="E490" i="11"/>
  <c r="H489" i="11"/>
  <c r="G489" i="11"/>
  <c r="F489" i="11"/>
  <c r="E489" i="11"/>
  <c r="H488" i="11"/>
  <c r="G488" i="11"/>
  <c r="F488" i="11"/>
  <c r="E488" i="11"/>
  <c r="H487" i="11"/>
  <c r="G487" i="11"/>
  <c r="F487" i="11"/>
  <c r="E487" i="11"/>
  <c r="H486" i="11"/>
  <c r="G486" i="11"/>
  <c r="F486" i="11"/>
  <c r="E486" i="11"/>
  <c r="H485" i="11"/>
  <c r="G485" i="11"/>
  <c r="F485" i="11"/>
  <c r="E485" i="11"/>
  <c r="H484" i="11"/>
  <c r="G484" i="11"/>
  <c r="F484" i="11"/>
  <c r="E484" i="11"/>
  <c r="H483" i="11"/>
  <c r="G483" i="11"/>
  <c r="F483" i="11"/>
  <c r="E483" i="11"/>
  <c r="H482" i="11"/>
  <c r="G482" i="11"/>
  <c r="F482" i="11"/>
  <c r="E482" i="11"/>
  <c r="H481" i="11"/>
  <c r="G481" i="11"/>
  <c r="F481" i="11"/>
  <c r="E481" i="11"/>
  <c r="H480" i="11"/>
  <c r="G480" i="11"/>
  <c r="F480" i="11"/>
  <c r="E480" i="11"/>
  <c r="H479" i="11"/>
  <c r="G479" i="11"/>
  <c r="F479" i="11"/>
  <c r="E479" i="11"/>
  <c r="H478" i="11"/>
  <c r="G478" i="11"/>
  <c r="F478" i="11"/>
  <c r="E478" i="11"/>
  <c r="H477" i="11"/>
  <c r="G477" i="11"/>
  <c r="F477" i="11"/>
  <c r="E477" i="11"/>
  <c r="H476" i="11"/>
  <c r="G476" i="11"/>
  <c r="F476" i="11"/>
  <c r="E476" i="11"/>
  <c r="H475" i="11"/>
  <c r="G475" i="11"/>
  <c r="F475" i="11"/>
  <c r="E475" i="11"/>
  <c r="H474" i="11"/>
  <c r="G474" i="11"/>
  <c r="F474" i="11"/>
  <c r="E474" i="11"/>
  <c r="H473" i="11"/>
  <c r="G473" i="11"/>
  <c r="F473" i="11"/>
  <c r="E473" i="11"/>
  <c r="H472" i="11"/>
  <c r="G472" i="11"/>
  <c r="F472" i="11"/>
  <c r="E472" i="11"/>
  <c r="H471" i="11"/>
  <c r="G471" i="11"/>
  <c r="F471" i="11"/>
  <c r="E471" i="11"/>
  <c r="H470" i="11"/>
  <c r="G470" i="11"/>
  <c r="F470" i="11"/>
  <c r="E470" i="11"/>
  <c r="H469" i="11"/>
  <c r="G469" i="11"/>
  <c r="F469" i="11"/>
  <c r="E469" i="11"/>
  <c r="H468" i="11"/>
  <c r="G468" i="11"/>
  <c r="F468" i="11"/>
  <c r="E468" i="11"/>
  <c r="H467" i="11"/>
  <c r="G467" i="11"/>
  <c r="F467" i="11"/>
  <c r="E467" i="11"/>
  <c r="H466" i="11"/>
  <c r="G466" i="11"/>
  <c r="F466" i="11"/>
  <c r="E466" i="11"/>
  <c r="H465" i="11"/>
  <c r="G465" i="11"/>
  <c r="F465" i="11"/>
  <c r="E465" i="11"/>
  <c r="H464" i="11"/>
  <c r="G464" i="11"/>
  <c r="F464" i="11"/>
  <c r="E464" i="11"/>
  <c r="H463" i="11"/>
  <c r="G463" i="11"/>
  <c r="F463" i="11"/>
  <c r="E463" i="11"/>
  <c r="H462" i="11"/>
  <c r="G462" i="11"/>
  <c r="F462" i="11"/>
  <c r="E462" i="11"/>
  <c r="H461" i="11"/>
  <c r="G461" i="11"/>
  <c r="F461" i="11"/>
  <c r="E461" i="11"/>
  <c r="H460" i="11"/>
  <c r="G460" i="11"/>
  <c r="F460" i="11"/>
  <c r="E460" i="11"/>
  <c r="H459" i="11"/>
  <c r="G459" i="11"/>
  <c r="F459" i="11"/>
  <c r="E459" i="11"/>
  <c r="H458" i="11"/>
  <c r="G458" i="11"/>
  <c r="F458" i="11"/>
  <c r="E458" i="11"/>
  <c r="H457" i="11"/>
  <c r="G457" i="11"/>
  <c r="F457" i="11"/>
  <c r="E457" i="11"/>
  <c r="H456" i="11"/>
  <c r="G456" i="11"/>
  <c r="F456" i="11"/>
  <c r="E456" i="11"/>
  <c r="H455" i="11"/>
  <c r="G455" i="11"/>
  <c r="F455" i="11"/>
  <c r="E455" i="11"/>
  <c r="H454" i="11"/>
  <c r="G454" i="11"/>
  <c r="F454" i="11"/>
  <c r="E454" i="11"/>
  <c r="H453" i="11"/>
  <c r="G453" i="11"/>
  <c r="F453" i="11"/>
  <c r="E453" i="11"/>
  <c r="H452" i="11"/>
  <c r="G452" i="11"/>
  <c r="F452" i="11"/>
  <c r="E452" i="11"/>
  <c r="H451" i="11"/>
  <c r="G451" i="11"/>
  <c r="F451" i="11"/>
  <c r="E451" i="11"/>
  <c r="H450" i="11"/>
  <c r="G450" i="11"/>
  <c r="F450" i="11"/>
  <c r="E450" i="11"/>
  <c r="H449" i="11"/>
  <c r="G449" i="11"/>
  <c r="F449" i="11"/>
  <c r="E449" i="11"/>
  <c r="H448" i="11"/>
  <c r="G448" i="11"/>
  <c r="F448" i="11"/>
  <c r="E448" i="11"/>
  <c r="H447" i="11"/>
  <c r="G447" i="11"/>
  <c r="F447" i="11"/>
  <c r="E447" i="11"/>
  <c r="H446" i="11"/>
  <c r="G446" i="11"/>
  <c r="F446" i="11"/>
  <c r="E446" i="11"/>
  <c r="H445" i="11"/>
  <c r="G445" i="11"/>
  <c r="F445" i="11"/>
  <c r="E445" i="11"/>
  <c r="H444" i="11"/>
  <c r="G444" i="11"/>
  <c r="F444" i="11"/>
  <c r="E444" i="11"/>
  <c r="H443" i="11"/>
  <c r="G443" i="11"/>
  <c r="F443" i="11"/>
  <c r="E443" i="11"/>
  <c r="H442" i="11"/>
  <c r="G442" i="11"/>
  <c r="F442" i="11"/>
  <c r="E442" i="11"/>
  <c r="H441" i="11"/>
  <c r="G441" i="11"/>
  <c r="F441" i="11"/>
  <c r="E441" i="11"/>
  <c r="H440" i="11"/>
  <c r="G440" i="11"/>
  <c r="F440" i="11"/>
  <c r="E440" i="11"/>
  <c r="H439" i="11"/>
  <c r="G439" i="11"/>
  <c r="F439" i="11"/>
  <c r="E439" i="11"/>
  <c r="H438" i="11"/>
  <c r="G438" i="11"/>
  <c r="F438" i="11"/>
  <c r="E438" i="11"/>
  <c r="H437" i="11"/>
  <c r="G437" i="11"/>
  <c r="F437" i="11"/>
  <c r="E437" i="11"/>
  <c r="H436" i="11"/>
  <c r="G436" i="11"/>
  <c r="F436" i="11"/>
  <c r="E436" i="11"/>
  <c r="H435" i="11"/>
  <c r="G435" i="11"/>
  <c r="F435" i="11"/>
  <c r="E435" i="11"/>
  <c r="H434" i="11"/>
  <c r="G434" i="11"/>
  <c r="F434" i="11"/>
  <c r="E434" i="11"/>
  <c r="H433" i="11"/>
  <c r="G433" i="11"/>
  <c r="F433" i="11"/>
  <c r="E433" i="11"/>
  <c r="H432" i="11"/>
  <c r="G432" i="11"/>
  <c r="F432" i="11"/>
  <c r="E432" i="11"/>
  <c r="H431" i="11"/>
  <c r="G431" i="11"/>
  <c r="F431" i="11"/>
  <c r="E431" i="11"/>
  <c r="H430" i="11"/>
  <c r="G430" i="11"/>
  <c r="F430" i="11"/>
  <c r="E430" i="11"/>
  <c r="H429" i="11"/>
  <c r="G429" i="11"/>
  <c r="F429" i="11"/>
  <c r="E429" i="11"/>
  <c r="H428" i="11"/>
  <c r="G428" i="11"/>
  <c r="F428" i="11"/>
  <c r="E428" i="11"/>
  <c r="H427" i="11"/>
  <c r="G427" i="11"/>
  <c r="F427" i="11"/>
  <c r="E427" i="11"/>
  <c r="H426" i="11"/>
  <c r="G426" i="11"/>
  <c r="F426" i="11"/>
  <c r="E426" i="11"/>
  <c r="H425" i="11"/>
  <c r="G425" i="11"/>
  <c r="F425" i="11"/>
  <c r="E425" i="11"/>
  <c r="H424" i="11"/>
  <c r="G424" i="11"/>
  <c r="F424" i="11"/>
  <c r="E424" i="11"/>
  <c r="H423" i="11"/>
  <c r="G423" i="11"/>
  <c r="F423" i="11"/>
  <c r="E423" i="11"/>
  <c r="H422" i="11"/>
  <c r="G422" i="11"/>
  <c r="F422" i="11"/>
  <c r="E422" i="11"/>
  <c r="H421" i="11"/>
  <c r="G421" i="11"/>
  <c r="F421" i="11"/>
  <c r="E421" i="11"/>
  <c r="H420" i="11"/>
  <c r="G420" i="11"/>
  <c r="F420" i="11"/>
  <c r="E420" i="11"/>
  <c r="H419" i="11"/>
  <c r="G419" i="11"/>
  <c r="F419" i="11"/>
  <c r="E419" i="11"/>
  <c r="H418" i="11"/>
  <c r="G418" i="11"/>
  <c r="F418" i="11"/>
  <c r="E418" i="11"/>
  <c r="H417" i="11"/>
  <c r="G417" i="11"/>
  <c r="F417" i="11"/>
  <c r="E417" i="11"/>
  <c r="H416" i="11"/>
  <c r="G416" i="11"/>
  <c r="F416" i="11"/>
  <c r="E416" i="11"/>
  <c r="H415" i="11"/>
  <c r="G415" i="11"/>
  <c r="F415" i="11"/>
  <c r="E415" i="11"/>
  <c r="H414" i="11"/>
  <c r="G414" i="11"/>
  <c r="F414" i="11"/>
  <c r="E414" i="11"/>
  <c r="H413" i="11"/>
  <c r="G413" i="11"/>
  <c r="F413" i="11"/>
  <c r="E413" i="11"/>
  <c r="H412" i="11"/>
  <c r="G412" i="11"/>
  <c r="F412" i="11"/>
  <c r="E412" i="11"/>
  <c r="H411" i="11"/>
  <c r="G411" i="11"/>
  <c r="F411" i="11"/>
  <c r="E411" i="11"/>
  <c r="H410" i="11"/>
  <c r="G410" i="11"/>
  <c r="F410" i="11"/>
  <c r="E410" i="11"/>
  <c r="H409" i="11"/>
  <c r="G409" i="11"/>
  <c r="F409" i="11"/>
  <c r="E409" i="11"/>
  <c r="H408" i="11"/>
  <c r="G408" i="11"/>
  <c r="F408" i="11"/>
  <c r="E408" i="11"/>
  <c r="H407" i="11"/>
  <c r="G407" i="11"/>
  <c r="F407" i="11"/>
  <c r="E407" i="11"/>
  <c r="H406" i="11"/>
  <c r="G406" i="11"/>
  <c r="F406" i="11"/>
  <c r="E406" i="11"/>
  <c r="H405" i="11"/>
  <c r="G405" i="11"/>
  <c r="F405" i="11"/>
  <c r="E405" i="11"/>
  <c r="H404" i="11"/>
  <c r="G404" i="11"/>
  <c r="F404" i="11"/>
  <c r="E404" i="11"/>
  <c r="H403" i="11"/>
  <c r="G403" i="11"/>
  <c r="F403" i="11"/>
  <c r="E403" i="11"/>
  <c r="H402" i="11"/>
  <c r="G402" i="11"/>
  <c r="F402" i="11"/>
  <c r="E402" i="11"/>
  <c r="H401" i="11"/>
  <c r="G401" i="11"/>
  <c r="F401" i="11"/>
  <c r="E401" i="11"/>
  <c r="H400" i="11"/>
  <c r="G400" i="11"/>
  <c r="F400" i="11"/>
  <c r="E400" i="11"/>
  <c r="H399" i="11"/>
  <c r="G399" i="11"/>
  <c r="F399" i="11"/>
  <c r="E399" i="11"/>
  <c r="H398" i="11"/>
  <c r="G398" i="11"/>
  <c r="F398" i="11"/>
  <c r="E398" i="11"/>
  <c r="H397" i="11"/>
  <c r="G397" i="11"/>
  <c r="F397" i="11"/>
  <c r="E397" i="11"/>
  <c r="H396" i="11"/>
  <c r="G396" i="11"/>
  <c r="F396" i="11"/>
  <c r="E396" i="11"/>
  <c r="H395" i="11"/>
  <c r="G395" i="11"/>
  <c r="F395" i="11"/>
  <c r="E395" i="11"/>
  <c r="H394" i="11"/>
  <c r="G394" i="11"/>
  <c r="F394" i="11"/>
  <c r="E394" i="11"/>
  <c r="H393" i="11"/>
  <c r="G393" i="11"/>
  <c r="F393" i="11"/>
  <c r="E393" i="11"/>
  <c r="H392" i="11"/>
  <c r="G392" i="11"/>
  <c r="F392" i="11"/>
  <c r="E392" i="11"/>
  <c r="H391" i="11"/>
  <c r="G391" i="11"/>
  <c r="F391" i="11"/>
  <c r="E391" i="11"/>
  <c r="H390" i="11"/>
  <c r="G390" i="11"/>
  <c r="F390" i="11"/>
  <c r="E390" i="11"/>
  <c r="H389" i="11"/>
  <c r="G389" i="11"/>
  <c r="F389" i="11"/>
  <c r="E389" i="11"/>
  <c r="H388" i="11"/>
  <c r="G388" i="11"/>
  <c r="F388" i="11"/>
  <c r="E388" i="11"/>
  <c r="H387" i="11"/>
  <c r="G387" i="11"/>
  <c r="F387" i="11"/>
  <c r="E387" i="11"/>
  <c r="H386" i="11"/>
  <c r="G386" i="11"/>
  <c r="F386" i="11"/>
  <c r="E386" i="11"/>
  <c r="H385" i="11"/>
  <c r="G385" i="11"/>
  <c r="F385" i="11"/>
  <c r="E385" i="11"/>
  <c r="H384" i="11"/>
  <c r="G384" i="11"/>
  <c r="F384" i="11"/>
  <c r="E384" i="11"/>
  <c r="H383" i="11"/>
  <c r="G383" i="11"/>
  <c r="F383" i="11"/>
  <c r="E383" i="11"/>
  <c r="H382" i="11"/>
  <c r="G382" i="11"/>
  <c r="F382" i="11"/>
  <c r="E382" i="11"/>
  <c r="H381" i="11"/>
  <c r="G381" i="11"/>
  <c r="F381" i="11"/>
  <c r="E381" i="11"/>
  <c r="H380" i="11"/>
  <c r="G380" i="11"/>
  <c r="F380" i="11"/>
  <c r="E380" i="11"/>
  <c r="H379" i="11"/>
  <c r="G379" i="11"/>
  <c r="F379" i="11"/>
  <c r="E379" i="11"/>
  <c r="H378" i="11"/>
  <c r="G378" i="11"/>
  <c r="F378" i="11"/>
  <c r="E378" i="11"/>
  <c r="H377" i="11"/>
  <c r="G377" i="11"/>
  <c r="F377" i="11"/>
  <c r="E377" i="11"/>
  <c r="H376" i="11"/>
  <c r="G376" i="11"/>
  <c r="F376" i="11"/>
  <c r="E376" i="11"/>
  <c r="H375" i="11"/>
  <c r="G375" i="11"/>
  <c r="F375" i="11"/>
  <c r="E375" i="11"/>
  <c r="H374" i="11"/>
  <c r="G374" i="11"/>
  <c r="F374" i="11"/>
  <c r="E374" i="11"/>
  <c r="H373" i="11"/>
  <c r="G373" i="11"/>
  <c r="F373" i="11"/>
  <c r="E373" i="11"/>
  <c r="H372" i="11"/>
  <c r="G372" i="11"/>
  <c r="F372" i="11"/>
  <c r="E372" i="11"/>
  <c r="H371" i="11"/>
  <c r="G371" i="11"/>
  <c r="F371" i="11"/>
  <c r="E371" i="11"/>
  <c r="H370" i="11"/>
  <c r="G370" i="11"/>
  <c r="F370" i="11"/>
  <c r="E370" i="11"/>
  <c r="H369" i="11"/>
  <c r="G369" i="11"/>
  <c r="F369" i="11"/>
  <c r="E369" i="11"/>
  <c r="H368" i="11"/>
  <c r="G368" i="11"/>
  <c r="F368" i="11"/>
  <c r="E368" i="11"/>
  <c r="H367" i="11"/>
  <c r="G367" i="11"/>
  <c r="F367" i="11"/>
  <c r="E367" i="11"/>
  <c r="H366" i="11"/>
  <c r="G366" i="11"/>
  <c r="F366" i="11"/>
  <c r="E366" i="11"/>
  <c r="H365" i="11"/>
  <c r="G365" i="11"/>
  <c r="F365" i="11"/>
  <c r="E365" i="11"/>
  <c r="H364" i="11"/>
  <c r="G364" i="11"/>
  <c r="F364" i="11"/>
  <c r="E364" i="11"/>
  <c r="H363" i="11"/>
  <c r="G363" i="11"/>
  <c r="F363" i="11"/>
  <c r="E363" i="11"/>
  <c r="H362" i="11"/>
  <c r="G362" i="11"/>
  <c r="F362" i="11"/>
  <c r="E362" i="11"/>
  <c r="H361" i="11"/>
  <c r="G361" i="11"/>
  <c r="F361" i="11"/>
  <c r="E361" i="11"/>
  <c r="H360" i="11"/>
  <c r="G360" i="11"/>
  <c r="F360" i="11"/>
  <c r="E360" i="11"/>
  <c r="H359" i="11"/>
  <c r="G359" i="11"/>
  <c r="F359" i="11"/>
  <c r="E359" i="11"/>
  <c r="H358" i="11"/>
  <c r="G358" i="11"/>
  <c r="F358" i="11"/>
  <c r="E358" i="11"/>
  <c r="H357" i="11"/>
  <c r="G357" i="11"/>
  <c r="F357" i="11"/>
  <c r="E357" i="11"/>
  <c r="H356" i="11"/>
  <c r="G356" i="11"/>
  <c r="F356" i="11"/>
  <c r="E356" i="11"/>
  <c r="H355" i="11"/>
  <c r="G355" i="11"/>
  <c r="F355" i="11"/>
  <c r="E355" i="11"/>
  <c r="H354" i="11"/>
  <c r="G354" i="11"/>
  <c r="F354" i="11"/>
  <c r="E354" i="11"/>
  <c r="H353" i="11"/>
  <c r="G353" i="11"/>
  <c r="F353" i="11"/>
  <c r="E353" i="11"/>
  <c r="H352" i="11"/>
  <c r="G352" i="11"/>
  <c r="F352" i="11"/>
  <c r="E352" i="11"/>
  <c r="H351" i="11"/>
  <c r="G351" i="11"/>
  <c r="F351" i="11"/>
  <c r="E351" i="11"/>
  <c r="H350" i="11"/>
  <c r="G350" i="11"/>
  <c r="F350" i="11"/>
  <c r="E350" i="11"/>
  <c r="H349" i="11"/>
  <c r="G349" i="11"/>
  <c r="F349" i="11"/>
  <c r="E349" i="11"/>
  <c r="H348" i="11"/>
  <c r="G348" i="11"/>
  <c r="F348" i="11"/>
  <c r="E348" i="11"/>
  <c r="H347" i="11"/>
  <c r="G347" i="11"/>
  <c r="F347" i="11"/>
  <c r="E347" i="11"/>
  <c r="H346" i="11"/>
  <c r="G346" i="11"/>
  <c r="F346" i="11"/>
  <c r="E346" i="11"/>
  <c r="H345" i="11"/>
  <c r="G345" i="11"/>
  <c r="F345" i="11"/>
  <c r="E345" i="11"/>
  <c r="H344" i="11"/>
  <c r="G344" i="11"/>
  <c r="F344" i="11"/>
  <c r="E344" i="11"/>
  <c r="H343" i="11"/>
  <c r="G343" i="11"/>
  <c r="F343" i="11"/>
  <c r="E343" i="11"/>
  <c r="H342" i="11"/>
  <c r="G342" i="11"/>
  <c r="F342" i="11"/>
  <c r="E342" i="11"/>
  <c r="H341" i="11"/>
  <c r="G341" i="11"/>
  <c r="F341" i="11"/>
  <c r="E341" i="11"/>
  <c r="H340" i="11"/>
  <c r="G340" i="11"/>
  <c r="F340" i="11"/>
  <c r="E340" i="11"/>
  <c r="H339" i="11"/>
  <c r="G339" i="11"/>
  <c r="F339" i="11"/>
  <c r="E339" i="11"/>
  <c r="H338" i="11"/>
  <c r="G338" i="11"/>
  <c r="F338" i="11"/>
  <c r="E338" i="11"/>
  <c r="H337" i="11"/>
  <c r="G337" i="11"/>
  <c r="F337" i="11"/>
  <c r="E337" i="11"/>
  <c r="H336" i="11"/>
  <c r="G336" i="11"/>
  <c r="F336" i="11"/>
  <c r="E336" i="11"/>
  <c r="H335" i="11"/>
  <c r="G335" i="11"/>
  <c r="F335" i="11"/>
  <c r="E335" i="11"/>
  <c r="H334" i="11"/>
  <c r="G334" i="11"/>
  <c r="F334" i="11"/>
  <c r="E334" i="11"/>
  <c r="H333" i="11"/>
  <c r="G333" i="11"/>
  <c r="F333" i="11"/>
  <c r="E333" i="11"/>
  <c r="H332" i="11"/>
  <c r="G332" i="11"/>
  <c r="F332" i="11"/>
  <c r="E332" i="11"/>
  <c r="H331" i="11"/>
  <c r="G331" i="11"/>
  <c r="F331" i="11"/>
  <c r="E331" i="11"/>
  <c r="H330" i="11"/>
  <c r="G330" i="11"/>
  <c r="F330" i="11"/>
  <c r="E330" i="11"/>
  <c r="H329" i="11"/>
  <c r="G329" i="11"/>
  <c r="F329" i="11"/>
  <c r="E329" i="11"/>
  <c r="H328" i="11"/>
  <c r="G328" i="11"/>
  <c r="F328" i="11"/>
  <c r="E328" i="11"/>
  <c r="H327" i="11"/>
  <c r="G327" i="11"/>
  <c r="F327" i="11"/>
  <c r="E327" i="11"/>
  <c r="H326" i="11"/>
  <c r="G326" i="11"/>
  <c r="F326" i="11"/>
  <c r="E326" i="11"/>
  <c r="H325" i="11"/>
  <c r="G325" i="11"/>
  <c r="F325" i="11"/>
  <c r="E325" i="11"/>
  <c r="H324" i="11"/>
  <c r="G324" i="11"/>
  <c r="F324" i="11"/>
  <c r="E324" i="11"/>
  <c r="H323" i="11"/>
  <c r="G323" i="11"/>
  <c r="F323" i="11"/>
  <c r="E323" i="11"/>
  <c r="H322" i="11"/>
  <c r="G322" i="11"/>
  <c r="F322" i="11"/>
  <c r="E322" i="11"/>
  <c r="H321" i="11"/>
  <c r="G321" i="11"/>
  <c r="F321" i="11"/>
  <c r="E321" i="11"/>
  <c r="H320" i="11"/>
  <c r="G320" i="11"/>
  <c r="F320" i="11"/>
  <c r="E320" i="11"/>
  <c r="H319" i="11"/>
  <c r="G319" i="11"/>
  <c r="F319" i="11"/>
  <c r="E319" i="11"/>
  <c r="H318" i="11"/>
  <c r="G318" i="11"/>
  <c r="F318" i="11"/>
  <c r="E318" i="11"/>
  <c r="H317" i="11"/>
  <c r="G317" i="11"/>
  <c r="F317" i="11"/>
  <c r="E317" i="11"/>
  <c r="H316" i="11"/>
  <c r="G316" i="11"/>
  <c r="F316" i="11"/>
  <c r="E316" i="11"/>
  <c r="H315" i="11"/>
  <c r="G315" i="11"/>
  <c r="F315" i="11"/>
  <c r="E315" i="11"/>
  <c r="H314" i="11"/>
  <c r="G314" i="11"/>
  <c r="F314" i="11"/>
  <c r="E314" i="11"/>
  <c r="H313" i="11"/>
  <c r="G313" i="11"/>
  <c r="F313" i="11"/>
  <c r="E313" i="11"/>
  <c r="H312" i="11"/>
  <c r="G312" i="11"/>
  <c r="F312" i="11"/>
  <c r="E312" i="11"/>
  <c r="H311" i="11"/>
  <c r="G311" i="11"/>
  <c r="F311" i="11"/>
  <c r="E311" i="11"/>
  <c r="H310" i="11"/>
  <c r="G310" i="11"/>
  <c r="F310" i="11"/>
  <c r="E310" i="11"/>
  <c r="H309" i="11"/>
  <c r="G309" i="11"/>
  <c r="F309" i="11"/>
  <c r="E309" i="11"/>
  <c r="H308" i="11"/>
  <c r="G308" i="11"/>
  <c r="F308" i="11"/>
  <c r="E308" i="11"/>
  <c r="H307" i="11"/>
  <c r="G307" i="11"/>
  <c r="F307" i="11"/>
  <c r="E307" i="11"/>
  <c r="H306" i="11"/>
  <c r="G306" i="11"/>
  <c r="F306" i="11"/>
  <c r="E306" i="11"/>
  <c r="H305" i="11"/>
  <c r="G305" i="11"/>
  <c r="F305" i="11"/>
  <c r="E305" i="11"/>
  <c r="H304" i="11"/>
  <c r="G304" i="11"/>
  <c r="F304" i="11"/>
  <c r="E304" i="11"/>
  <c r="H303" i="11"/>
  <c r="G303" i="11"/>
  <c r="F303" i="11"/>
  <c r="E303" i="11"/>
  <c r="H302" i="11"/>
  <c r="G302" i="11"/>
  <c r="F302" i="11"/>
  <c r="E302" i="11"/>
  <c r="H301" i="11"/>
  <c r="G301" i="11"/>
  <c r="F301" i="11"/>
  <c r="E301" i="11"/>
  <c r="H300" i="11"/>
  <c r="G300" i="11"/>
  <c r="F300" i="11"/>
  <c r="E300" i="11"/>
  <c r="H299" i="11"/>
  <c r="G299" i="11"/>
  <c r="F299" i="11"/>
  <c r="E299" i="11"/>
  <c r="H298" i="11"/>
  <c r="G298" i="11"/>
  <c r="F298" i="11"/>
  <c r="E298" i="11"/>
  <c r="H297" i="11"/>
  <c r="G297" i="11"/>
  <c r="F297" i="11"/>
  <c r="E297" i="11"/>
  <c r="H296" i="11"/>
  <c r="G296" i="11"/>
  <c r="F296" i="11"/>
  <c r="E296" i="11"/>
  <c r="H295" i="11"/>
  <c r="G295" i="11"/>
  <c r="F295" i="11"/>
  <c r="E295" i="11"/>
  <c r="H294" i="11"/>
  <c r="G294" i="11"/>
  <c r="F294" i="11"/>
  <c r="E294" i="11"/>
  <c r="H293" i="11"/>
  <c r="G293" i="11"/>
  <c r="F293" i="11"/>
  <c r="E293" i="11"/>
  <c r="H292" i="11"/>
  <c r="G292" i="11"/>
  <c r="F292" i="11"/>
  <c r="E292" i="11"/>
  <c r="H291" i="11"/>
  <c r="G291" i="11"/>
  <c r="F291" i="11"/>
  <c r="E291" i="11"/>
  <c r="H290" i="11"/>
  <c r="G290" i="11"/>
  <c r="F290" i="11"/>
  <c r="E290" i="11"/>
  <c r="H289" i="11"/>
  <c r="G289" i="11"/>
  <c r="F289" i="11"/>
  <c r="E289" i="11"/>
  <c r="H288" i="11"/>
  <c r="G288" i="11"/>
  <c r="F288" i="11"/>
  <c r="E288" i="11"/>
  <c r="H287" i="11"/>
  <c r="G287" i="11"/>
  <c r="F287" i="11"/>
  <c r="E287" i="11"/>
  <c r="H286" i="11"/>
  <c r="G286" i="11"/>
  <c r="F286" i="11"/>
  <c r="E286" i="11"/>
  <c r="H285" i="11"/>
  <c r="G285" i="11"/>
  <c r="F285" i="11"/>
  <c r="E285" i="11"/>
  <c r="H284" i="11"/>
  <c r="G284" i="11"/>
  <c r="F284" i="11"/>
  <c r="E284" i="11"/>
  <c r="H283" i="11"/>
  <c r="G283" i="11"/>
  <c r="F283" i="11"/>
  <c r="E283" i="11"/>
  <c r="H282" i="11"/>
  <c r="G282" i="11"/>
  <c r="F282" i="11"/>
  <c r="E282" i="11"/>
  <c r="H281" i="11"/>
  <c r="G281" i="11"/>
  <c r="F281" i="11"/>
  <c r="E281" i="11"/>
  <c r="H280" i="11"/>
  <c r="G280" i="11"/>
  <c r="F280" i="11"/>
  <c r="E280" i="11"/>
  <c r="H279" i="11"/>
  <c r="G279" i="11"/>
  <c r="F279" i="11"/>
  <c r="E279" i="11"/>
  <c r="H278" i="11"/>
  <c r="G278" i="11"/>
  <c r="F278" i="11"/>
  <c r="E278" i="11"/>
  <c r="H277" i="11"/>
  <c r="G277" i="11"/>
  <c r="F277" i="11"/>
  <c r="E277" i="11"/>
  <c r="H276" i="11"/>
  <c r="G276" i="11"/>
  <c r="F276" i="11"/>
  <c r="E276" i="11"/>
  <c r="H275" i="11"/>
  <c r="G275" i="11"/>
  <c r="F275" i="11"/>
  <c r="E275" i="11"/>
  <c r="H274" i="11"/>
  <c r="G274" i="11"/>
  <c r="F274" i="11"/>
  <c r="E274" i="11"/>
  <c r="H273" i="11"/>
  <c r="G273" i="11"/>
  <c r="F273" i="11"/>
  <c r="E273" i="11"/>
  <c r="H272" i="11"/>
  <c r="G272" i="11"/>
  <c r="F272" i="11"/>
  <c r="E272" i="11"/>
  <c r="H271" i="11"/>
  <c r="G271" i="11"/>
  <c r="F271" i="11"/>
  <c r="E271" i="11"/>
  <c r="H270" i="11"/>
  <c r="G270" i="11"/>
  <c r="F270" i="11"/>
  <c r="E270" i="11"/>
  <c r="H269" i="11"/>
  <c r="G269" i="11"/>
  <c r="F269" i="11"/>
  <c r="E269" i="11"/>
  <c r="H268" i="11"/>
  <c r="G268" i="11"/>
  <c r="F268" i="11"/>
  <c r="E268" i="11"/>
  <c r="H267" i="11"/>
  <c r="G267" i="11"/>
  <c r="F267" i="11"/>
  <c r="E267" i="11"/>
  <c r="H266" i="11"/>
  <c r="G266" i="11"/>
  <c r="F266" i="11"/>
  <c r="E266" i="11"/>
  <c r="H265" i="11"/>
  <c r="G265" i="11"/>
  <c r="F265" i="11"/>
  <c r="E265" i="11"/>
  <c r="H264" i="11"/>
  <c r="G264" i="11"/>
  <c r="F264" i="11"/>
  <c r="E264" i="11"/>
  <c r="H263" i="11"/>
  <c r="G263" i="11"/>
  <c r="F263" i="11"/>
  <c r="E263" i="11"/>
  <c r="H262" i="11"/>
  <c r="G262" i="11"/>
  <c r="F262" i="11"/>
  <c r="E262" i="11"/>
  <c r="H261" i="11"/>
  <c r="G261" i="11"/>
  <c r="F261" i="11"/>
  <c r="E261" i="11"/>
  <c r="H260" i="11"/>
  <c r="G260" i="11"/>
  <c r="F260" i="11"/>
  <c r="E260" i="11"/>
  <c r="H259" i="11"/>
  <c r="G259" i="11"/>
  <c r="F259" i="11"/>
  <c r="E259" i="11"/>
  <c r="H258" i="11"/>
  <c r="G258" i="11"/>
  <c r="F258" i="11"/>
  <c r="E258" i="11"/>
  <c r="H257" i="11"/>
  <c r="G257" i="11"/>
  <c r="F257" i="11"/>
  <c r="E257" i="11"/>
  <c r="H256" i="11"/>
  <c r="G256" i="11"/>
  <c r="F256" i="11"/>
  <c r="E256" i="11"/>
  <c r="H255" i="11"/>
  <c r="G255" i="11"/>
  <c r="F255" i="11"/>
  <c r="E255" i="11"/>
  <c r="H254" i="11"/>
  <c r="G254" i="11"/>
  <c r="F254" i="11"/>
  <c r="E254" i="11"/>
  <c r="H253" i="11"/>
  <c r="G253" i="11"/>
  <c r="F253" i="11"/>
  <c r="E253" i="11"/>
  <c r="H252" i="11"/>
  <c r="G252" i="11"/>
  <c r="F252" i="11"/>
  <c r="E252" i="11"/>
  <c r="H251" i="11"/>
  <c r="G251" i="11"/>
  <c r="F251" i="11"/>
  <c r="E251" i="11"/>
  <c r="H250" i="11"/>
  <c r="G250" i="11"/>
  <c r="F250" i="11"/>
  <c r="E250" i="11"/>
  <c r="H249" i="11"/>
  <c r="G249" i="11"/>
  <c r="F249" i="11"/>
  <c r="E249" i="11"/>
  <c r="H248" i="11"/>
  <c r="G248" i="11"/>
  <c r="F248" i="11"/>
  <c r="E248" i="11"/>
  <c r="H247" i="11"/>
  <c r="G247" i="11"/>
  <c r="F247" i="11"/>
  <c r="E247" i="11"/>
  <c r="H246" i="11"/>
  <c r="G246" i="11"/>
  <c r="F246" i="11"/>
  <c r="E246" i="11"/>
  <c r="H245" i="11"/>
  <c r="G245" i="11"/>
  <c r="F245" i="11"/>
  <c r="E245" i="11"/>
  <c r="H244" i="11"/>
  <c r="G244" i="11"/>
  <c r="F244" i="11"/>
  <c r="E244" i="11"/>
  <c r="H243" i="11"/>
  <c r="G243" i="11"/>
  <c r="F243" i="11"/>
  <c r="E243" i="11"/>
  <c r="H242" i="11"/>
  <c r="G242" i="11"/>
  <c r="F242" i="11"/>
  <c r="E242" i="11"/>
  <c r="H241" i="11"/>
  <c r="G241" i="11"/>
  <c r="F241" i="11"/>
  <c r="E241" i="11"/>
  <c r="H240" i="11"/>
  <c r="G240" i="11"/>
  <c r="F240" i="11"/>
  <c r="E240" i="11"/>
  <c r="H239" i="11"/>
  <c r="G239" i="11"/>
  <c r="F239" i="11"/>
  <c r="E239" i="11"/>
  <c r="H238" i="11"/>
  <c r="G238" i="11"/>
  <c r="F238" i="11"/>
  <c r="E238" i="11"/>
  <c r="H237" i="11"/>
  <c r="G237" i="11"/>
  <c r="F237" i="11"/>
  <c r="E237" i="11"/>
  <c r="H236" i="11"/>
  <c r="G236" i="11"/>
  <c r="F236" i="11"/>
  <c r="E236" i="11"/>
  <c r="H235" i="11"/>
  <c r="G235" i="11"/>
  <c r="F235" i="11"/>
  <c r="E235" i="11"/>
  <c r="H234" i="11"/>
  <c r="G234" i="11"/>
  <c r="F234" i="11"/>
  <c r="E234" i="11"/>
  <c r="H233" i="11"/>
  <c r="G233" i="11"/>
  <c r="F233" i="11"/>
  <c r="E233" i="11"/>
  <c r="H232" i="11"/>
  <c r="G232" i="11"/>
  <c r="F232" i="11"/>
  <c r="E232" i="11"/>
  <c r="H231" i="11"/>
  <c r="G231" i="11"/>
  <c r="F231" i="11"/>
  <c r="E231" i="11"/>
  <c r="H230" i="11"/>
  <c r="G230" i="11"/>
  <c r="F230" i="11"/>
  <c r="E230" i="11"/>
  <c r="H229" i="11"/>
  <c r="G229" i="11"/>
  <c r="F229" i="11"/>
  <c r="E229" i="11"/>
  <c r="H228" i="11"/>
  <c r="G228" i="11"/>
  <c r="F228" i="11"/>
  <c r="E228" i="11"/>
  <c r="H227" i="11"/>
  <c r="G227" i="11"/>
  <c r="F227" i="11"/>
  <c r="E227" i="11"/>
  <c r="H226" i="11"/>
  <c r="G226" i="11"/>
  <c r="F226" i="11"/>
  <c r="E226" i="11"/>
  <c r="H225" i="11"/>
  <c r="G225" i="11"/>
  <c r="F225" i="11"/>
  <c r="E225" i="11"/>
  <c r="H224" i="11"/>
  <c r="G224" i="11"/>
  <c r="F224" i="11"/>
  <c r="E224" i="11"/>
  <c r="H223" i="11"/>
  <c r="G223" i="11"/>
  <c r="F223" i="11"/>
  <c r="E223" i="11"/>
  <c r="H222" i="11"/>
  <c r="G222" i="11"/>
  <c r="F222" i="11"/>
  <c r="E222" i="11"/>
  <c r="H221" i="11"/>
  <c r="G221" i="11"/>
  <c r="F221" i="11"/>
  <c r="E221" i="11"/>
  <c r="H220" i="11"/>
  <c r="G220" i="11"/>
  <c r="F220" i="11"/>
  <c r="E220" i="11"/>
  <c r="H219" i="11"/>
  <c r="G219" i="11"/>
  <c r="F219" i="11"/>
  <c r="E219" i="11"/>
  <c r="H218" i="11"/>
  <c r="G218" i="11"/>
  <c r="F218" i="11"/>
  <c r="E218" i="11"/>
  <c r="H217" i="11"/>
  <c r="G217" i="11"/>
  <c r="F217" i="11"/>
  <c r="E217" i="11"/>
  <c r="H216" i="11"/>
  <c r="G216" i="11"/>
  <c r="F216" i="11"/>
  <c r="E216" i="11"/>
  <c r="H215" i="11"/>
  <c r="G215" i="11"/>
  <c r="F215" i="11"/>
  <c r="E215" i="11"/>
  <c r="H214" i="11"/>
  <c r="G214" i="11"/>
  <c r="F214" i="11"/>
  <c r="E214" i="11"/>
  <c r="H213" i="11"/>
  <c r="G213" i="11"/>
  <c r="F213" i="11"/>
  <c r="E213" i="11"/>
  <c r="H212" i="11"/>
  <c r="G212" i="11"/>
  <c r="F212" i="11"/>
  <c r="E212" i="11"/>
  <c r="H211" i="11"/>
  <c r="G211" i="11"/>
  <c r="F211" i="11"/>
  <c r="E211" i="11"/>
  <c r="H210" i="11"/>
  <c r="G210" i="11"/>
  <c r="F210" i="11"/>
  <c r="E210" i="11"/>
  <c r="H209" i="11"/>
  <c r="G209" i="11"/>
  <c r="F209" i="11"/>
  <c r="E209" i="11"/>
  <c r="H208" i="11"/>
  <c r="G208" i="11"/>
  <c r="F208" i="11"/>
  <c r="E208" i="11"/>
  <c r="H207" i="11"/>
  <c r="G207" i="11"/>
  <c r="F207" i="11"/>
  <c r="E207" i="11"/>
  <c r="H206" i="11"/>
  <c r="G206" i="11"/>
  <c r="F206" i="11"/>
  <c r="E206" i="11"/>
  <c r="H205" i="11"/>
  <c r="G205" i="11"/>
  <c r="F205" i="11"/>
  <c r="E205" i="11"/>
  <c r="H204" i="11"/>
  <c r="G204" i="11"/>
  <c r="F204" i="11"/>
  <c r="E204" i="11"/>
  <c r="H203" i="11"/>
  <c r="G203" i="11"/>
  <c r="F203" i="11"/>
  <c r="E203" i="11"/>
  <c r="H202" i="11"/>
  <c r="G202" i="11"/>
  <c r="F202" i="11"/>
  <c r="E202" i="11"/>
  <c r="H201" i="11"/>
  <c r="G201" i="11"/>
  <c r="F201" i="11"/>
  <c r="E201" i="11"/>
  <c r="H200" i="11"/>
  <c r="G200" i="11"/>
  <c r="F200" i="11"/>
  <c r="E200" i="11"/>
  <c r="H199" i="11"/>
  <c r="G199" i="11"/>
  <c r="F199" i="11"/>
  <c r="E199" i="11"/>
  <c r="H198" i="11"/>
  <c r="G198" i="11"/>
  <c r="F198" i="11"/>
  <c r="E198" i="11"/>
  <c r="H197" i="11"/>
  <c r="G197" i="11"/>
  <c r="F197" i="11"/>
  <c r="E197" i="11"/>
  <c r="H196" i="11"/>
  <c r="G196" i="11"/>
  <c r="F196" i="11"/>
  <c r="E196" i="11"/>
  <c r="H195" i="11"/>
  <c r="G195" i="11"/>
  <c r="F195" i="11"/>
  <c r="E195" i="11"/>
  <c r="H194" i="11"/>
  <c r="G194" i="11"/>
  <c r="F194" i="11"/>
  <c r="E194" i="11"/>
  <c r="H193" i="11"/>
  <c r="G193" i="11"/>
  <c r="F193" i="11"/>
  <c r="E193" i="11"/>
  <c r="H192" i="11"/>
  <c r="G192" i="11"/>
  <c r="F192" i="11"/>
  <c r="E192" i="11"/>
  <c r="H191" i="11"/>
  <c r="G191" i="11"/>
  <c r="F191" i="11"/>
  <c r="E191" i="11"/>
  <c r="H190" i="11"/>
  <c r="G190" i="11"/>
  <c r="F190" i="11"/>
  <c r="E190" i="11"/>
  <c r="H189" i="11"/>
  <c r="G189" i="11"/>
  <c r="F189" i="11"/>
  <c r="E189" i="11"/>
  <c r="H188" i="11"/>
  <c r="G188" i="11"/>
  <c r="F188" i="11"/>
  <c r="E188" i="11"/>
  <c r="H187" i="11"/>
  <c r="G187" i="11"/>
  <c r="F187" i="11"/>
  <c r="E187" i="11"/>
  <c r="H186" i="11"/>
  <c r="G186" i="11"/>
  <c r="F186" i="11"/>
  <c r="E186" i="11"/>
  <c r="H185" i="11"/>
  <c r="G185" i="11"/>
  <c r="F185" i="11"/>
  <c r="E185" i="11"/>
  <c r="H184" i="11"/>
  <c r="G184" i="11"/>
  <c r="F184" i="11"/>
  <c r="E184" i="11"/>
  <c r="H183" i="11"/>
  <c r="G183" i="11"/>
  <c r="F183" i="11"/>
  <c r="E183" i="11"/>
  <c r="H182" i="11"/>
  <c r="G182" i="11"/>
  <c r="F182" i="11"/>
  <c r="E182" i="11"/>
  <c r="H181" i="11"/>
  <c r="G181" i="11"/>
  <c r="F181" i="11"/>
  <c r="E181" i="11"/>
  <c r="H180" i="11"/>
  <c r="G180" i="11"/>
  <c r="F180" i="11"/>
  <c r="E180" i="11"/>
  <c r="H179" i="11"/>
  <c r="G179" i="11"/>
  <c r="F179" i="11"/>
  <c r="E179" i="11"/>
  <c r="H178" i="11"/>
  <c r="G178" i="11"/>
  <c r="F178" i="11"/>
  <c r="E178" i="11"/>
  <c r="H177" i="11"/>
  <c r="G177" i="11"/>
  <c r="F177" i="11"/>
  <c r="E177" i="11"/>
  <c r="H176" i="11"/>
  <c r="G176" i="11"/>
  <c r="F176" i="11"/>
  <c r="E176" i="11"/>
  <c r="H175" i="11"/>
  <c r="G175" i="11"/>
  <c r="F175" i="11"/>
  <c r="E175" i="11"/>
  <c r="H174" i="11"/>
  <c r="G174" i="11"/>
  <c r="F174" i="11"/>
  <c r="E174" i="11"/>
  <c r="H173" i="11"/>
  <c r="G173" i="11"/>
  <c r="F173" i="11"/>
  <c r="E173" i="11"/>
  <c r="H172" i="11"/>
  <c r="G172" i="11"/>
  <c r="F172" i="11"/>
  <c r="E172" i="11"/>
  <c r="H171" i="11"/>
  <c r="G171" i="11"/>
  <c r="F171" i="11"/>
  <c r="E171" i="11"/>
  <c r="H170" i="11"/>
  <c r="G170" i="11"/>
  <c r="F170" i="11"/>
  <c r="E170" i="11"/>
  <c r="H169" i="11"/>
  <c r="G169" i="11"/>
  <c r="F169" i="11"/>
  <c r="E169" i="11"/>
  <c r="H168" i="11"/>
  <c r="G168" i="11"/>
  <c r="F168" i="11"/>
  <c r="E168" i="11"/>
  <c r="H167" i="11"/>
  <c r="G167" i="11"/>
  <c r="F167" i="11"/>
  <c r="E167" i="11"/>
  <c r="H166" i="11"/>
  <c r="G166" i="11"/>
  <c r="F166" i="11"/>
  <c r="E166" i="11"/>
  <c r="H165" i="11"/>
  <c r="G165" i="11"/>
  <c r="F165" i="11"/>
  <c r="E165" i="11"/>
  <c r="H164" i="11"/>
  <c r="G164" i="11"/>
  <c r="F164" i="11"/>
  <c r="E164" i="11"/>
  <c r="H163" i="11"/>
  <c r="G163" i="11"/>
  <c r="F163" i="11"/>
  <c r="E163" i="11"/>
  <c r="H162" i="11"/>
  <c r="G162" i="11"/>
  <c r="F162" i="11"/>
  <c r="E162" i="11"/>
  <c r="H161" i="11"/>
  <c r="G161" i="11"/>
  <c r="F161" i="11"/>
  <c r="E161" i="11"/>
  <c r="H160" i="11"/>
  <c r="G160" i="11"/>
  <c r="F160" i="11"/>
  <c r="E160" i="11"/>
  <c r="H159" i="11"/>
  <c r="G159" i="11"/>
  <c r="F159" i="11"/>
  <c r="E159" i="11"/>
  <c r="H158" i="11"/>
  <c r="G158" i="11"/>
  <c r="F158" i="11"/>
  <c r="E158" i="11"/>
  <c r="H157" i="11"/>
  <c r="G157" i="11"/>
  <c r="F157" i="11"/>
  <c r="E157" i="11"/>
  <c r="H156" i="11"/>
  <c r="G156" i="11"/>
  <c r="F156" i="11"/>
  <c r="E156" i="11"/>
  <c r="H155" i="11"/>
  <c r="G155" i="11"/>
  <c r="F155" i="11"/>
  <c r="E155" i="11"/>
  <c r="H154" i="11"/>
  <c r="G154" i="11"/>
  <c r="F154" i="11"/>
  <c r="E154" i="11"/>
  <c r="H153" i="11"/>
  <c r="G153" i="11"/>
  <c r="F153" i="11"/>
  <c r="E153" i="11"/>
  <c r="H152" i="11"/>
  <c r="G152" i="11"/>
  <c r="F152" i="11"/>
  <c r="E152" i="11"/>
  <c r="H151" i="11"/>
  <c r="G151" i="11"/>
  <c r="F151" i="11"/>
  <c r="E151" i="11"/>
  <c r="H150" i="11"/>
  <c r="G150" i="11"/>
  <c r="F150" i="11"/>
  <c r="E150" i="11"/>
  <c r="H149" i="11"/>
  <c r="G149" i="11"/>
  <c r="F149" i="11"/>
  <c r="E149" i="11"/>
  <c r="H148" i="11"/>
  <c r="G148" i="11"/>
  <c r="F148" i="11"/>
  <c r="E148" i="11"/>
  <c r="H147" i="11"/>
  <c r="G147" i="11"/>
  <c r="F147" i="11"/>
  <c r="E147" i="11"/>
  <c r="H146" i="11"/>
  <c r="G146" i="11"/>
  <c r="F146" i="11"/>
  <c r="E146" i="11"/>
  <c r="H145" i="11"/>
  <c r="G145" i="11"/>
  <c r="F145" i="11"/>
  <c r="E145" i="11"/>
  <c r="H144" i="11"/>
  <c r="G144" i="11"/>
  <c r="F144" i="11"/>
  <c r="E144" i="11"/>
  <c r="H143" i="11"/>
  <c r="G143" i="11"/>
  <c r="F143" i="11"/>
  <c r="E143" i="11"/>
  <c r="H142" i="11"/>
  <c r="G142" i="11"/>
  <c r="F142" i="11"/>
  <c r="E142" i="11"/>
  <c r="H141" i="11"/>
  <c r="G141" i="11"/>
  <c r="F141" i="11"/>
  <c r="E141" i="11"/>
  <c r="H140" i="11"/>
  <c r="G140" i="11"/>
  <c r="F140" i="11"/>
  <c r="E140" i="11"/>
  <c r="H139" i="11"/>
  <c r="G139" i="11"/>
  <c r="F139" i="11"/>
  <c r="E139" i="11"/>
  <c r="H138" i="11"/>
  <c r="G138" i="11"/>
  <c r="F138" i="11"/>
  <c r="E138" i="11"/>
  <c r="H137" i="11"/>
  <c r="G137" i="11"/>
  <c r="F137" i="11"/>
  <c r="E137" i="11"/>
  <c r="H136" i="11"/>
  <c r="G136" i="11"/>
  <c r="F136" i="11"/>
  <c r="E136" i="11"/>
  <c r="H135" i="11"/>
  <c r="G135" i="11"/>
  <c r="F135" i="11"/>
  <c r="E135" i="11"/>
  <c r="H134" i="11"/>
  <c r="G134" i="11"/>
  <c r="F134" i="11"/>
  <c r="E134" i="11"/>
  <c r="H133" i="11"/>
  <c r="G133" i="11"/>
  <c r="F133" i="11"/>
  <c r="E133" i="11"/>
  <c r="H132" i="11"/>
  <c r="G132" i="11"/>
  <c r="F132" i="11"/>
  <c r="E132" i="11"/>
  <c r="H131" i="11"/>
  <c r="G131" i="11"/>
  <c r="F131" i="11"/>
  <c r="E131" i="11"/>
  <c r="H130" i="11"/>
  <c r="G130" i="11"/>
  <c r="F130" i="11"/>
  <c r="E130" i="11"/>
  <c r="H129" i="11"/>
  <c r="G129" i="11"/>
  <c r="F129" i="11"/>
  <c r="E129" i="11"/>
  <c r="H128" i="11"/>
  <c r="G128" i="11"/>
  <c r="F128" i="11"/>
  <c r="E128" i="11"/>
  <c r="H127" i="11"/>
  <c r="G127" i="11"/>
  <c r="F127" i="11"/>
  <c r="E127" i="11"/>
  <c r="H126" i="11"/>
  <c r="G126" i="11"/>
  <c r="F126" i="11"/>
  <c r="E126" i="11"/>
  <c r="H125" i="11"/>
  <c r="G125" i="11"/>
  <c r="F125" i="11"/>
  <c r="E125" i="11"/>
  <c r="H124" i="11"/>
  <c r="G124" i="11"/>
  <c r="F124" i="11"/>
  <c r="E124" i="11"/>
  <c r="H123" i="11"/>
  <c r="G123" i="11"/>
  <c r="F123" i="11"/>
  <c r="E123" i="11"/>
  <c r="H122" i="11"/>
  <c r="G122" i="11"/>
  <c r="F122" i="11"/>
  <c r="E122" i="11"/>
  <c r="H121" i="11"/>
  <c r="G121" i="11"/>
  <c r="F121" i="11"/>
  <c r="E121" i="11"/>
  <c r="H120" i="11"/>
  <c r="G120" i="11"/>
  <c r="F120" i="11"/>
  <c r="E120" i="11"/>
  <c r="H119" i="11"/>
  <c r="G119" i="11"/>
  <c r="F119" i="11"/>
  <c r="E119" i="11"/>
  <c r="H118" i="11"/>
  <c r="G118" i="11"/>
  <c r="F118" i="11"/>
  <c r="E118" i="11"/>
  <c r="H117" i="11"/>
  <c r="G117" i="11"/>
  <c r="F117" i="11"/>
  <c r="E117" i="11"/>
  <c r="H116" i="11"/>
  <c r="G116" i="11"/>
  <c r="F116" i="11"/>
  <c r="E116" i="11"/>
  <c r="H115" i="11"/>
  <c r="G115" i="11"/>
  <c r="F115" i="11"/>
  <c r="E115" i="11"/>
  <c r="H114" i="11"/>
  <c r="G114" i="11"/>
  <c r="F114" i="11"/>
  <c r="E114" i="11"/>
  <c r="H113" i="11"/>
  <c r="G113" i="11"/>
  <c r="F113" i="11"/>
  <c r="E113" i="11"/>
  <c r="H112" i="11"/>
  <c r="G112" i="11"/>
  <c r="F112" i="11"/>
  <c r="E112" i="11"/>
  <c r="H111" i="11"/>
  <c r="G111" i="11"/>
  <c r="F111" i="11"/>
  <c r="E111" i="11"/>
  <c r="H110" i="11"/>
  <c r="G110" i="11"/>
  <c r="F110" i="11"/>
  <c r="E110" i="11"/>
  <c r="H109" i="11"/>
  <c r="G109" i="11"/>
  <c r="F109" i="11"/>
  <c r="E109" i="11"/>
  <c r="H108" i="11"/>
  <c r="G108" i="11"/>
  <c r="F108" i="11"/>
  <c r="E108" i="11"/>
  <c r="H107" i="11"/>
  <c r="G107" i="11"/>
  <c r="F107" i="11"/>
  <c r="E107" i="11"/>
  <c r="H106" i="11"/>
  <c r="G106" i="11"/>
  <c r="F106" i="11"/>
  <c r="E106" i="11"/>
  <c r="H105" i="11"/>
  <c r="G105" i="11"/>
  <c r="F105" i="11"/>
  <c r="E105" i="11"/>
  <c r="H104" i="11"/>
  <c r="G104" i="11"/>
  <c r="F104" i="11"/>
  <c r="E104" i="11"/>
  <c r="H103" i="11"/>
  <c r="G103" i="11"/>
  <c r="F103" i="11"/>
  <c r="E103" i="11"/>
  <c r="H102" i="11"/>
  <c r="G102" i="11"/>
  <c r="F102" i="11"/>
  <c r="E102" i="11"/>
  <c r="H101" i="11"/>
  <c r="G101" i="11"/>
  <c r="F101" i="11"/>
  <c r="E101" i="11"/>
  <c r="H100" i="11"/>
  <c r="G100" i="11"/>
  <c r="F100" i="11"/>
  <c r="E100" i="11"/>
  <c r="H99" i="11"/>
  <c r="G99" i="11"/>
  <c r="F99" i="11"/>
  <c r="E99" i="11"/>
  <c r="H98" i="11"/>
  <c r="G98" i="11"/>
  <c r="F98" i="11"/>
  <c r="E98" i="11"/>
  <c r="H97" i="11"/>
  <c r="G97" i="11"/>
  <c r="F97" i="11"/>
  <c r="E97" i="11"/>
  <c r="H96" i="11"/>
  <c r="G96" i="11"/>
  <c r="F96" i="11"/>
  <c r="E96" i="11"/>
  <c r="H95" i="11"/>
  <c r="G95" i="11"/>
  <c r="F95" i="11"/>
  <c r="E95" i="11"/>
  <c r="H94" i="11"/>
  <c r="G94" i="11"/>
  <c r="F94" i="11"/>
  <c r="E94" i="11"/>
  <c r="H93" i="11"/>
  <c r="G93" i="11"/>
  <c r="F93" i="11"/>
  <c r="E93" i="11"/>
  <c r="H92" i="11"/>
  <c r="G92" i="11"/>
  <c r="F92" i="11"/>
  <c r="E92" i="11"/>
  <c r="H91" i="11"/>
  <c r="G91" i="11"/>
  <c r="F91" i="11"/>
  <c r="E91" i="11"/>
  <c r="H90" i="11"/>
  <c r="G90" i="11"/>
  <c r="F90" i="11"/>
  <c r="E90" i="11"/>
  <c r="H89" i="11"/>
  <c r="G89" i="11"/>
  <c r="F89" i="11"/>
  <c r="E89" i="11"/>
  <c r="H88" i="11"/>
  <c r="G88" i="11"/>
  <c r="F88" i="11"/>
  <c r="E88" i="11"/>
  <c r="H87" i="11"/>
  <c r="G87" i="11"/>
  <c r="F87" i="11"/>
  <c r="E87" i="11"/>
  <c r="H86" i="11"/>
  <c r="G86" i="11"/>
  <c r="F86" i="11"/>
  <c r="E86" i="11"/>
  <c r="H85" i="11"/>
  <c r="G85" i="11"/>
  <c r="F85" i="11"/>
  <c r="E85" i="11"/>
  <c r="H84" i="11"/>
  <c r="G84" i="11"/>
  <c r="F84" i="11"/>
  <c r="E84" i="11"/>
  <c r="H83" i="11"/>
  <c r="G83" i="11"/>
  <c r="F83" i="11"/>
  <c r="E83" i="11"/>
  <c r="H82" i="11"/>
  <c r="G82" i="11"/>
  <c r="F82" i="11"/>
  <c r="E82" i="11"/>
  <c r="H81" i="11"/>
  <c r="G81" i="11"/>
  <c r="F81" i="11"/>
  <c r="E81" i="11"/>
  <c r="H80" i="11"/>
  <c r="G80" i="11"/>
  <c r="F80" i="11"/>
  <c r="E80" i="11"/>
  <c r="H79" i="11"/>
  <c r="G79" i="11"/>
  <c r="F79" i="11"/>
  <c r="E79" i="11"/>
  <c r="H78" i="11"/>
  <c r="G78" i="11"/>
  <c r="F78" i="11"/>
  <c r="E78" i="11"/>
  <c r="H77" i="11"/>
  <c r="G77" i="11"/>
  <c r="F77" i="11"/>
  <c r="E77" i="11"/>
  <c r="H76" i="11"/>
  <c r="G76" i="11"/>
  <c r="F76" i="11"/>
  <c r="E76" i="11"/>
  <c r="H75" i="11"/>
  <c r="G75" i="11"/>
  <c r="F75" i="11"/>
  <c r="E75" i="11"/>
  <c r="H74" i="11"/>
  <c r="G74" i="11"/>
  <c r="F74" i="11"/>
  <c r="E74" i="11"/>
  <c r="H73" i="11"/>
  <c r="G73" i="11"/>
  <c r="F73" i="11"/>
  <c r="E73" i="11"/>
  <c r="H72" i="11"/>
  <c r="G72" i="11"/>
  <c r="F72" i="11"/>
  <c r="E72" i="11"/>
  <c r="H71" i="11"/>
  <c r="G71" i="11"/>
  <c r="F71" i="11"/>
  <c r="E71" i="11"/>
  <c r="H70" i="11"/>
  <c r="G70" i="11"/>
  <c r="F70" i="11"/>
  <c r="E70" i="11"/>
  <c r="H69" i="11"/>
  <c r="G69" i="11"/>
  <c r="F69" i="11"/>
  <c r="E69" i="11"/>
  <c r="H68" i="11"/>
  <c r="G68" i="11"/>
  <c r="F68" i="11"/>
  <c r="E68" i="11"/>
  <c r="H67" i="11"/>
  <c r="G67" i="11"/>
  <c r="F67" i="11"/>
  <c r="E67" i="11"/>
  <c r="H66" i="11"/>
  <c r="G66" i="11"/>
  <c r="F66" i="11"/>
  <c r="E66" i="11"/>
  <c r="H65" i="11"/>
  <c r="G65" i="11"/>
  <c r="F65" i="11"/>
  <c r="E65" i="11"/>
  <c r="H64" i="11"/>
  <c r="G64" i="11"/>
  <c r="F64" i="11"/>
  <c r="E64" i="11"/>
  <c r="H63" i="11"/>
  <c r="G63" i="11"/>
  <c r="F63" i="11"/>
  <c r="E63" i="11"/>
  <c r="H62" i="11"/>
  <c r="G62" i="11"/>
  <c r="F62" i="11"/>
  <c r="E62" i="11"/>
  <c r="H61" i="11"/>
  <c r="G61" i="11"/>
  <c r="F61" i="11"/>
  <c r="E61" i="11"/>
  <c r="H60" i="11"/>
  <c r="G60" i="11"/>
  <c r="F60" i="11"/>
  <c r="E60" i="11"/>
  <c r="H59" i="11"/>
  <c r="G59" i="11"/>
  <c r="F59" i="11"/>
  <c r="E59" i="11"/>
  <c r="H58" i="11"/>
  <c r="G58" i="11"/>
  <c r="F58" i="11"/>
  <c r="E58" i="11"/>
  <c r="H57" i="11"/>
  <c r="G57" i="11"/>
  <c r="F57" i="11"/>
  <c r="E57" i="11"/>
  <c r="H56" i="11"/>
  <c r="G56" i="11"/>
  <c r="F56" i="11"/>
  <c r="E56" i="11"/>
  <c r="H55" i="11"/>
  <c r="G55" i="11"/>
  <c r="F55" i="11"/>
  <c r="E55" i="11"/>
  <c r="H54" i="11"/>
  <c r="G54" i="11"/>
  <c r="F54" i="11"/>
  <c r="E54" i="11"/>
  <c r="H53" i="11"/>
  <c r="G53" i="11"/>
  <c r="F53" i="11"/>
  <c r="E53" i="11"/>
  <c r="H52" i="11"/>
  <c r="G52" i="11"/>
  <c r="F52" i="11"/>
  <c r="E52" i="11"/>
  <c r="G51" i="11"/>
  <c r="E51" i="11"/>
  <c r="F51" i="11" s="1"/>
  <c r="H51" i="11" s="1"/>
  <c r="G50" i="11"/>
  <c r="E50" i="11"/>
  <c r="F50" i="11" s="1"/>
  <c r="H50" i="11" s="1"/>
  <c r="G49" i="11"/>
  <c r="E49" i="11"/>
  <c r="F49" i="11" s="1"/>
  <c r="G48" i="11"/>
  <c r="E48" i="11"/>
  <c r="F48" i="11" s="1"/>
  <c r="G47" i="11"/>
  <c r="E47" i="11"/>
  <c r="F47" i="11" s="1"/>
  <c r="H47" i="11" s="1"/>
  <c r="G46" i="11"/>
  <c r="F46" i="11"/>
  <c r="H46" i="11" s="1"/>
  <c r="E46" i="11"/>
  <c r="G45" i="11"/>
  <c r="E45" i="11"/>
  <c r="F45" i="11" s="1"/>
  <c r="H45" i="11" s="1"/>
  <c r="G44" i="11"/>
  <c r="E44" i="11"/>
  <c r="F44" i="11" s="1"/>
  <c r="G43" i="11"/>
  <c r="E43" i="11"/>
  <c r="F43" i="11" s="1"/>
  <c r="H43" i="11" s="1"/>
  <c r="G42" i="11"/>
  <c r="E42" i="11"/>
  <c r="F42" i="11" s="1"/>
  <c r="G41" i="11"/>
  <c r="E41" i="11"/>
  <c r="F41" i="11" s="1"/>
  <c r="G40" i="11"/>
  <c r="E40" i="11"/>
  <c r="F40" i="11" s="1"/>
  <c r="G39" i="11"/>
  <c r="E39" i="11"/>
  <c r="F39" i="11" s="1"/>
  <c r="H39" i="11" s="1"/>
  <c r="G38" i="11"/>
  <c r="F38" i="11"/>
  <c r="E38" i="11"/>
  <c r="G37" i="11"/>
  <c r="E37" i="11"/>
  <c r="F37" i="11" s="1"/>
  <c r="G36" i="11"/>
  <c r="E36" i="11"/>
  <c r="F36" i="11" s="1"/>
  <c r="G35" i="11"/>
  <c r="E35" i="11"/>
  <c r="F35" i="11" s="1"/>
  <c r="H35" i="11" s="1"/>
  <c r="G34" i="11"/>
  <c r="E34" i="11"/>
  <c r="F34" i="11" s="1"/>
  <c r="G33" i="11"/>
  <c r="E33" i="11"/>
  <c r="F33" i="11" s="1"/>
  <c r="G32" i="11"/>
  <c r="E32" i="11"/>
  <c r="G31" i="11"/>
  <c r="E31" i="11"/>
  <c r="F31" i="11" s="1"/>
  <c r="H31" i="11" s="1"/>
  <c r="G30" i="11"/>
  <c r="E30" i="11"/>
  <c r="F30" i="11" s="1"/>
  <c r="G29" i="11"/>
  <c r="E29" i="11"/>
  <c r="F29" i="11" s="1"/>
  <c r="G28" i="11"/>
  <c r="E28" i="11"/>
  <c r="F28" i="11" s="1"/>
  <c r="G27" i="11"/>
  <c r="E27" i="11"/>
  <c r="F27" i="11" s="1"/>
  <c r="G26" i="11"/>
  <c r="E26" i="11"/>
  <c r="F26" i="11" s="1"/>
  <c r="G25" i="11"/>
  <c r="E25" i="11"/>
  <c r="F25" i="11" s="1"/>
  <c r="G24" i="11"/>
  <c r="E24" i="11"/>
  <c r="F24" i="11" s="1"/>
  <c r="G23" i="11"/>
  <c r="E23" i="11"/>
  <c r="F23" i="11" s="1"/>
  <c r="G22" i="11"/>
  <c r="E22" i="11"/>
  <c r="F22" i="11" s="1"/>
  <c r="G21" i="11"/>
  <c r="E21" i="11"/>
  <c r="F21" i="11" s="1"/>
  <c r="G20" i="11"/>
  <c r="E20" i="11"/>
  <c r="F20" i="11" s="1"/>
  <c r="G19" i="11"/>
  <c r="E19" i="11"/>
  <c r="F19" i="11" s="1"/>
  <c r="G18" i="11"/>
  <c r="E18" i="11"/>
  <c r="F18" i="11" s="1"/>
  <c r="G17" i="11"/>
  <c r="E17" i="11"/>
  <c r="F17" i="11" s="1"/>
  <c r="G16" i="11"/>
  <c r="E16" i="11"/>
  <c r="F16" i="11" s="1"/>
  <c r="G15" i="11"/>
  <c r="E15" i="11"/>
  <c r="F15" i="11" s="1"/>
  <c r="G14" i="11"/>
  <c r="E14" i="11"/>
  <c r="F14" i="11" s="1"/>
  <c r="G13" i="11"/>
  <c r="E13" i="11"/>
  <c r="F13" i="11" s="1"/>
  <c r="G12" i="11"/>
  <c r="E12" i="11"/>
  <c r="F12" i="11" s="1"/>
  <c r="G11" i="11"/>
  <c r="E11" i="11"/>
  <c r="F11" i="11" s="1"/>
  <c r="G10" i="11"/>
  <c r="E10" i="11"/>
  <c r="F10" i="11" s="1"/>
  <c r="G9" i="11"/>
  <c r="E9" i="11"/>
  <c r="F9" i="11" s="1"/>
  <c r="G8" i="11"/>
  <c r="E8" i="11"/>
  <c r="F8" i="11" s="1"/>
  <c r="G7" i="11"/>
  <c r="E7" i="11"/>
  <c r="F7" i="11" s="1"/>
  <c r="G6" i="11"/>
  <c r="E6" i="11"/>
  <c r="F6" i="11" s="1"/>
  <c r="G5" i="11"/>
  <c r="E5" i="11"/>
  <c r="F5" i="11" s="1"/>
  <c r="G4" i="11"/>
  <c r="E4" i="11"/>
  <c r="F4" i="11" s="1"/>
  <c r="G3" i="11"/>
  <c r="E3" i="11"/>
  <c r="G2" i="11"/>
  <c r="F2" i="11"/>
  <c r="C1" i="11"/>
  <c r="A14" i="10"/>
  <c r="B13" i="10"/>
  <c r="A13" i="10"/>
  <c r="B12" i="10"/>
  <c r="A12" i="10"/>
  <c r="B11" i="10"/>
  <c r="A11" i="10"/>
  <c r="B10" i="10"/>
  <c r="A10" i="10"/>
  <c r="B9" i="10"/>
  <c r="A9" i="10"/>
  <c r="F8" i="10"/>
  <c r="B8" i="10"/>
  <c r="A8" i="10"/>
  <c r="G7" i="10"/>
  <c r="F7" i="10"/>
  <c r="B7" i="10"/>
  <c r="A7" i="10"/>
  <c r="G6" i="10"/>
  <c r="F6" i="10"/>
  <c r="B6" i="10"/>
  <c r="A6" i="10"/>
  <c r="G5" i="10"/>
  <c r="B5" i="10"/>
  <c r="E2"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21" i="1"/>
  <c r="E420" i="1"/>
  <c r="E419" i="1"/>
  <c r="E418" i="1"/>
  <c r="E417" i="1"/>
  <c r="E416" i="1"/>
  <c r="E415" i="1"/>
  <c r="E414" i="1"/>
  <c r="E413" i="1"/>
  <c r="E412" i="1"/>
  <c r="E411" i="1"/>
  <c r="E410" i="1"/>
  <c r="E409" i="1"/>
  <c r="E408" i="1"/>
  <c r="E407" i="1"/>
  <c r="E406" i="1"/>
  <c r="E405" i="1"/>
  <c r="E404" i="1"/>
  <c r="E403" i="1"/>
  <c r="E402" i="1"/>
  <c r="E401" i="1"/>
  <c r="E400" i="1"/>
  <c r="E399" i="1"/>
  <c r="E398" i="1"/>
  <c r="E397" i="1"/>
  <c r="E396" i="1"/>
  <c r="E395" i="1"/>
  <c r="E394" i="1"/>
  <c r="E393" i="1"/>
  <c r="E392" i="1"/>
  <c r="E391" i="1"/>
  <c r="E390" i="1"/>
  <c r="E389" i="1"/>
  <c r="E388" i="1"/>
  <c r="E387" i="1"/>
  <c r="E386" i="1"/>
  <c r="E385" i="1"/>
  <c r="E384" i="1"/>
  <c r="E383" i="1"/>
  <c r="E382" i="1"/>
  <c r="E381" i="1"/>
  <c r="E380" i="1"/>
  <c r="E379" i="1"/>
  <c r="E378" i="1"/>
  <c r="E377" i="1"/>
  <c r="E376" i="1"/>
  <c r="E375" i="1"/>
  <c r="E374" i="1"/>
  <c r="E373" i="1"/>
  <c r="E372" i="1"/>
  <c r="E371" i="1"/>
  <c r="E370" i="1"/>
  <c r="E369" i="1"/>
  <c r="E368" i="1"/>
  <c r="E367" i="1"/>
  <c r="E366" i="1"/>
  <c r="E365" i="1"/>
  <c r="E364" i="1"/>
  <c r="E363" i="1"/>
  <c r="E362" i="1"/>
  <c r="E361" i="1"/>
  <c r="E360" i="1"/>
  <c r="E359" i="1"/>
  <c r="E358" i="1"/>
  <c r="E357" i="1"/>
  <c r="E356" i="1"/>
  <c r="E355" i="1"/>
  <c r="E354" i="1"/>
  <c r="E353" i="1"/>
  <c r="E352" i="1"/>
  <c r="E351" i="1"/>
  <c r="E350" i="1"/>
  <c r="E349" i="1"/>
  <c r="E348" i="1"/>
  <c r="E347" i="1"/>
  <c r="E346" i="1"/>
  <c r="E345" i="1"/>
  <c r="E344" i="1"/>
  <c r="E343" i="1"/>
  <c r="E342" i="1"/>
  <c r="E341" i="1"/>
  <c r="E340" i="1"/>
  <c r="E339" i="1"/>
  <c r="E338" i="1"/>
  <c r="E337" i="1"/>
  <c r="E336" i="1"/>
  <c r="E335" i="1"/>
  <c r="E334" i="1"/>
  <c r="E333" i="1"/>
  <c r="E332" i="1"/>
  <c r="E331" i="1"/>
  <c r="E330" i="1"/>
  <c r="E329" i="1"/>
  <c r="E328" i="1"/>
  <c r="E327" i="1"/>
  <c r="E326" i="1"/>
  <c r="E325" i="1"/>
  <c r="E324" i="1"/>
  <c r="E323" i="1"/>
  <c r="E322" i="1"/>
  <c r="E321" i="1"/>
  <c r="E320" i="1"/>
  <c r="E319" i="1"/>
  <c r="E318" i="1"/>
  <c r="E317" i="1"/>
  <c r="E316" i="1"/>
  <c r="E315" i="1"/>
  <c r="E314" i="1"/>
  <c r="E313" i="1"/>
  <c r="E312" i="1"/>
  <c r="E311" i="1"/>
  <c r="E310" i="1"/>
  <c r="E309" i="1"/>
  <c r="E308" i="1"/>
  <c r="E307" i="1"/>
  <c r="E306" i="1"/>
  <c r="E305" i="1"/>
  <c r="E304" i="1"/>
  <c r="E303" i="1"/>
  <c r="E302" i="1"/>
  <c r="E301" i="1"/>
  <c r="E300" i="1"/>
  <c r="E299" i="1"/>
  <c r="E298" i="1"/>
  <c r="E297" i="1"/>
  <c r="E296" i="1"/>
  <c r="E295" i="1"/>
  <c r="E294" i="1"/>
  <c r="E293" i="1"/>
  <c r="E292" i="1"/>
  <c r="E291" i="1"/>
  <c r="E290" i="1"/>
  <c r="E289" i="1"/>
  <c r="E288" i="1"/>
  <c r="E287" i="1"/>
  <c r="E286" i="1"/>
  <c r="E285" i="1"/>
  <c r="E284" i="1"/>
  <c r="E283" i="1"/>
  <c r="E282" i="1"/>
  <c r="E281" i="1"/>
  <c r="E280" i="1"/>
  <c r="E279" i="1"/>
  <c r="E278" i="1"/>
  <c r="E277" i="1"/>
  <c r="E276" i="1"/>
  <c r="E275" i="1"/>
  <c r="E274" i="1"/>
  <c r="E273" i="1"/>
  <c r="E272" i="1"/>
  <c r="E271" i="1"/>
  <c r="E270" i="1"/>
  <c r="E269" i="1"/>
  <c r="E268" i="1"/>
  <c r="E267" i="1"/>
  <c r="E266" i="1"/>
  <c r="E265" i="1"/>
  <c r="E264" i="1"/>
  <c r="E263" i="1"/>
  <c r="E262" i="1"/>
  <c r="E261" i="1"/>
  <c r="E260" i="1"/>
  <c r="E259" i="1"/>
  <c r="E258" i="1"/>
  <c r="E257" i="1"/>
  <c r="E256" i="1"/>
  <c r="E255" i="1"/>
  <c r="E254" i="1"/>
  <c r="E253" i="1"/>
  <c r="E252" i="1"/>
  <c r="E251" i="1"/>
  <c r="E250"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1" i="1"/>
  <c r="E210"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 r="E4" i="1"/>
  <c r="E3" i="1"/>
  <c r="Q32" i="4" l="1"/>
  <c r="S35" i="4"/>
  <c r="Q22" i="4"/>
  <c r="Q23" i="4"/>
  <c r="Q17" i="4"/>
  <c r="Q18" i="4"/>
  <c r="Q19" i="4"/>
  <c r="Q20" i="4"/>
  <c r="Q21" i="4"/>
  <c r="Q36" i="4"/>
  <c r="S34" i="4"/>
  <c r="F3" i="11"/>
  <c r="H3" i="11" s="1"/>
  <c r="Q35" i="4"/>
  <c r="S32" i="4"/>
  <c r="S36" i="4"/>
  <c r="Q37" i="4"/>
  <c r="Q33" i="4"/>
  <c r="Q38" i="4"/>
  <c r="S37" i="4"/>
  <c r="S33" i="4"/>
  <c r="Q34" i="4"/>
  <c r="S38" i="4"/>
  <c r="H6" i="11"/>
  <c r="H10" i="11"/>
  <c r="H14" i="11"/>
  <c r="H18" i="11"/>
  <c r="H22" i="11"/>
  <c r="H26" i="11"/>
  <c r="H4" i="11"/>
  <c r="H8" i="11"/>
  <c r="H12" i="11"/>
  <c r="H16" i="11"/>
  <c r="H20" i="11"/>
  <c r="H24" i="11"/>
  <c r="H28" i="11"/>
  <c r="F32" i="11"/>
  <c r="H32" i="11" s="1"/>
  <c r="H40" i="11"/>
  <c r="H44" i="11"/>
  <c r="H5" i="11"/>
  <c r="H9" i="11"/>
  <c r="H13" i="11"/>
  <c r="H17" i="11"/>
  <c r="H21" i="11"/>
  <c r="H25" i="11"/>
  <c r="H29" i="11"/>
  <c r="H48" i="11"/>
  <c r="H30" i="11"/>
  <c r="H36" i="11"/>
  <c r="H37" i="11"/>
  <c r="H34" i="11"/>
  <c r="H7" i="11"/>
  <c r="H11" i="11"/>
  <c r="H15" i="11"/>
  <c r="H19" i="11"/>
  <c r="H23" i="11"/>
  <c r="H27" i="11"/>
  <c r="H38" i="11"/>
  <c r="H42" i="11"/>
  <c r="H41" i="11"/>
  <c r="H33" i="11"/>
  <c r="H49" i="11"/>
  <c r="H2" i="11"/>
  <c r="U37" i="4" s="1"/>
  <c r="F8" i="9"/>
  <c r="G7" i="9"/>
  <c r="G5" i="9"/>
  <c r="F7" i="9"/>
  <c r="G6" i="9"/>
  <c r="F6" i="9"/>
  <c r="B13" i="9"/>
  <c r="A14" i="9"/>
  <c r="A13" i="9"/>
  <c r="B12" i="9"/>
  <c r="A12" i="9"/>
  <c r="B11" i="9"/>
  <c r="A11" i="9"/>
  <c r="B10" i="9"/>
  <c r="A10" i="9"/>
  <c r="B9" i="9"/>
  <c r="A9" i="9"/>
  <c r="B8" i="9"/>
  <c r="A8" i="9"/>
  <c r="B7" i="9"/>
  <c r="A7" i="9"/>
  <c r="B6" i="9"/>
  <c r="A6" i="9"/>
  <c r="B5" i="9"/>
  <c r="I23" i="4"/>
  <c r="I22" i="4"/>
  <c r="I21" i="4"/>
  <c r="I20" i="4"/>
  <c r="F23" i="4"/>
  <c r="F21" i="4"/>
  <c r="C23" i="4"/>
  <c r="C22" i="4"/>
  <c r="C21" i="4"/>
  <c r="C20" i="4"/>
  <c r="F700" i="1"/>
  <c r="F699" i="1"/>
  <c r="F698" i="1"/>
  <c r="F697" i="1"/>
  <c r="F696" i="1"/>
  <c r="F695" i="1"/>
  <c r="F694" i="1"/>
  <c r="F693" i="1"/>
  <c r="F692" i="1"/>
  <c r="F691" i="1"/>
  <c r="F690" i="1"/>
  <c r="F689" i="1"/>
  <c r="F688" i="1"/>
  <c r="F687" i="1"/>
  <c r="F686" i="1"/>
  <c r="F685" i="1"/>
  <c r="F684" i="1"/>
  <c r="F683" i="1"/>
  <c r="F682" i="1"/>
  <c r="F681" i="1"/>
  <c r="F680" i="1"/>
  <c r="F679" i="1"/>
  <c r="F678" i="1"/>
  <c r="F677" i="1"/>
  <c r="F676" i="1"/>
  <c r="F675" i="1"/>
  <c r="F674" i="1"/>
  <c r="F673" i="1"/>
  <c r="F672" i="1"/>
  <c r="F671" i="1"/>
  <c r="F670" i="1"/>
  <c r="F669" i="1"/>
  <c r="F668" i="1"/>
  <c r="F667" i="1"/>
  <c r="F666" i="1"/>
  <c r="F665" i="1"/>
  <c r="F664" i="1"/>
  <c r="F663" i="1"/>
  <c r="F662" i="1"/>
  <c r="F661" i="1"/>
  <c r="F660" i="1"/>
  <c r="F659" i="1"/>
  <c r="F658" i="1"/>
  <c r="F657" i="1"/>
  <c r="F656" i="1"/>
  <c r="F655" i="1"/>
  <c r="F654" i="1"/>
  <c r="F653" i="1"/>
  <c r="F652" i="1"/>
  <c r="F651" i="1"/>
  <c r="F650" i="1"/>
  <c r="F649" i="1"/>
  <c r="F648" i="1"/>
  <c r="F647" i="1"/>
  <c r="F646" i="1"/>
  <c r="F645" i="1"/>
  <c r="F644" i="1"/>
  <c r="F643" i="1"/>
  <c r="F642" i="1"/>
  <c r="F641" i="1"/>
  <c r="F640" i="1"/>
  <c r="F639" i="1"/>
  <c r="F638" i="1"/>
  <c r="F637" i="1"/>
  <c r="F636" i="1"/>
  <c r="F635" i="1"/>
  <c r="F634" i="1"/>
  <c r="F633" i="1"/>
  <c r="F632" i="1"/>
  <c r="F631" i="1"/>
  <c r="F630" i="1"/>
  <c r="F629" i="1"/>
  <c r="F628" i="1"/>
  <c r="F627" i="1"/>
  <c r="F626" i="1"/>
  <c r="F625" i="1"/>
  <c r="F624" i="1"/>
  <c r="F623" i="1"/>
  <c r="F622" i="1"/>
  <c r="F621" i="1"/>
  <c r="F620" i="1"/>
  <c r="F619" i="1"/>
  <c r="F618" i="1"/>
  <c r="F617" i="1"/>
  <c r="F616" i="1"/>
  <c r="F615" i="1"/>
  <c r="F614" i="1"/>
  <c r="F613" i="1"/>
  <c r="F612" i="1"/>
  <c r="F611" i="1"/>
  <c r="F610" i="1"/>
  <c r="F609" i="1"/>
  <c r="F608" i="1"/>
  <c r="F607" i="1"/>
  <c r="F606" i="1"/>
  <c r="F605" i="1"/>
  <c r="F604" i="1"/>
  <c r="F603" i="1"/>
  <c r="F602" i="1"/>
  <c r="F601" i="1"/>
  <c r="F600" i="1"/>
  <c r="F599" i="1"/>
  <c r="F598" i="1"/>
  <c r="F597" i="1"/>
  <c r="F596" i="1"/>
  <c r="F595" i="1"/>
  <c r="F594" i="1"/>
  <c r="F593" i="1"/>
  <c r="F592" i="1"/>
  <c r="F591" i="1"/>
  <c r="F590" i="1"/>
  <c r="F589" i="1"/>
  <c r="F588" i="1"/>
  <c r="F587" i="1"/>
  <c r="F586" i="1"/>
  <c r="F585" i="1"/>
  <c r="F584" i="1"/>
  <c r="F583" i="1"/>
  <c r="F582" i="1"/>
  <c r="F581" i="1"/>
  <c r="F580" i="1"/>
  <c r="F579" i="1"/>
  <c r="F578" i="1"/>
  <c r="F577" i="1"/>
  <c r="F576" i="1"/>
  <c r="F575" i="1"/>
  <c r="F574" i="1"/>
  <c r="F573" i="1"/>
  <c r="F572" i="1"/>
  <c r="F571" i="1"/>
  <c r="F570" i="1"/>
  <c r="F569" i="1"/>
  <c r="F568" i="1"/>
  <c r="F567" i="1"/>
  <c r="F566" i="1"/>
  <c r="F565" i="1"/>
  <c r="F564" i="1"/>
  <c r="F563" i="1"/>
  <c r="F562" i="1"/>
  <c r="F561" i="1"/>
  <c r="F560" i="1"/>
  <c r="F559" i="1"/>
  <c r="F558" i="1"/>
  <c r="F557" i="1"/>
  <c r="F556" i="1"/>
  <c r="F555" i="1"/>
  <c r="F554" i="1"/>
  <c r="F553" i="1"/>
  <c r="F552" i="1"/>
  <c r="F551" i="1"/>
  <c r="F550" i="1"/>
  <c r="F549" i="1"/>
  <c r="F548" i="1"/>
  <c r="F547" i="1"/>
  <c r="F546" i="1"/>
  <c r="F545" i="1"/>
  <c r="F544" i="1"/>
  <c r="F543" i="1"/>
  <c r="F542" i="1"/>
  <c r="F541" i="1"/>
  <c r="F540" i="1"/>
  <c r="F539" i="1"/>
  <c r="F538" i="1"/>
  <c r="F537" i="1"/>
  <c r="F536" i="1"/>
  <c r="F535" i="1"/>
  <c r="F534" i="1"/>
  <c r="F533" i="1"/>
  <c r="F532" i="1"/>
  <c r="F531" i="1"/>
  <c r="F530" i="1"/>
  <c r="F529" i="1"/>
  <c r="F528" i="1"/>
  <c r="F527" i="1"/>
  <c r="F526" i="1"/>
  <c r="F525" i="1"/>
  <c r="F524" i="1"/>
  <c r="F523" i="1"/>
  <c r="F522" i="1"/>
  <c r="F521" i="1"/>
  <c r="F520" i="1"/>
  <c r="F519" i="1"/>
  <c r="F518" i="1"/>
  <c r="F517" i="1"/>
  <c r="F516" i="1"/>
  <c r="F515" i="1"/>
  <c r="F514" i="1"/>
  <c r="F513" i="1"/>
  <c r="F512" i="1"/>
  <c r="F511" i="1"/>
  <c r="F510" i="1"/>
  <c r="F509" i="1"/>
  <c r="F508" i="1"/>
  <c r="F507" i="1"/>
  <c r="F506" i="1"/>
  <c r="F505" i="1"/>
  <c r="F504" i="1"/>
  <c r="F503" i="1"/>
  <c r="F502" i="1"/>
  <c r="F501" i="1"/>
  <c r="F500" i="1"/>
  <c r="F499" i="1"/>
  <c r="F498" i="1"/>
  <c r="F497" i="1"/>
  <c r="F496" i="1"/>
  <c r="F495" i="1"/>
  <c r="F494" i="1"/>
  <c r="F493" i="1"/>
  <c r="F492" i="1"/>
  <c r="F491" i="1"/>
  <c r="F490" i="1"/>
  <c r="F489" i="1"/>
  <c r="F488" i="1"/>
  <c r="F487" i="1"/>
  <c r="F486" i="1"/>
  <c r="F485" i="1"/>
  <c r="F484" i="1"/>
  <c r="F483" i="1"/>
  <c r="F482" i="1"/>
  <c r="F481" i="1"/>
  <c r="F480" i="1"/>
  <c r="F479" i="1"/>
  <c r="F478" i="1"/>
  <c r="F477" i="1"/>
  <c r="F476" i="1"/>
  <c r="F475" i="1"/>
  <c r="F474" i="1"/>
  <c r="F473" i="1"/>
  <c r="F472" i="1"/>
  <c r="F471" i="1"/>
  <c r="F470" i="1"/>
  <c r="F469" i="1"/>
  <c r="F468" i="1"/>
  <c r="F467" i="1"/>
  <c r="F466" i="1"/>
  <c r="F465" i="1"/>
  <c r="F464" i="1"/>
  <c r="F463" i="1"/>
  <c r="F462" i="1"/>
  <c r="F461" i="1"/>
  <c r="F460" i="1"/>
  <c r="F459" i="1"/>
  <c r="F458" i="1"/>
  <c r="F457" i="1"/>
  <c r="F456" i="1"/>
  <c r="F455" i="1"/>
  <c r="F454" i="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F424" i="1"/>
  <c r="F423" i="1"/>
  <c r="F422" i="1"/>
  <c r="F421" i="1"/>
  <c r="F420" i="1"/>
  <c r="F419" i="1"/>
  <c r="F418" i="1"/>
  <c r="F417" i="1"/>
  <c r="F416" i="1"/>
  <c r="F415" i="1"/>
  <c r="F414" i="1"/>
  <c r="F413" i="1"/>
  <c r="F412" i="1"/>
  <c r="F411" i="1"/>
  <c r="F410" i="1"/>
  <c r="F409" i="1"/>
  <c r="F408" i="1"/>
  <c r="F407" i="1"/>
  <c r="F406" i="1"/>
  <c r="F405" i="1"/>
  <c r="F404" i="1"/>
  <c r="F403" i="1"/>
  <c r="F402" i="1"/>
  <c r="F401" i="1"/>
  <c r="F400" i="1"/>
  <c r="F399" i="1"/>
  <c r="F398" i="1"/>
  <c r="F397" i="1"/>
  <c r="F396" i="1"/>
  <c r="F395" i="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S17" i="4" s="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S18" i="4" s="1"/>
  <c r="F3" i="1"/>
  <c r="F2" i="1"/>
  <c r="S20" i="4" s="1"/>
  <c r="G2" i="1"/>
  <c r="O23" i="4"/>
  <c r="O22" i="4"/>
  <c r="O21" i="4"/>
  <c r="O20" i="4"/>
  <c r="O19" i="4"/>
  <c r="O18" i="4"/>
  <c r="O17" i="4"/>
  <c r="O16" i="4"/>
  <c r="S55" i="4" l="1"/>
  <c r="Q55" i="4"/>
  <c r="U55" i="4"/>
  <c r="U32" i="4"/>
  <c r="S22" i="4"/>
  <c r="U38" i="4"/>
  <c r="U36" i="4"/>
  <c r="S21" i="4"/>
  <c r="U34" i="4"/>
  <c r="U33" i="4"/>
  <c r="S23" i="4"/>
  <c r="U35" i="4"/>
  <c r="S19" i="4"/>
  <c r="F702" i="11"/>
  <c r="Q39" i="4"/>
  <c r="H702" i="11"/>
  <c r="H2" i="1"/>
  <c r="U57" i="4" l="1"/>
  <c r="Q43" i="4"/>
  <c r="R55" i="4"/>
  <c r="R50" i="4"/>
  <c r="R48" i="4"/>
  <c r="R51" i="4"/>
  <c r="R52" i="4"/>
  <c r="R49" i="4"/>
  <c r="R53" i="4"/>
  <c r="R54" i="4"/>
  <c r="S59" i="4"/>
  <c r="T49" i="4"/>
  <c r="V48" i="4"/>
  <c r="V55" i="4"/>
  <c r="V54" i="4"/>
  <c r="V53" i="4"/>
  <c r="V52" i="4"/>
  <c r="V51" i="4"/>
  <c r="U59" i="4"/>
  <c r="V49" i="4"/>
  <c r="V50" i="4"/>
  <c r="T50" i="4"/>
  <c r="S57" i="4"/>
  <c r="T55" i="4"/>
  <c r="T54" i="4"/>
  <c r="T53" i="4"/>
  <c r="T52" i="4"/>
  <c r="T51" i="4"/>
  <c r="T48" i="4"/>
  <c r="Q59" i="4"/>
  <c r="U21" i="4"/>
  <c r="U22" i="4"/>
  <c r="U20" i="4"/>
  <c r="U23" i="4"/>
  <c r="S39" i="4"/>
  <c r="G700" i="1"/>
  <c r="H700" i="1"/>
  <c r="G699" i="1"/>
  <c r="H699" i="1"/>
  <c r="G698" i="1"/>
  <c r="H698" i="1"/>
  <c r="G697" i="1"/>
  <c r="G696" i="1"/>
  <c r="H696" i="1"/>
  <c r="G695" i="1"/>
  <c r="G694" i="1"/>
  <c r="H694" i="1"/>
  <c r="G693" i="1"/>
  <c r="G692" i="1"/>
  <c r="G691" i="1"/>
  <c r="G690" i="1"/>
  <c r="H690" i="1"/>
  <c r="G689" i="1"/>
  <c r="G688" i="1"/>
  <c r="H688" i="1"/>
  <c r="G687" i="1"/>
  <c r="G686" i="1"/>
  <c r="G685" i="1"/>
  <c r="H685" i="1"/>
  <c r="G684" i="1"/>
  <c r="G683" i="1"/>
  <c r="H683" i="1"/>
  <c r="G682" i="1"/>
  <c r="G681" i="1"/>
  <c r="G680" i="1"/>
  <c r="H680" i="1"/>
  <c r="G679" i="1"/>
  <c r="H679" i="1"/>
  <c r="G678" i="1"/>
  <c r="G677" i="1"/>
  <c r="H677" i="1"/>
  <c r="G676" i="1"/>
  <c r="G675" i="1"/>
  <c r="G674" i="1"/>
  <c r="H674" i="1"/>
  <c r="G673" i="1"/>
  <c r="G672" i="1"/>
  <c r="H672" i="1"/>
  <c r="G671" i="1"/>
  <c r="G670" i="1"/>
  <c r="H670" i="1"/>
  <c r="G669" i="1"/>
  <c r="H669" i="1"/>
  <c r="G668" i="1"/>
  <c r="G667" i="1"/>
  <c r="G666" i="1"/>
  <c r="H666" i="1"/>
  <c r="G665" i="1"/>
  <c r="G664" i="1"/>
  <c r="G663" i="1"/>
  <c r="G662" i="1"/>
  <c r="G661" i="1"/>
  <c r="G660" i="1"/>
  <c r="H660" i="1"/>
  <c r="G659" i="1"/>
  <c r="G658" i="1"/>
  <c r="H658" i="1"/>
  <c r="G657" i="1"/>
  <c r="G656" i="1"/>
  <c r="H656" i="1"/>
  <c r="G655" i="1"/>
  <c r="G654" i="1"/>
  <c r="H654" i="1"/>
  <c r="G653" i="1"/>
  <c r="H653" i="1"/>
  <c r="G652" i="1"/>
  <c r="G651" i="1"/>
  <c r="H651" i="1"/>
  <c r="G650" i="1"/>
  <c r="G649" i="1"/>
  <c r="G648" i="1"/>
  <c r="G647" i="1"/>
  <c r="H647" i="1"/>
  <c r="G646" i="1"/>
  <c r="G645" i="1"/>
  <c r="H645" i="1"/>
  <c r="G644" i="1"/>
  <c r="H644" i="1"/>
  <c r="G643" i="1"/>
  <c r="G642" i="1"/>
  <c r="H642" i="1"/>
  <c r="G641" i="1"/>
  <c r="G640" i="1"/>
  <c r="H640" i="1"/>
  <c r="G639" i="1"/>
  <c r="G638" i="1"/>
  <c r="H638" i="1"/>
  <c r="G637" i="1"/>
  <c r="H637" i="1"/>
  <c r="G636" i="1"/>
  <c r="G635" i="1"/>
  <c r="G634" i="1"/>
  <c r="G633" i="1"/>
  <c r="G632" i="1"/>
  <c r="G631" i="1"/>
  <c r="G630" i="1"/>
  <c r="G629" i="1"/>
  <c r="G628" i="1"/>
  <c r="H628" i="1"/>
  <c r="G627" i="1"/>
  <c r="G626" i="1"/>
  <c r="H626" i="1"/>
  <c r="G625" i="1"/>
  <c r="G624" i="1"/>
  <c r="H624" i="1"/>
  <c r="G623" i="1"/>
  <c r="G622" i="1"/>
  <c r="H622" i="1"/>
  <c r="G621" i="1"/>
  <c r="H621" i="1"/>
  <c r="G620" i="1"/>
  <c r="G619" i="1"/>
  <c r="H619" i="1"/>
  <c r="G618" i="1"/>
  <c r="G617" i="1"/>
  <c r="G616" i="1"/>
  <c r="G615" i="1"/>
  <c r="H615" i="1"/>
  <c r="G614" i="1"/>
  <c r="G613" i="1"/>
  <c r="H613" i="1"/>
  <c r="G612" i="1"/>
  <c r="G611" i="1"/>
  <c r="G610" i="1"/>
  <c r="H610" i="1"/>
  <c r="G609" i="1"/>
  <c r="G608" i="1"/>
  <c r="H608" i="1"/>
  <c r="G607" i="1"/>
  <c r="G606" i="1"/>
  <c r="H606" i="1"/>
  <c r="G605" i="1"/>
  <c r="H605" i="1"/>
  <c r="G604" i="1"/>
  <c r="G603" i="1"/>
  <c r="G602" i="1"/>
  <c r="G601" i="1"/>
  <c r="G600" i="1"/>
  <c r="G599" i="1"/>
  <c r="G598" i="1"/>
  <c r="G597" i="1"/>
  <c r="G596" i="1"/>
  <c r="H596" i="1"/>
  <c r="G595" i="1"/>
  <c r="G594" i="1"/>
  <c r="G593" i="1"/>
  <c r="G592" i="1"/>
  <c r="H592" i="1"/>
  <c r="G591" i="1"/>
  <c r="G590" i="1"/>
  <c r="H590" i="1"/>
  <c r="G589" i="1"/>
  <c r="H589" i="1"/>
  <c r="G588" i="1"/>
  <c r="G587" i="1"/>
  <c r="G586" i="1"/>
  <c r="G585" i="1"/>
  <c r="G584" i="1"/>
  <c r="G583" i="1"/>
  <c r="H583" i="1"/>
  <c r="G582" i="1"/>
  <c r="G581" i="1"/>
  <c r="G580" i="1"/>
  <c r="H580" i="1"/>
  <c r="G579" i="1"/>
  <c r="G578" i="1"/>
  <c r="G577" i="1"/>
  <c r="G576" i="1"/>
  <c r="G575" i="1"/>
  <c r="H575" i="1"/>
  <c r="G574" i="1"/>
  <c r="G573" i="1"/>
  <c r="H573" i="1"/>
  <c r="G572" i="1"/>
  <c r="G571" i="1"/>
  <c r="G570" i="1"/>
  <c r="G569" i="1"/>
  <c r="G568" i="1"/>
  <c r="H568" i="1"/>
  <c r="G567" i="1"/>
  <c r="G566" i="1"/>
  <c r="G565" i="1"/>
  <c r="G564" i="1"/>
  <c r="H564" i="1"/>
  <c r="G563" i="1"/>
  <c r="G562" i="1"/>
  <c r="G561" i="1"/>
  <c r="G560" i="1"/>
  <c r="G559" i="1"/>
  <c r="G558" i="1"/>
  <c r="H558" i="1"/>
  <c r="G557" i="1"/>
  <c r="G556" i="1"/>
  <c r="G555" i="1"/>
  <c r="H555" i="1"/>
  <c r="G554" i="1"/>
  <c r="H554" i="1"/>
  <c r="G553" i="1"/>
  <c r="G552" i="1"/>
  <c r="G551" i="1"/>
  <c r="H551" i="1"/>
  <c r="G550" i="1"/>
  <c r="H550" i="1"/>
  <c r="G549" i="1"/>
  <c r="G548" i="1"/>
  <c r="G547" i="1"/>
  <c r="G546" i="1"/>
  <c r="H546" i="1"/>
  <c r="G545" i="1"/>
  <c r="G544" i="1"/>
  <c r="G543" i="1"/>
  <c r="G542" i="1"/>
  <c r="G541" i="1"/>
  <c r="G540" i="1"/>
  <c r="G539" i="1"/>
  <c r="H539" i="1"/>
  <c r="G538" i="1"/>
  <c r="G537" i="1"/>
  <c r="G536" i="1"/>
  <c r="G535" i="1"/>
  <c r="G534" i="1"/>
  <c r="H534" i="1"/>
  <c r="G533" i="1"/>
  <c r="G532" i="1"/>
  <c r="G531" i="1"/>
  <c r="G530" i="1"/>
  <c r="H530" i="1"/>
  <c r="G529" i="1"/>
  <c r="G528" i="1"/>
  <c r="G527" i="1"/>
  <c r="G526" i="1"/>
  <c r="H526" i="1"/>
  <c r="G525" i="1"/>
  <c r="H525" i="1"/>
  <c r="G524" i="1"/>
  <c r="G523" i="1"/>
  <c r="H523" i="1"/>
  <c r="G522" i="1"/>
  <c r="G521" i="1"/>
  <c r="H521" i="1"/>
  <c r="G520" i="1"/>
  <c r="G519" i="1"/>
  <c r="G518" i="1"/>
  <c r="H518" i="1"/>
  <c r="G517" i="1"/>
  <c r="G516" i="1"/>
  <c r="H516" i="1"/>
  <c r="G515" i="1"/>
  <c r="G514" i="1"/>
  <c r="G513" i="1"/>
  <c r="H513" i="1"/>
  <c r="G512" i="1"/>
  <c r="H512" i="1"/>
  <c r="G511" i="1"/>
  <c r="H511" i="1"/>
  <c r="G510" i="1"/>
  <c r="H510" i="1"/>
  <c r="G509" i="1"/>
  <c r="G508" i="1"/>
  <c r="G507" i="1"/>
  <c r="G506" i="1"/>
  <c r="G505" i="1"/>
  <c r="H505" i="1"/>
  <c r="G504" i="1"/>
  <c r="G503" i="1"/>
  <c r="G502" i="1"/>
  <c r="H502" i="1"/>
  <c r="G501" i="1"/>
  <c r="G500" i="1"/>
  <c r="H500" i="1"/>
  <c r="G499" i="1"/>
  <c r="G498" i="1"/>
  <c r="G497" i="1"/>
  <c r="H497" i="1"/>
  <c r="G496" i="1"/>
  <c r="H496" i="1"/>
  <c r="G495" i="1"/>
  <c r="H495" i="1"/>
  <c r="G494" i="1"/>
  <c r="G493" i="1"/>
  <c r="G492" i="1"/>
  <c r="G491" i="1"/>
  <c r="G490" i="1"/>
  <c r="G489" i="1"/>
  <c r="H489" i="1"/>
  <c r="G488" i="1"/>
  <c r="G487" i="1"/>
  <c r="G486" i="1"/>
  <c r="H486" i="1"/>
  <c r="G485" i="1"/>
  <c r="G484" i="1"/>
  <c r="H484" i="1"/>
  <c r="G483" i="1"/>
  <c r="G482" i="1"/>
  <c r="G481" i="1"/>
  <c r="H481" i="1"/>
  <c r="G480" i="1"/>
  <c r="H480" i="1"/>
  <c r="G479" i="1"/>
  <c r="H479" i="1"/>
  <c r="G478" i="1"/>
  <c r="G477" i="1"/>
  <c r="G476" i="1"/>
  <c r="G475" i="1"/>
  <c r="G474" i="1"/>
  <c r="G473" i="1"/>
  <c r="H473" i="1"/>
  <c r="G472" i="1"/>
  <c r="G471" i="1"/>
  <c r="G470" i="1"/>
  <c r="H470" i="1"/>
  <c r="G469" i="1"/>
  <c r="G468" i="1"/>
  <c r="H468" i="1"/>
  <c r="G467" i="1"/>
  <c r="G466" i="1"/>
  <c r="G465" i="1"/>
  <c r="H465" i="1"/>
  <c r="G464" i="1"/>
  <c r="H464" i="1"/>
  <c r="G463" i="1"/>
  <c r="H463" i="1"/>
  <c r="G462" i="1"/>
  <c r="G461" i="1"/>
  <c r="G460" i="1"/>
  <c r="G459" i="1"/>
  <c r="G458" i="1"/>
  <c r="G457" i="1"/>
  <c r="H457" i="1"/>
  <c r="G456" i="1"/>
  <c r="G455" i="1"/>
  <c r="G454" i="1"/>
  <c r="H454" i="1"/>
  <c r="G453" i="1"/>
  <c r="G452" i="1"/>
  <c r="H452" i="1"/>
  <c r="G451" i="1"/>
  <c r="G450" i="1"/>
  <c r="G449" i="1"/>
  <c r="H449" i="1"/>
  <c r="G448" i="1"/>
  <c r="H448" i="1"/>
  <c r="G447" i="1"/>
  <c r="H447" i="1"/>
  <c r="G446" i="1"/>
  <c r="G445" i="1"/>
  <c r="G444" i="1"/>
  <c r="G443" i="1"/>
  <c r="G442" i="1"/>
  <c r="G441" i="1"/>
  <c r="H441" i="1"/>
  <c r="G440" i="1"/>
  <c r="G439" i="1"/>
  <c r="G438" i="1"/>
  <c r="H438" i="1"/>
  <c r="G437" i="1"/>
  <c r="G436" i="1"/>
  <c r="H436" i="1"/>
  <c r="G435" i="1"/>
  <c r="G434" i="1"/>
  <c r="G433" i="1"/>
  <c r="H433" i="1"/>
  <c r="G432" i="1"/>
  <c r="H432" i="1"/>
  <c r="G431" i="1"/>
  <c r="H431" i="1"/>
  <c r="G430" i="1"/>
  <c r="G429" i="1"/>
  <c r="G428" i="1"/>
  <c r="G427" i="1"/>
  <c r="G426" i="1"/>
  <c r="G425" i="1"/>
  <c r="H425" i="1"/>
  <c r="G424" i="1"/>
  <c r="G423" i="1"/>
  <c r="G422" i="1"/>
  <c r="H422" i="1"/>
  <c r="G421" i="1"/>
  <c r="G420" i="1"/>
  <c r="H420" i="1"/>
  <c r="G419" i="1"/>
  <c r="G418" i="1"/>
  <c r="G417" i="1"/>
  <c r="H417" i="1"/>
  <c r="G416" i="1"/>
  <c r="H416" i="1"/>
  <c r="G415" i="1"/>
  <c r="H415" i="1"/>
  <c r="G414" i="1"/>
  <c r="G413" i="1"/>
  <c r="G412" i="1"/>
  <c r="G411" i="1"/>
  <c r="G410" i="1"/>
  <c r="G409" i="1"/>
  <c r="H409" i="1"/>
  <c r="G408" i="1"/>
  <c r="G407" i="1"/>
  <c r="G406" i="1"/>
  <c r="H406" i="1"/>
  <c r="G405" i="1"/>
  <c r="G404" i="1"/>
  <c r="H404" i="1"/>
  <c r="G403" i="1"/>
  <c r="G402" i="1"/>
  <c r="G401" i="1"/>
  <c r="H401" i="1"/>
  <c r="G400" i="1"/>
  <c r="H400" i="1"/>
  <c r="G399" i="1"/>
  <c r="H399" i="1"/>
  <c r="G398" i="1"/>
  <c r="G397" i="1"/>
  <c r="G396" i="1"/>
  <c r="G395" i="1"/>
  <c r="G394" i="1"/>
  <c r="G393" i="1"/>
  <c r="H393" i="1"/>
  <c r="G392" i="1"/>
  <c r="G391" i="1"/>
  <c r="G390" i="1"/>
  <c r="H390" i="1"/>
  <c r="G389" i="1"/>
  <c r="G388" i="1"/>
  <c r="H388" i="1"/>
  <c r="G387" i="1"/>
  <c r="G386" i="1"/>
  <c r="G385" i="1"/>
  <c r="H385" i="1"/>
  <c r="G384" i="1"/>
  <c r="H384" i="1"/>
  <c r="G383" i="1"/>
  <c r="H383" i="1"/>
  <c r="G382" i="1"/>
  <c r="G381" i="1"/>
  <c r="G380" i="1"/>
  <c r="G379" i="1"/>
  <c r="G378" i="1"/>
  <c r="G377" i="1"/>
  <c r="H377" i="1"/>
  <c r="G376" i="1"/>
  <c r="G375" i="1"/>
  <c r="G374" i="1"/>
  <c r="H374" i="1"/>
  <c r="G373" i="1"/>
  <c r="G372" i="1"/>
  <c r="H372" i="1"/>
  <c r="G371" i="1"/>
  <c r="G370" i="1"/>
  <c r="G369" i="1"/>
  <c r="H369" i="1"/>
  <c r="G368" i="1"/>
  <c r="H368" i="1"/>
  <c r="G367" i="1"/>
  <c r="H367" i="1"/>
  <c r="G366" i="1"/>
  <c r="G365" i="1"/>
  <c r="G364" i="1"/>
  <c r="G363" i="1"/>
  <c r="G362" i="1"/>
  <c r="G361" i="1"/>
  <c r="H361" i="1"/>
  <c r="G360" i="1"/>
  <c r="G359" i="1"/>
  <c r="G358" i="1"/>
  <c r="H358" i="1"/>
  <c r="G357" i="1"/>
  <c r="G356" i="1"/>
  <c r="H356" i="1"/>
  <c r="G355" i="1"/>
  <c r="G354" i="1"/>
  <c r="G353" i="1"/>
  <c r="H353" i="1"/>
  <c r="G352" i="1"/>
  <c r="H352" i="1"/>
  <c r="G351" i="1"/>
  <c r="H351" i="1"/>
  <c r="G350" i="1"/>
  <c r="G349" i="1"/>
  <c r="G348" i="1"/>
  <c r="G347" i="1"/>
  <c r="G346" i="1"/>
  <c r="G345" i="1"/>
  <c r="H345" i="1"/>
  <c r="G344" i="1"/>
  <c r="G343" i="1"/>
  <c r="G342" i="1"/>
  <c r="H342" i="1"/>
  <c r="G341" i="1"/>
  <c r="G340" i="1"/>
  <c r="H340" i="1"/>
  <c r="G339" i="1"/>
  <c r="G338" i="1"/>
  <c r="G337" i="1"/>
  <c r="H337" i="1"/>
  <c r="G336" i="1"/>
  <c r="H336" i="1"/>
  <c r="G335" i="1"/>
  <c r="H335" i="1"/>
  <c r="G334" i="1"/>
  <c r="G333" i="1"/>
  <c r="G332" i="1"/>
  <c r="G331" i="1"/>
  <c r="G330" i="1"/>
  <c r="G329" i="1"/>
  <c r="H329" i="1"/>
  <c r="G328" i="1"/>
  <c r="H328" i="1"/>
  <c r="G327" i="1"/>
  <c r="H327" i="1"/>
  <c r="G326" i="1"/>
  <c r="G325" i="1"/>
  <c r="H325" i="1"/>
  <c r="G324" i="1"/>
  <c r="G323" i="1"/>
  <c r="G322" i="1"/>
  <c r="G321" i="1"/>
  <c r="H321" i="1"/>
  <c r="G320" i="1"/>
  <c r="G319" i="1"/>
  <c r="H319" i="1"/>
  <c r="G318" i="1"/>
  <c r="H318" i="1"/>
  <c r="G317" i="1"/>
  <c r="H317" i="1"/>
  <c r="G316" i="1"/>
  <c r="G315" i="1"/>
  <c r="G314" i="1"/>
  <c r="G313" i="1"/>
  <c r="G312" i="1"/>
  <c r="G311" i="1"/>
  <c r="H311" i="1"/>
  <c r="G310" i="1"/>
  <c r="H310" i="1"/>
  <c r="G309" i="1"/>
  <c r="H309" i="1"/>
  <c r="G308" i="1"/>
  <c r="H308" i="1"/>
  <c r="G307" i="1"/>
  <c r="G306" i="1"/>
  <c r="G305" i="1"/>
  <c r="H305" i="1"/>
  <c r="G304" i="1"/>
  <c r="G303" i="1"/>
  <c r="G302" i="1"/>
  <c r="H302" i="1"/>
  <c r="G301" i="1"/>
  <c r="H301" i="1"/>
  <c r="G300" i="1"/>
  <c r="H300" i="1"/>
  <c r="G299" i="1"/>
  <c r="G298" i="1"/>
  <c r="G297" i="1"/>
  <c r="H297" i="1"/>
  <c r="G296" i="1"/>
  <c r="G295" i="1"/>
  <c r="G294" i="1"/>
  <c r="H294" i="1"/>
  <c r="G293" i="1"/>
  <c r="H293" i="1"/>
  <c r="G292" i="1"/>
  <c r="H292" i="1"/>
  <c r="G291" i="1"/>
  <c r="H291" i="1"/>
  <c r="G290" i="1"/>
  <c r="G289" i="1"/>
  <c r="H289" i="1"/>
  <c r="G288" i="1"/>
  <c r="H288" i="1"/>
  <c r="G287" i="1"/>
  <c r="G286" i="1"/>
  <c r="G285" i="1"/>
  <c r="H285" i="1"/>
  <c r="G284" i="1"/>
  <c r="H284" i="1"/>
  <c r="G283" i="1"/>
  <c r="H283" i="1"/>
  <c r="G282" i="1"/>
  <c r="G281" i="1"/>
  <c r="H281" i="1"/>
  <c r="G280" i="1"/>
  <c r="H280" i="1"/>
  <c r="G279" i="1"/>
  <c r="G278" i="1"/>
  <c r="G277" i="1"/>
  <c r="H277" i="1"/>
  <c r="G276" i="1"/>
  <c r="G275" i="1"/>
  <c r="H275" i="1"/>
  <c r="G274" i="1"/>
  <c r="G273" i="1"/>
  <c r="H273" i="1"/>
  <c r="G272" i="1"/>
  <c r="H272" i="1"/>
  <c r="G271" i="1"/>
  <c r="H271" i="1"/>
  <c r="G270" i="1"/>
  <c r="G269" i="1"/>
  <c r="G268" i="1"/>
  <c r="G267" i="1"/>
  <c r="H267" i="1"/>
  <c r="G266" i="1"/>
  <c r="G265" i="1"/>
  <c r="H265" i="1"/>
  <c r="G264" i="1"/>
  <c r="H264" i="1"/>
  <c r="G263" i="1"/>
  <c r="H263" i="1"/>
  <c r="G262" i="1"/>
  <c r="G261" i="1"/>
  <c r="H261" i="1"/>
  <c r="G260" i="1"/>
  <c r="G259" i="1"/>
  <c r="G258" i="1"/>
  <c r="G257" i="1"/>
  <c r="H257" i="1"/>
  <c r="G256" i="1"/>
  <c r="G255" i="1"/>
  <c r="H255" i="1"/>
  <c r="G254" i="1"/>
  <c r="H254" i="1"/>
  <c r="G253" i="1"/>
  <c r="H253" i="1"/>
  <c r="G252" i="1"/>
  <c r="G251" i="1"/>
  <c r="G250" i="1"/>
  <c r="G249" i="1"/>
  <c r="G248" i="1"/>
  <c r="G247" i="1"/>
  <c r="H247" i="1"/>
  <c r="G246" i="1"/>
  <c r="H246" i="1"/>
  <c r="G245" i="1"/>
  <c r="H245" i="1"/>
  <c r="G244" i="1"/>
  <c r="H244" i="1"/>
  <c r="G243" i="1"/>
  <c r="G242" i="1"/>
  <c r="G241" i="1"/>
  <c r="H241" i="1"/>
  <c r="G240" i="1"/>
  <c r="G239" i="1"/>
  <c r="G238" i="1"/>
  <c r="H238" i="1"/>
  <c r="G237" i="1"/>
  <c r="H237" i="1"/>
  <c r="G236" i="1"/>
  <c r="H236" i="1"/>
  <c r="G235" i="1"/>
  <c r="G234" i="1"/>
  <c r="G233" i="1"/>
  <c r="H233" i="1"/>
  <c r="G232" i="1"/>
  <c r="G231" i="1"/>
  <c r="G230" i="1"/>
  <c r="H230" i="1"/>
  <c r="G229" i="1"/>
  <c r="H229" i="1"/>
  <c r="G228" i="1"/>
  <c r="H228" i="1"/>
  <c r="G227" i="1"/>
  <c r="H227" i="1"/>
  <c r="G226" i="1"/>
  <c r="G225" i="1"/>
  <c r="H225" i="1"/>
  <c r="G224" i="1"/>
  <c r="H224" i="1"/>
  <c r="G223" i="1"/>
  <c r="G222" i="1"/>
  <c r="G221" i="1"/>
  <c r="H221" i="1"/>
  <c r="G220" i="1"/>
  <c r="H220" i="1"/>
  <c r="G219" i="1"/>
  <c r="H219" i="1"/>
  <c r="G218" i="1"/>
  <c r="G217" i="1"/>
  <c r="H217" i="1"/>
  <c r="G216" i="1"/>
  <c r="H216" i="1"/>
  <c r="G215" i="1"/>
  <c r="G214" i="1"/>
  <c r="G213" i="1"/>
  <c r="H213" i="1"/>
  <c r="G212" i="1"/>
  <c r="G211" i="1"/>
  <c r="H211" i="1"/>
  <c r="G210" i="1"/>
  <c r="G209" i="1"/>
  <c r="H209" i="1"/>
  <c r="G208" i="1"/>
  <c r="H208" i="1"/>
  <c r="G207" i="1"/>
  <c r="H207" i="1"/>
  <c r="G206" i="1"/>
  <c r="G205" i="1"/>
  <c r="G204" i="1"/>
  <c r="G203" i="1"/>
  <c r="H203" i="1"/>
  <c r="G202" i="1"/>
  <c r="G201" i="1"/>
  <c r="H201" i="1"/>
  <c r="G200" i="1"/>
  <c r="H200" i="1"/>
  <c r="G199" i="1"/>
  <c r="H199" i="1"/>
  <c r="G198" i="1"/>
  <c r="G197" i="1"/>
  <c r="H197" i="1"/>
  <c r="G196" i="1"/>
  <c r="G195" i="1"/>
  <c r="G194" i="1"/>
  <c r="G193" i="1"/>
  <c r="H193" i="1"/>
  <c r="G192" i="1"/>
  <c r="G191" i="1"/>
  <c r="H191" i="1"/>
  <c r="G190" i="1"/>
  <c r="H190" i="1"/>
  <c r="G189" i="1"/>
  <c r="H189" i="1"/>
  <c r="G188" i="1"/>
  <c r="G187" i="1"/>
  <c r="G186" i="1"/>
  <c r="H186" i="1"/>
  <c r="G185" i="1"/>
  <c r="G184" i="1"/>
  <c r="G183" i="1"/>
  <c r="H183" i="1"/>
  <c r="G182" i="1"/>
  <c r="G181" i="1"/>
  <c r="G180" i="1"/>
  <c r="G179" i="1"/>
  <c r="G178" i="1"/>
  <c r="H178" i="1"/>
  <c r="G177" i="1"/>
  <c r="G176" i="1"/>
  <c r="G175" i="1"/>
  <c r="G174" i="1"/>
  <c r="G173" i="1"/>
  <c r="H173" i="1"/>
  <c r="G172" i="1"/>
  <c r="H172" i="1"/>
  <c r="G171" i="1"/>
  <c r="G170" i="1"/>
  <c r="G169" i="1"/>
  <c r="H169" i="1"/>
  <c r="G168" i="1"/>
  <c r="G167" i="1"/>
  <c r="H167" i="1"/>
  <c r="G166" i="1"/>
  <c r="G165" i="1"/>
  <c r="G164" i="1"/>
  <c r="H164" i="1"/>
  <c r="G163" i="1"/>
  <c r="G162" i="1"/>
  <c r="G161" i="1"/>
  <c r="G160" i="1"/>
  <c r="H160" i="1"/>
  <c r="G159" i="1"/>
  <c r="G158" i="1"/>
  <c r="G157" i="1"/>
  <c r="G156" i="1"/>
  <c r="H156" i="1"/>
  <c r="G155" i="1"/>
  <c r="G154" i="1"/>
  <c r="G153" i="1"/>
  <c r="G152" i="1"/>
  <c r="H152" i="1"/>
  <c r="G151" i="1"/>
  <c r="G150" i="1"/>
  <c r="G149" i="1"/>
  <c r="G148" i="1"/>
  <c r="H148" i="1"/>
  <c r="G147" i="1"/>
  <c r="G146" i="1"/>
  <c r="G145" i="1"/>
  <c r="G144" i="1"/>
  <c r="H144" i="1"/>
  <c r="S41" i="4" l="1"/>
  <c r="T39" i="4"/>
  <c r="S43" i="4"/>
  <c r="T38" i="4"/>
  <c r="T32" i="4"/>
  <c r="T37" i="4"/>
  <c r="T36" i="4"/>
  <c r="T34" i="4"/>
  <c r="T33" i="4"/>
  <c r="T35" i="4"/>
  <c r="H171" i="1"/>
  <c r="H196" i="1"/>
  <c r="H206" i="1"/>
  <c r="H223" i="1"/>
  <c r="H240" i="1"/>
  <c r="H243" i="1"/>
  <c r="H260" i="1"/>
  <c r="H270" i="1"/>
  <c r="H287" i="1"/>
  <c r="H304" i="1"/>
  <c r="H307" i="1"/>
  <c r="H324" i="1"/>
  <c r="H334" i="1"/>
  <c r="H350" i="1"/>
  <c r="H366" i="1"/>
  <c r="H382" i="1"/>
  <c r="H398" i="1"/>
  <c r="H414" i="1"/>
  <c r="H430" i="1"/>
  <c r="H446" i="1"/>
  <c r="H462" i="1"/>
  <c r="H478" i="1"/>
  <c r="H494" i="1"/>
  <c r="H520" i="1"/>
  <c r="H557" i="1"/>
  <c r="H587" i="1"/>
  <c r="H594" i="1"/>
  <c r="H612" i="1"/>
  <c r="H676" i="1"/>
  <c r="H331" i="1"/>
  <c r="H344" i="1"/>
  <c r="H347" i="1"/>
  <c r="H360" i="1"/>
  <c r="H363" i="1"/>
  <c r="H376" i="1"/>
  <c r="H379" i="1"/>
  <c r="H392" i="1"/>
  <c r="H395" i="1"/>
  <c r="H408" i="1"/>
  <c r="H411" i="1"/>
  <c r="H424" i="1"/>
  <c r="H427" i="1"/>
  <c r="H440" i="1"/>
  <c r="H443" i="1"/>
  <c r="H456" i="1"/>
  <c r="H459" i="1"/>
  <c r="H472" i="1"/>
  <c r="H475" i="1"/>
  <c r="H488" i="1"/>
  <c r="H491" i="1"/>
  <c r="H504" i="1"/>
  <c r="H507" i="1"/>
  <c r="H524" i="1"/>
  <c r="H561" i="1"/>
  <c r="H569" i="1"/>
  <c r="H576" i="1"/>
  <c r="H602" i="1"/>
  <c r="H616" i="1"/>
  <c r="H634" i="1"/>
  <c r="H648" i="1"/>
  <c r="H695" i="1"/>
  <c r="H145" i="1"/>
  <c r="H149" i="1"/>
  <c r="H153" i="1"/>
  <c r="H157" i="1"/>
  <c r="H161" i="1"/>
  <c r="H165" i="1"/>
  <c r="H176" i="1"/>
  <c r="H180" i="1"/>
  <c r="H187" i="1"/>
  <c r="H204" i="1"/>
  <c r="H214" i="1"/>
  <c r="H231" i="1"/>
  <c r="H248" i="1"/>
  <c r="H251" i="1"/>
  <c r="H268" i="1"/>
  <c r="H278" i="1"/>
  <c r="H295" i="1"/>
  <c r="H312" i="1"/>
  <c r="H315" i="1"/>
  <c r="H332" i="1"/>
  <c r="H348" i="1"/>
  <c r="H364" i="1"/>
  <c r="H380" i="1"/>
  <c r="H396" i="1"/>
  <c r="H412" i="1"/>
  <c r="H428" i="1"/>
  <c r="H444" i="1"/>
  <c r="H460" i="1"/>
  <c r="H476" i="1"/>
  <c r="H492" i="1"/>
  <c r="H508" i="1"/>
  <c r="H532" i="1"/>
  <c r="H536" i="1"/>
  <c r="H543" i="1"/>
  <c r="H562" i="1"/>
  <c r="H566" i="1"/>
  <c r="H599" i="1"/>
  <c r="H603" i="1"/>
  <c r="H631" i="1"/>
  <c r="H635" i="1"/>
  <c r="H663" i="1"/>
  <c r="H667" i="1"/>
  <c r="H692" i="1"/>
  <c r="H146" i="1"/>
  <c r="H150" i="1"/>
  <c r="H154" i="1"/>
  <c r="H158" i="1"/>
  <c r="H162" i="1"/>
  <c r="H166" i="1"/>
  <c r="H181" i="1"/>
  <c r="H188" i="1"/>
  <c r="H198" i="1"/>
  <c r="H215" i="1"/>
  <c r="H232" i="1"/>
  <c r="H235" i="1"/>
  <c r="H252" i="1"/>
  <c r="H262" i="1"/>
  <c r="H279" i="1"/>
  <c r="H296" i="1"/>
  <c r="H299" i="1"/>
  <c r="H316" i="1"/>
  <c r="H326" i="1"/>
  <c r="H339" i="1"/>
  <c r="H355" i="1"/>
  <c r="H371" i="1"/>
  <c r="H387" i="1"/>
  <c r="H403" i="1"/>
  <c r="H419" i="1"/>
  <c r="H435" i="1"/>
  <c r="H451" i="1"/>
  <c r="H467" i="1"/>
  <c r="H483" i="1"/>
  <c r="H499" i="1"/>
  <c r="H515" i="1"/>
  <c r="H529" i="1"/>
  <c r="H537" i="1"/>
  <c r="H544" i="1"/>
  <c r="H600" i="1"/>
  <c r="H618" i="1"/>
  <c r="H632" i="1"/>
  <c r="H650" i="1"/>
  <c r="H664" i="1"/>
  <c r="H682" i="1"/>
  <c r="H689" i="1"/>
  <c r="H693" i="1"/>
  <c r="H174" i="1"/>
  <c r="H185" i="1"/>
  <c r="H192" i="1"/>
  <c r="H195" i="1"/>
  <c r="H205" i="1"/>
  <c r="H212" i="1"/>
  <c r="H222" i="1"/>
  <c r="H239" i="1"/>
  <c r="H249" i="1"/>
  <c r="H256" i="1"/>
  <c r="H259" i="1"/>
  <c r="H269" i="1"/>
  <c r="H276" i="1"/>
  <c r="H286" i="1"/>
  <c r="H303" i="1"/>
  <c r="H313" i="1"/>
  <c r="H320" i="1"/>
  <c r="H323" i="1"/>
  <c r="H333" i="1"/>
  <c r="H343" i="1"/>
  <c r="H359" i="1"/>
  <c r="H375" i="1"/>
  <c r="H391" i="1"/>
  <c r="H407" i="1"/>
  <c r="H423" i="1"/>
  <c r="H439" i="1"/>
  <c r="H455" i="1"/>
  <c r="H471" i="1"/>
  <c r="H487" i="1"/>
  <c r="H503" i="1"/>
  <c r="H519" i="1"/>
  <c r="H541" i="1"/>
  <c r="H548" i="1"/>
  <c r="H571" i="1"/>
  <c r="H578" i="1"/>
  <c r="H582" i="1"/>
  <c r="H586" i="1"/>
  <c r="H597" i="1"/>
  <c r="H629" i="1"/>
  <c r="H661" i="1"/>
  <c r="H686" i="1"/>
  <c r="H697" i="1"/>
  <c r="H341" i="1"/>
  <c r="H349" i="1"/>
  <c r="H357" i="1"/>
  <c r="H365" i="1"/>
  <c r="H373" i="1"/>
  <c r="H381" i="1"/>
  <c r="H389" i="1"/>
  <c r="H397" i="1"/>
  <c r="H405" i="1"/>
  <c r="H413" i="1"/>
  <c r="H421" i="1"/>
  <c r="H429" i="1"/>
  <c r="H437" i="1"/>
  <c r="H445" i="1"/>
  <c r="H453" i="1"/>
  <c r="H461" i="1"/>
  <c r="H469" i="1"/>
  <c r="H477" i="1"/>
  <c r="H485" i="1"/>
  <c r="H493" i="1"/>
  <c r="H501" i="1"/>
  <c r="H509" i="1"/>
  <c r="H517" i="1"/>
  <c r="H522" i="1"/>
  <c r="H528" i="1"/>
  <c r="H535" i="1"/>
  <c r="H542" i="1"/>
  <c r="H553" i="1"/>
  <c r="H560" i="1"/>
  <c r="H567" i="1"/>
  <c r="H574" i="1"/>
  <c r="H585" i="1"/>
  <c r="H595" i="1"/>
  <c r="H598" i="1"/>
  <c r="H611" i="1"/>
  <c r="H614" i="1"/>
  <c r="H627" i="1"/>
  <c r="H630" i="1"/>
  <c r="H643" i="1"/>
  <c r="H646" i="1"/>
  <c r="H659" i="1"/>
  <c r="H662" i="1"/>
  <c r="H675" i="1"/>
  <c r="H678" i="1"/>
  <c r="H691" i="1"/>
  <c r="H147" i="1"/>
  <c r="H151" i="1"/>
  <c r="H155" i="1"/>
  <c r="H159" i="1"/>
  <c r="H163" i="1"/>
  <c r="H170" i="1"/>
  <c r="H177" i="1"/>
  <c r="H184" i="1"/>
  <c r="H533" i="1"/>
  <c r="H540" i="1"/>
  <c r="H547" i="1"/>
  <c r="H565" i="1"/>
  <c r="H572" i="1"/>
  <c r="H579" i="1"/>
  <c r="H593" i="1"/>
  <c r="H609" i="1"/>
  <c r="H625" i="1"/>
  <c r="H641" i="1"/>
  <c r="H657" i="1"/>
  <c r="H673" i="1"/>
  <c r="H527" i="1"/>
  <c r="H545" i="1"/>
  <c r="H552" i="1"/>
  <c r="H559" i="1"/>
  <c r="H577" i="1"/>
  <c r="H584" i="1"/>
  <c r="H591" i="1"/>
  <c r="H607" i="1"/>
  <c r="H623" i="1"/>
  <c r="H639" i="1"/>
  <c r="H655" i="1"/>
  <c r="H671" i="1"/>
  <c r="H687" i="1"/>
  <c r="H168" i="1"/>
  <c r="H175" i="1"/>
  <c r="H179" i="1"/>
  <c r="H182" i="1"/>
  <c r="H194" i="1"/>
  <c r="H202" i="1"/>
  <c r="H210" i="1"/>
  <c r="H218" i="1"/>
  <c r="H226" i="1"/>
  <c r="H234" i="1"/>
  <c r="H242" i="1"/>
  <c r="H250" i="1"/>
  <c r="H258" i="1"/>
  <c r="H266" i="1"/>
  <c r="H274" i="1"/>
  <c r="H282" i="1"/>
  <c r="H290" i="1"/>
  <c r="H298" i="1"/>
  <c r="H306" i="1"/>
  <c r="H314" i="1"/>
  <c r="H322" i="1"/>
  <c r="H330" i="1"/>
  <c r="H338" i="1"/>
  <c r="H346" i="1"/>
  <c r="H354" i="1"/>
  <c r="H362" i="1"/>
  <c r="H370" i="1"/>
  <c r="H378" i="1"/>
  <c r="H386" i="1"/>
  <c r="H394" i="1"/>
  <c r="H402" i="1"/>
  <c r="H410" i="1"/>
  <c r="H418" i="1"/>
  <c r="H426" i="1"/>
  <c r="H434" i="1"/>
  <c r="H442" i="1"/>
  <c r="H450" i="1"/>
  <c r="H458" i="1"/>
  <c r="H466" i="1"/>
  <c r="H474" i="1"/>
  <c r="H482" i="1"/>
  <c r="H490" i="1"/>
  <c r="H498" i="1"/>
  <c r="H506" i="1"/>
  <c r="H514" i="1"/>
  <c r="H531" i="1"/>
  <c r="H538" i="1"/>
  <c r="H549" i="1"/>
  <c r="H556" i="1"/>
  <c r="H563" i="1"/>
  <c r="H570" i="1"/>
  <c r="H581" i="1"/>
  <c r="H588" i="1"/>
  <c r="H601" i="1"/>
  <c r="H604" i="1"/>
  <c r="H617" i="1"/>
  <c r="H620" i="1"/>
  <c r="H633" i="1"/>
  <c r="H636" i="1"/>
  <c r="H649" i="1"/>
  <c r="H652" i="1"/>
  <c r="H665" i="1"/>
  <c r="H668" i="1"/>
  <c r="H681" i="1"/>
  <c r="H684" i="1"/>
  <c r="G143" i="1"/>
  <c r="G142" i="1"/>
  <c r="G141" i="1"/>
  <c r="G140" i="1"/>
  <c r="G139" i="1"/>
  <c r="G138" i="1"/>
  <c r="G137" i="1"/>
  <c r="G136" i="1"/>
  <c r="G135" i="1"/>
  <c r="G134" i="1"/>
  <c r="G133" i="1"/>
  <c r="G132" i="1"/>
  <c r="G131" i="1"/>
  <c r="G130" i="1"/>
  <c r="G129" i="1"/>
  <c r="G128" i="1"/>
  <c r="G127" i="1"/>
  <c r="G126" i="1"/>
  <c r="G125" i="1"/>
  <c r="H125" i="1"/>
  <c r="G124" i="1"/>
  <c r="G123" i="1"/>
  <c r="G122" i="1"/>
  <c r="G121" i="1"/>
  <c r="G120" i="1"/>
  <c r="G119" i="1"/>
  <c r="G118" i="1"/>
  <c r="H118" i="1"/>
  <c r="G117" i="1"/>
  <c r="G116" i="1"/>
  <c r="G115" i="1"/>
  <c r="G114" i="1"/>
  <c r="G113" i="1"/>
  <c r="H113" i="1"/>
  <c r="G112" i="1"/>
  <c r="G111" i="1"/>
  <c r="G110" i="1"/>
  <c r="G109" i="1"/>
  <c r="G108" i="1"/>
  <c r="G107" i="1"/>
  <c r="G106" i="1"/>
  <c r="G105" i="1"/>
  <c r="G104" i="1"/>
  <c r="G103" i="1"/>
  <c r="G102" i="1"/>
  <c r="G101" i="1"/>
  <c r="G100" i="1"/>
  <c r="G99" i="1"/>
  <c r="G98" i="1"/>
  <c r="H98" i="1"/>
  <c r="G97" i="1"/>
  <c r="G96" i="1"/>
  <c r="G95" i="1"/>
  <c r="G94" i="1"/>
  <c r="G93" i="1"/>
  <c r="G92" i="1"/>
  <c r="G91" i="1"/>
  <c r="G90" i="1"/>
  <c r="H90" i="1"/>
  <c r="G89" i="1"/>
  <c r="G88" i="1"/>
  <c r="G87" i="1"/>
  <c r="G86" i="1"/>
  <c r="H86" i="1"/>
  <c r="G85" i="1"/>
  <c r="G84" i="1"/>
  <c r="G83" i="1"/>
  <c r="G82" i="1"/>
  <c r="H82" i="1"/>
  <c r="G81" i="1"/>
  <c r="G80" i="1"/>
  <c r="G79" i="1"/>
  <c r="G78" i="1"/>
  <c r="H78" i="1"/>
  <c r="G77" i="1"/>
  <c r="G76" i="1"/>
  <c r="G75" i="1"/>
  <c r="G74" i="1"/>
  <c r="H74" i="1"/>
  <c r="G73" i="1"/>
  <c r="G72" i="1"/>
  <c r="G71" i="1"/>
  <c r="G70" i="1"/>
  <c r="H70" i="1"/>
  <c r="G69" i="1"/>
  <c r="G68" i="1"/>
  <c r="G67" i="1"/>
  <c r="G66" i="1"/>
  <c r="G65" i="1"/>
  <c r="G64" i="1"/>
  <c r="G63" i="1"/>
  <c r="G62" i="1"/>
  <c r="H62" i="1"/>
  <c r="G61" i="1"/>
  <c r="G60" i="1"/>
  <c r="G59" i="1"/>
  <c r="G58" i="1"/>
  <c r="H58" i="1"/>
  <c r="G57" i="1"/>
  <c r="G56" i="1"/>
  <c r="G55" i="1"/>
  <c r="G54" i="1"/>
  <c r="H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H108" i="1"/>
  <c r="H141" i="1"/>
  <c r="H117" i="1"/>
  <c r="H126" i="1"/>
  <c r="H77" i="1"/>
  <c r="H94" i="1"/>
  <c r="H66" i="1"/>
  <c r="H81" i="1"/>
  <c r="H97" i="1"/>
  <c r="H137" i="1"/>
  <c r="C1" i="1"/>
  <c r="H35" i="1" l="1"/>
  <c r="H22" i="1"/>
  <c r="H23" i="1"/>
  <c r="H19" i="1"/>
  <c r="H15" i="1"/>
  <c r="H10" i="1"/>
  <c r="H24" i="1"/>
  <c r="H37" i="1"/>
  <c r="H33" i="1"/>
  <c r="H13" i="1"/>
  <c r="H31" i="1"/>
  <c r="H48" i="1"/>
  <c r="H50" i="1"/>
  <c r="H30" i="1"/>
  <c r="H11" i="1"/>
  <c r="H47" i="1"/>
  <c r="H12" i="1"/>
  <c r="H9" i="1"/>
  <c r="H18" i="1"/>
  <c r="H36" i="1"/>
  <c r="H41" i="1"/>
  <c r="H42" i="1"/>
  <c r="H49" i="1"/>
  <c r="H6" i="1"/>
  <c r="H44" i="1"/>
  <c r="H14" i="1"/>
  <c r="H29" i="1"/>
  <c r="H38" i="1"/>
  <c r="H43" i="1"/>
  <c r="H8" i="1"/>
  <c r="H21" i="1"/>
  <c r="H17" i="1"/>
  <c r="H26" i="1"/>
  <c r="H27" i="1"/>
  <c r="H20" i="1"/>
  <c r="H40" i="1"/>
  <c r="H51" i="1"/>
  <c r="H46" i="1"/>
  <c r="H4" i="1"/>
  <c r="U18" i="4" s="1"/>
  <c r="H16" i="1"/>
  <c r="H39" i="1"/>
  <c r="H25" i="1"/>
  <c r="H34" i="1"/>
  <c r="H28" i="1"/>
  <c r="H32" i="1"/>
  <c r="H45" i="1"/>
  <c r="H7" i="1"/>
  <c r="H129" i="1"/>
  <c r="H122" i="1"/>
  <c r="H142" i="1"/>
  <c r="H52" i="1"/>
  <c r="H56" i="1"/>
  <c r="H60" i="1"/>
  <c r="H64" i="1"/>
  <c r="H68" i="1"/>
  <c r="H72" i="1"/>
  <c r="H76" i="1"/>
  <c r="H80" i="1"/>
  <c r="H84" i="1"/>
  <c r="H88" i="1"/>
  <c r="H92" i="1"/>
  <c r="H96" i="1"/>
  <c r="H100" i="1"/>
  <c r="H104" i="1"/>
  <c r="H112" i="1"/>
  <c r="H116" i="1"/>
  <c r="H120" i="1"/>
  <c r="H124" i="1"/>
  <c r="H128" i="1"/>
  <c r="H132" i="1"/>
  <c r="H136" i="1"/>
  <c r="H140" i="1"/>
  <c r="H143" i="1"/>
  <c r="H127" i="1"/>
  <c r="H102" i="1"/>
  <c r="H106" i="1"/>
  <c r="H110" i="1"/>
  <c r="H114" i="1"/>
  <c r="H134" i="1"/>
  <c r="H131" i="1"/>
  <c r="H135" i="1"/>
  <c r="H123" i="1"/>
  <c r="H130" i="1"/>
  <c r="H138" i="1"/>
  <c r="H55" i="1"/>
  <c r="H59" i="1"/>
  <c r="H63" i="1"/>
  <c r="H67" i="1"/>
  <c r="H71" i="1"/>
  <c r="H75" i="1"/>
  <c r="H79" i="1"/>
  <c r="H83" i="1"/>
  <c r="H87" i="1"/>
  <c r="H91" i="1"/>
  <c r="H95" i="1"/>
  <c r="H99" i="1"/>
  <c r="H103" i="1"/>
  <c r="H107" i="1"/>
  <c r="H119" i="1"/>
  <c r="H115" i="1"/>
  <c r="H121" i="1"/>
  <c r="H105" i="1"/>
  <c r="H53" i="1"/>
  <c r="H57" i="1"/>
  <c r="H65" i="1"/>
  <c r="H69" i="1"/>
  <c r="H73" i="1"/>
  <c r="H85" i="1"/>
  <c r="H89" i="1"/>
  <c r="H93" i="1"/>
  <c r="H101" i="1"/>
  <c r="H109" i="1"/>
  <c r="H133" i="1"/>
  <c r="H111" i="1"/>
  <c r="H139" i="1"/>
  <c r="H61" i="1"/>
  <c r="H5" i="1" l="1"/>
  <c r="H3" i="1"/>
  <c r="U19" i="4" l="1"/>
  <c r="U17" i="4"/>
  <c r="F702" i="1"/>
  <c r="Q24" i="4"/>
  <c r="Q68" i="4" s="1"/>
  <c r="H702" i="1"/>
  <c r="Q28" i="4" l="1"/>
  <c r="R32" i="4"/>
  <c r="R35" i="4"/>
  <c r="R33" i="4"/>
  <c r="R34" i="4"/>
  <c r="R37" i="4"/>
  <c r="R36" i="4"/>
  <c r="R38" i="4"/>
  <c r="R39" i="4"/>
  <c r="U39" i="4"/>
  <c r="S24" i="4"/>
  <c r="S68" i="4" s="1"/>
  <c r="R21" i="4"/>
  <c r="R22" i="4"/>
  <c r="R20" i="4"/>
  <c r="R23" i="4"/>
  <c r="R19" i="4"/>
  <c r="R24" i="4"/>
  <c r="R18" i="4"/>
  <c r="R17" i="4"/>
  <c r="U24" i="4"/>
  <c r="U68" i="4" l="1"/>
  <c r="V39" i="4"/>
  <c r="U43" i="4"/>
  <c r="V38" i="4"/>
  <c r="V37" i="4"/>
  <c r="V36" i="4"/>
  <c r="V35" i="4"/>
  <c r="V34" i="4"/>
  <c r="V33" i="4"/>
  <c r="V32" i="4"/>
  <c r="U28" i="4"/>
  <c r="S26" i="4"/>
  <c r="U41" i="4"/>
  <c r="T17" i="4"/>
  <c r="T20" i="4"/>
  <c r="S28" i="4"/>
  <c r="T23" i="4"/>
  <c r="T19" i="4"/>
  <c r="T22" i="4"/>
  <c r="T18" i="4"/>
  <c r="T21" i="4"/>
  <c r="T24" i="4"/>
  <c r="V23" i="4"/>
  <c r="U26" i="4"/>
  <c r="V22" i="4"/>
  <c r="V20" i="4"/>
  <c r="V21" i="4"/>
  <c r="V17" i="4"/>
  <c r="V19" i="4"/>
  <c r="V24" i="4"/>
  <c r="V18" i="4"/>
</calcChain>
</file>

<file path=xl/sharedStrings.xml><?xml version="1.0" encoding="utf-8"?>
<sst xmlns="http://schemas.openxmlformats.org/spreadsheetml/2006/main" count="204" uniqueCount="87">
  <si>
    <t>Hypothèses Tarification sociale</t>
  </si>
  <si>
    <t>Indicateur de référence</t>
  </si>
  <si>
    <t>Quotient familial</t>
  </si>
  <si>
    <t>Réduction fratrie</t>
  </si>
  <si>
    <t>Oui</t>
  </si>
  <si>
    <t>Min 3 et Max 7</t>
  </si>
  <si>
    <t>Tranche</t>
  </si>
  <si>
    <t>Contribution des familles 
(en €/an)</t>
  </si>
  <si>
    <t xml:space="preserve">de </t>
  </si>
  <si>
    <t>à</t>
  </si>
  <si>
    <t>laisser vide</t>
  </si>
  <si>
    <t>à compléter</t>
  </si>
  <si>
    <t>Hypothèses Réduction fratrie</t>
  </si>
  <si>
    <t xml:space="preserve"> Remarque : si aucune réduction n'est accordée, taper 0%</t>
  </si>
  <si>
    <t>Nb d'enfants : 2</t>
  </si>
  <si>
    <t>Réduction suppl. accordée</t>
  </si>
  <si>
    <t>1er sur 2 enfants scolarisés</t>
  </si>
  <si>
    <t>2ème sur 2 enfants scolarisés</t>
  </si>
  <si>
    <t>Nb d'enfants : 3</t>
  </si>
  <si>
    <t>1er sur 3 enfants scolarisés</t>
  </si>
  <si>
    <t>2ème sur 3 enfants scolarisés</t>
  </si>
  <si>
    <t>3ème sur 3 enfants scolarisés</t>
  </si>
  <si>
    <t>Nb d'enfants : 4</t>
  </si>
  <si>
    <t>1er sur 4 enfants scolarisés</t>
  </si>
  <si>
    <t>2ème sur 4 enfants scolarisés</t>
  </si>
  <si>
    <t>3ème sur 4 enfants scolarisés</t>
  </si>
  <si>
    <t>4ème sur 4 enfants scolarisés</t>
  </si>
  <si>
    <t>Nb d'enfants : 5</t>
  </si>
  <si>
    <t>1er sur 5 enfants scolarisés</t>
  </si>
  <si>
    <t>2ème sur 5 enfants scolarisés</t>
  </si>
  <si>
    <t>3ème sur 5 enfants scolarisés</t>
  </si>
  <si>
    <t>4ème sur 5 enfants scolarisés</t>
  </si>
  <si>
    <t>5ème sur 5 enfants scolarisés</t>
  </si>
  <si>
    <t>Tranches</t>
  </si>
  <si>
    <t>Fratrie</t>
  </si>
  <si>
    <t>Revenu fiscal de référence</t>
  </si>
  <si>
    <t>1 seul enfant scolarisé</t>
  </si>
  <si>
    <t>Non</t>
  </si>
  <si>
    <t>Nom élèves</t>
  </si>
  <si>
    <t>Classe</t>
  </si>
  <si>
    <r>
      <t xml:space="preserve">Contribution des familles </t>
    </r>
    <r>
      <rPr>
        <u/>
        <sz val="11"/>
        <color theme="1"/>
        <rFont val="Calibri"/>
        <family val="2"/>
        <scheme val="minor"/>
      </rPr>
      <t>avant</t>
    </r>
    <r>
      <rPr>
        <sz val="11"/>
        <color theme="1"/>
        <rFont val="Calibri"/>
        <family val="2"/>
        <scheme val="minor"/>
      </rPr>
      <t xml:space="preserve"> réduc fratrie (en €/an)</t>
    </r>
  </si>
  <si>
    <t>Réduction fratrie (en %)</t>
  </si>
  <si>
    <r>
      <t xml:space="preserve">Contribution des familles </t>
    </r>
    <r>
      <rPr>
        <u/>
        <sz val="11"/>
        <color theme="1"/>
        <rFont val="Calibri"/>
        <family val="2"/>
        <scheme val="minor"/>
      </rPr>
      <t>après</t>
    </r>
    <r>
      <rPr>
        <sz val="11"/>
        <color theme="1"/>
        <rFont val="Calibri"/>
        <family val="2"/>
        <scheme val="minor"/>
      </rPr>
      <t xml:space="preserve"> réduc fratrie (en €/an)</t>
    </r>
  </si>
  <si>
    <t>Nb élèves</t>
  </si>
  <si>
    <t>en % du total 
des élèves</t>
  </si>
  <si>
    <r>
      <t xml:space="preserve">Total contrib des familles </t>
    </r>
    <r>
      <rPr>
        <u/>
        <sz val="11"/>
        <color theme="1"/>
        <rFont val="Calibri"/>
        <family val="2"/>
        <scheme val="minor"/>
      </rPr>
      <t>avant</t>
    </r>
    <r>
      <rPr>
        <sz val="11"/>
        <color theme="1"/>
        <rFont val="Calibri"/>
        <family val="2"/>
        <scheme val="minor"/>
      </rPr>
      <t xml:space="preserve"> réduc fratrie</t>
    </r>
  </si>
  <si>
    <t>en % du total 
des contrib.</t>
  </si>
  <si>
    <r>
      <t xml:space="preserve">Total contrib des familles </t>
    </r>
    <r>
      <rPr>
        <u/>
        <sz val="11"/>
        <color theme="1"/>
        <rFont val="Calibri"/>
        <family val="2"/>
        <scheme val="minor"/>
      </rPr>
      <t>après</t>
    </r>
    <r>
      <rPr>
        <sz val="11"/>
        <color theme="1"/>
        <rFont val="Calibri"/>
        <family val="2"/>
        <scheme val="minor"/>
      </rPr>
      <t xml:space="preserve"> réduc fratrie</t>
    </r>
  </si>
  <si>
    <t>Total</t>
  </si>
  <si>
    <t>check</t>
  </si>
  <si>
    <t>Mode d'emploi</t>
  </si>
  <si>
    <t>Si aucune réduction fratries n'est accordée, la colonne D peut être laissée vide.</t>
  </si>
  <si>
    <t>1. Onglet "Modélisation"</t>
  </si>
  <si>
    <t>3. Onglet "Modélisation"</t>
  </si>
  <si>
    <t>Vérifiez que le nombre de familles par tranche est équilibré et que les tarifs sont cohérents avec les revenus des familles.</t>
  </si>
  <si>
    <t>Si le total des contributions des familles est en dessous ou au dessus de votre objectif, modifiez les hypothèses de tranches et de contribution des familles.</t>
  </si>
  <si>
    <t>Attention à ne compléter ou modifier QUE les cellules en orange</t>
  </si>
  <si>
    <t>Contribution moyenne par élève</t>
  </si>
  <si>
    <t xml:space="preserve">à </t>
  </si>
  <si>
    <t>Déciles</t>
  </si>
  <si>
    <t>% d'élèves</t>
  </si>
  <si>
    <t>Statistiques pour vous aider à construire les tranches</t>
  </si>
  <si>
    <t>Quartiles</t>
  </si>
  <si>
    <t>Nombre de tranches UP1</t>
  </si>
  <si>
    <t>Nombre de tranches UP2</t>
  </si>
  <si>
    <t>Nombre d'élèves UP1</t>
  </si>
  <si>
    <t>Nombre d'élèves UP2</t>
  </si>
  <si>
    <t>Nom UP1</t>
  </si>
  <si>
    <t>Nom UP2</t>
  </si>
  <si>
    <t>TOTAL Groupe scolaire</t>
  </si>
  <si>
    <r>
      <t xml:space="preserve">Total contribution 
des familles 
</t>
    </r>
    <r>
      <rPr>
        <u/>
        <sz val="11"/>
        <color theme="1"/>
        <rFont val="Calibri"/>
        <family val="2"/>
        <scheme val="minor"/>
      </rPr>
      <t>avant</t>
    </r>
    <r>
      <rPr>
        <sz val="11"/>
        <color theme="1"/>
        <rFont val="Calibri"/>
        <family val="2"/>
        <scheme val="minor"/>
      </rPr>
      <t xml:space="preserve"> réduc fratrie</t>
    </r>
  </si>
  <si>
    <r>
      <t xml:space="preserve">Total contribution 
des familles 
</t>
    </r>
    <r>
      <rPr>
        <u/>
        <sz val="11"/>
        <color theme="1"/>
        <rFont val="Calibri"/>
        <family val="2"/>
        <scheme val="minor"/>
      </rPr>
      <t>après</t>
    </r>
    <r>
      <rPr>
        <sz val="11"/>
        <color theme="1"/>
        <rFont val="Calibri"/>
        <family val="2"/>
        <scheme val="minor"/>
      </rPr>
      <t xml:space="preserve"> réduc fratrie</t>
    </r>
  </si>
  <si>
    <t>L'outil fonctionne jusqu'à 699 élèves par unité pédagogique. Au-délà de 700 enfants, il faudra revoir les formules de calcul de l'outil.</t>
  </si>
  <si>
    <t>Complétez, pour chaque unité pédagogique, dans les colonnes A, B, C et D le nom des élèves, leur classe, le montant du revenu de leur famille (ou leur quotient familial en fonction de l'indicateur de référence que vous aurez choisi) et la place de l'élève dans la fratrie.</t>
  </si>
  <si>
    <t>Complétez les tableaux "HYPOTHESES" en proposant, pour chaque unité pédagogique, des tranches de revenu ou de quotient familial (montants minimum et maximum de revenu ou de quotient familial en desssous et au dessus desquels le tarif va changer) et des montants des contributions des familles par tranche.
     - Le nombre de tranches minimum est 3. L'outil ne fonctionne pas pour 2 tranches.
     - Attention : laisser vide = ne rien renseigner dans la cellule
     - La colonne O vous permet de vous assurer que le montant de la contribution des familles est cohérent avec le revenu (ou le quotient familial) des différentes tranches.</t>
  </si>
  <si>
    <t>Les tableaux "RESULTATS" (colonnes L à V) vous montrent les résultats de la modélisation, avant et après réduction fratries, par tranche de revenu ou de quotient familial. Analysez les résultats ainsi obtenus.</t>
  </si>
  <si>
    <t>Nom UP3</t>
  </si>
  <si>
    <t>Nombre d'élèves UP3</t>
  </si>
  <si>
    <t>Nombre de tranches UP3</t>
  </si>
  <si>
    <t>Renseignez le nom des 3 unités pédagogiques (cellule B4 à B6), le nombre d'élèves par unité pédagogique (cellules B7 à B9) et choisissez votre indicateur de référence (cellule B2), le nombre de tranches tarifaires de chaque grille (cellules B10 à B12) et si vous souhaitez ou non ajouter une réduction fratries (cellule B3).</t>
  </si>
  <si>
    <t>Si vous décidez de proposer une réduction fratries, complétez dans les cellules B69 à B86 les pourcentages de réduction que vous souhaitez accorder. Si aucune réduction fratries n'est accordée, renseignez 0% dans ces cellules.</t>
  </si>
  <si>
    <t>2. Onglets "Données source"</t>
  </si>
  <si>
    <t>2. Onglets "Statistiques"</t>
  </si>
  <si>
    <t>A</t>
  </si>
  <si>
    <t>B</t>
  </si>
  <si>
    <t>C</t>
  </si>
  <si>
    <t>Ces onglets vous proposent des statistiques pour vous aider à construire vos grilles à l'étape suivante. Vous pouvez imprimer ces onglets pour vous aider à travailler sur l'onglet "Modélisation".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</si>
</sst>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u/>
      <sz val="11"/>
      <color theme="1"/>
      <name val="Calibri"/>
      <family val="2"/>
      <scheme val="minor"/>
    </font>
    <font>
      <sz val="7"/>
      <color rgb="FFFF0000"/>
      <name val="Calibri"/>
      <family val="2"/>
      <scheme val="minor"/>
    </font>
    <font>
      <b/>
      <i/>
      <sz val="11"/>
      <color theme="1"/>
      <name val="Calibri"/>
      <family val="2"/>
      <scheme val="minor"/>
    </font>
    <font>
      <i/>
      <u/>
      <sz val="8"/>
      <color theme="1"/>
      <name val="Calibri"/>
      <family val="2"/>
      <scheme val="minor"/>
    </font>
    <font>
      <b/>
      <sz val="11"/>
      <color rgb="FFFF0000"/>
      <name val="Calibri"/>
      <family val="2"/>
      <scheme val="minor"/>
    </font>
    <font>
      <b/>
      <i/>
      <sz val="8"/>
      <color rgb="FFFF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2">
    <xf numFmtId="0" fontId="0" fillId="0" borderId="0"/>
    <xf numFmtId="9" fontId="2" fillId="0" borderId="0" applyFont="0" applyFill="0" applyBorder="0" applyAlignment="0" applyProtection="0"/>
  </cellStyleXfs>
  <cellXfs count="82">
    <xf numFmtId="0" fontId="0" fillId="0" borderId="0" xfId="0"/>
    <xf numFmtId="0" fontId="0" fillId="0" borderId="1" xfId="0" applyBorder="1" applyAlignment="1">
      <alignment horizontal="center"/>
    </xf>
    <xf numFmtId="0" fontId="0" fillId="0" borderId="0" xfId="0" applyAlignment="1">
      <alignment horizontal="center"/>
    </xf>
    <xf numFmtId="0" fontId="0" fillId="0" borderId="1" xfId="0" applyBorder="1" applyAlignment="1">
      <alignment horizontal="center" vertical="center" wrapText="1"/>
    </xf>
    <xf numFmtId="9" fontId="0" fillId="0" borderId="1" xfId="1" applyFont="1" applyBorder="1" applyAlignment="1">
      <alignment horizontal="center"/>
    </xf>
    <xf numFmtId="0" fontId="3" fillId="0" borderId="0" xfId="0" applyFont="1" applyProtection="1">
      <protection locked="0"/>
    </xf>
    <xf numFmtId="0" fontId="0" fillId="0" borderId="0" xfId="0" applyProtection="1">
      <protection locked="0"/>
    </xf>
    <xf numFmtId="0" fontId="0" fillId="0" borderId="0" xfId="0" applyAlignment="1" applyProtection="1">
      <alignment horizontal="center"/>
      <protection locked="0"/>
    </xf>
    <xf numFmtId="0" fontId="0" fillId="5" borderId="0" xfId="0" applyFill="1" applyAlignment="1" applyProtection="1">
      <alignment horizontal="center"/>
      <protection locked="0"/>
    </xf>
    <xf numFmtId="0" fontId="8" fillId="0" borderId="0" xfId="0" applyFont="1" applyProtection="1">
      <protection locked="0"/>
    </xf>
    <xf numFmtId="0" fontId="3" fillId="0" borderId="0" xfId="0" applyFont="1" applyAlignment="1" applyProtection="1">
      <alignment horizontal="left" vertical="center"/>
      <protection locked="0"/>
    </xf>
    <xf numFmtId="0" fontId="8" fillId="0" borderId="0" xfId="0" applyFont="1" applyAlignment="1" applyProtection="1">
      <alignment vertical="center"/>
      <protection locked="0"/>
    </xf>
    <xf numFmtId="0" fontId="0" fillId="2" borderId="1" xfId="0" applyFill="1" applyBorder="1" applyProtection="1">
      <protection locked="0"/>
    </xf>
    <xf numFmtId="0" fontId="0" fillId="0" borderId="1" xfId="0" applyBorder="1" applyProtection="1">
      <protection locked="0"/>
    </xf>
    <xf numFmtId="9" fontId="0" fillId="5" borderId="1" xfId="0" applyNumberFormat="1" applyFill="1" applyBorder="1" applyProtection="1">
      <protection locked="0"/>
    </xf>
    <xf numFmtId="0" fontId="0" fillId="4" borderId="1" xfId="0" applyFill="1" applyBorder="1" applyAlignment="1" applyProtection="1">
      <alignment horizontal="center"/>
      <protection locked="0"/>
    </xf>
    <xf numFmtId="0" fontId="0" fillId="0" borderId="0" xfId="0" applyAlignment="1">
      <alignment wrapText="1"/>
    </xf>
    <xf numFmtId="0" fontId="3" fillId="0" borderId="0" xfId="0" applyFont="1"/>
    <xf numFmtId="0" fontId="3" fillId="2" borderId="0" xfId="0" applyFont="1" applyFill="1"/>
    <xf numFmtId="9" fontId="0" fillId="0" borderId="0" xfId="0" applyNumberFormat="1" applyAlignment="1">
      <alignment horizontal="center"/>
    </xf>
    <xf numFmtId="0" fontId="10" fillId="0" borderId="0" xfId="0" applyFont="1" applyAlignment="1" applyProtection="1">
      <alignment horizontal="center"/>
      <protection locked="0"/>
    </xf>
    <xf numFmtId="9" fontId="4" fillId="0" borderId="1" xfId="1" applyFont="1" applyBorder="1" applyProtection="1"/>
    <xf numFmtId="9" fontId="4" fillId="0" borderId="1" xfId="1" applyFont="1" applyBorder="1" applyAlignment="1" applyProtection="1">
      <alignment horizontal="right"/>
    </xf>
    <xf numFmtId="9" fontId="7" fillId="3" borderId="1" xfId="1" applyFont="1" applyFill="1" applyBorder="1" applyProtection="1"/>
    <xf numFmtId="9" fontId="7" fillId="3" borderId="1" xfId="1" applyFont="1" applyFill="1" applyBorder="1" applyAlignment="1" applyProtection="1">
      <alignment horizontal="right"/>
    </xf>
    <xf numFmtId="0" fontId="0" fillId="3" borderId="12" xfId="0" applyFill="1" applyBorder="1" applyAlignment="1">
      <alignment horizontal="center"/>
    </xf>
    <xf numFmtId="0" fontId="0" fillId="3" borderId="14" xfId="0" applyFill="1" applyBorder="1" applyAlignment="1">
      <alignment horizontal="center"/>
    </xf>
    <xf numFmtId="0" fontId="0" fillId="5" borderId="11" xfId="0" applyFill="1" applyBorder="1" applyProtection="1">
      <protection locked="0"/>
    </xf>
    <xf numFmtId="0" fontId="0" fillId="5" borderId="13" xfId="0" applyFill="1" applyBorder="1" applyProtection="1">
      <protection locked="0"/>
    </xf>
    <xf numFmtId="0" fontId="0" fillId="5" borderId="11" xfId="0" applyFill="1" applyBorder="1" applyAlignment="1" applyProtection="1">
      <alignment horizontal="center"/>
      <protection locked="0"/>
    </xf>
    <xf numFmtId="0" fontId="0" fillId="5" borderId="13" xfId="0" applyFill="1" applyBorder="1" applyAlignment="1" applyProtection="1">
      <alignment horizontal="center"/>
      <protection locked="0"/>
    </xf>
    <xf numFmtId="0" fontId="0" fillId="5" borderId="11" xfId="0" applyFill="1" applyBorder="1" applyAlignment="1" applyProtection="1">
      <alignment vertical="center" wrapText="1"/>
      <protection locked="0"/>
    </xf>
    <xf numFmtId="0" fontId="0" fillId="2" borderId="1" xfId="0" applyFill="1" applyBorder="1" applyAlignment="1" applyProtection="1">
      <alignment wrapText="1"/>
      <protection locked="0"/>
    </xf>
    <xf numFmtId="0" fontId="0" fillId="5" borderId="2" xfId="0" applyFill="1" applyBorder="1" applyProtection="1">
      <protection locked="0"/>
    </xf>
    <xf numFmtId="3" fontId="0" fillId="5" borderId="1" xfId="0" applyNumberFormat="1" applyFill="1" applyBorder="1" applyAlignment="1" applyProtection="1">
      <alignment horizontal="center"/>
      <protection locked="0"/>
    </xf>
    <xf numFmtId="0" fontId="0" fillId="5" borderId="1" xfId="0" quotePrefix="1" applyFill="1" applyBorder="1" applyAlignment="1" applyProtection="1">
      <alignment horizontal="center"/>
      <protection locked="0"/>
    </xf>
    <xf numFmtId="0" fontId="0" fillId="5" borderId="3" xfId="0" applyFill="1" applyBorder="1" applyProtection="1">
      <protection locked="0"/>
    </xf>
    <xf numFmtId="0" fontId="0" fillId="5" borderId="1" xfId="0" applyFill="1" applyBorder="1" applyAlignment="1" applyProtection="1">
      <alignment horizontal="center"/>
      <protection locked="0"/>
    </xf>
    <xf numFmtId="3" fontId="0" fillId="5" borderId="7" xfId="0" applyNumberFormat="1" applyFill="1" applyBorder="1" applyAlignment="1" applyProtection="1">
      <alignment horizontal="center"/>
      <protection locked="0"/>
    </xf>
    <xf numFmtId="0" fontId="1" fillId="5" borderId="1" xfId="0" applyFont="1" applyFill="1" applyBorder="1" applyProtection="1">
      <protection locked="0"/>
    </xf>
    <xf numFmtId="3" fontId="0" fillId="0" borderId="0" xfId="0" applyNumberFormat="1" applyAlignment="1">
      <alignment horizontal="center"/>
    </xf>
    <xf numFmtId="9" fontId="0" fillId="0" borderId="0" xfId="0" applyNumberFormat="1"/>
    <xf numFmtId="9" fontId="3" fillId="0" borderId="0" xfId="0" applyNumberFormat="1" applyFont="1"/>
    <xf numFmtId="0" fontId="0" fillId="0" borderId="0" xfId="0" applyAlignment="1">
      <alignment horizontal="right"/>
    </xf>
    <xf numFmtId="9" fontId="0" fillId="0" borderId="0" xfId="0" applyNumberFormat="1" applyAlignment="1">
      <alignment horizontal="right"/>
    </xf>
    <xf numFmtId="0" fontId="5" fillId="0" borderId="0" xfId="0" applyFont="1" applyAlignment="1">
      <alignment horizontal="left"/>
    </xf>
    <xf numFmtId="3" fontId="0" fillId="0" borderId="0" xfId="0" applyNumberFormat="1"/>
    <xf numFmtId="0" fontId="0" fillId="0" borderId="1" xfId="0" applyBorder="1" applyAlignment="1">
      <alignment horizontal="right" vertical="center" wrapText="1"/>
    </xf>
    <xf numFmtId="0" fontId="4" fillId="0" borderId="1" xfId="0" applyFont="1" applyBorder="1" applyAlignment="1">
      <alignment horizontal="right" vertical="center" wrapText="1"/>
    </xf>
    <xf numFmtId="0" fontId="0" fillId="0" borderId="1" xfId="0" applyBorder="1" applyAlignment="1">
      <alignment horizontal="right"/>
    </xf>
    <xf numFmtId="3" fontId="0" fillId="0" borderId="1" xfId="0" applyNumberFormat="1" applyBorder="1" applyAlignment="1">
      <alignment horizontal="right"/>
    </xf>
    <xf numFmtId="0" fontId="3" fillId="3" borderId="1" xfId="0" applyFont="1" applyFill="1" applyBorder="1" applyAlignment="1">
      <alignment horizontal="center"/>
    </xf>
    <xf numFmtId="0" fontId="3" fillId="3" borderId="1" xfId="0" applyFont="1" applyFill="1" applyBorder="1"/>
    <xf numFmtId="3" fontId="3" fillId="3" borderId="1" xfId="0" applyNumberFormat="1" applyFont="1" applyFill="1" applyBorder="1" applyAlignment="1">
      <alignment horizontal="right"/>
    </xf>
    <xf numFmtId="0" fontId="3" fillId="2" borderId="4" xfId="0" applyFont="1" applyFill="1" applyBorder="1"/>
    <xf numFmtId="0" fontId="3" fillId="2" borderId="6" xfId="0" applyFont="1" applyFill="1" applyBorder="1"/>
    <xf numFmtId="1" fontId="3" fillId="2" borderId="6" xfId="0" applyNumberFormat="1" applyFont="1" applyFill="1" applyBorder="1"/>
    <xf numFmtId="1" fontId="3" fillId="2" borderId="5" xfId="0" applyNumberFormat="1" applyFont="1" applyFill="1" applyBorder="1"/>
    <xf numFmtId="0" fontId="6" fillId="0" borderId="0" xfId="0" applyFont="1"/>
    <xf numFmtId="3" fontId="6" fillId="0" borderId="0" xfId="0" applyNumberFormat="1" applyFont="1"/>
    <xf numFmtId="0" fontId="0" fillId="5" borderId="1" xfId="0"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4" fillId="0" borderId="0" xfId="0" applyFont="1"/>
    <xf numFmtId="0" fontId="0" fillId="0" borderId="18" xfId="0" applyBorder="1" applyAlignment="1">
      <alignment vertical="center" wrapText="1"/>
    </xf>
    <xf numFmtId="0" fontId="4" fillId="0" borderId="1" xfId="0" applyFont="1" applyBorder="1" applyAlignment="1">
      <alignment vertical="center" wrapText="1"/>
    </xf>
    <xf numFmtId="0" fontId="4" fillId="0" borderId="19" xfId="0" applyFont="1" applyBorder="1" applyAlignment="1">
      <alignment vertical="center" wrapText="1"/>
    </xf>
    <xf numFmtId="0" fontId="3" fillId="3" borderId="20" xfId="0" applyFont="1" applyFill="1" applyBorder="1"/>
    <xf numFmtId="9" fontId="7" fillId="3" borderId="21" xfId="1" applyFont="1" applyFill="1" applyBorder="1" applyProtection="1"/>
    <xf numFmtId="3" fontId="3" fillId="3" borderId="21" xfId="0" applyNumberFormat="1" applyFont="1" applyFill="1" applyBorder="1"/>
    <xf numFmtId="9" fontId="7" fillId="3" borderId="21" xfId="1" applyFont="1" applyFill="1" applyBorder="1" applyAlignment="1" applyProtection="1">
      <alignment horizontal="right"/>
    </xf>
    <xf numFmtId="9" fontId="7" fillId="3" borderId="22" xfId="1" applyFont="1" applyFill="1" applyBorder="1" applyAlignment="1" applyProtection="1">
      <alignment horizontal="right"/>
    </xf>
    <xf numFmtId="0" fontId="9" fillId="2" borderId="0" xfId="0" applyFont="1" applyFill="1" applyAlignment="1">
      <alignment horizont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3" fillId="3" borderId="15" xfId="0" applyFont="1" applyFill="1" applyBorder="1" applyAlignment="1">
      <alignment horizontal="center"/>
    </xf>
    <xf numFmtId="0" fontId="3" fillId="3" borderId="16" xfId="0" applyFont="1" applyFill="1" applyBorder="1" applyAlignment="1">
      <alignment horizontal="center"/>
    </xf>
    <xf numFmtId="0" fontId="3" fillId="3" borderId="17" xfId="0" applyFont="1" applyFill="1" applyBorder="1" applyAlignment="1">
      <alignment horizontal="center"/>
    </xf>
    <xf numFmtId="0" fontId="3" fillId="5" borderId="4" xfId="0" applyFont="1" applyFill="1" applyBorder="1" applyAlignment="1" applyProtection="1">
      <alignment horizontal="center"/>
      <protection locked="0"/>
    </xf>
    <xf numFmtId="0" fontId="3" fillId="5" borderId="6" xfId="0" applyFont="1" applyFill="1" applyBorder="1" applyAlignment="1" applyProtection="1">
      <alignment horizontal="center"/>
      <protection locked="0"/>
    </xf>
    <xf numFmtId="0" fontId="3" fillId="5" borderId="5" xfId="0" applyFont="1" applyFill="1" applyBorder="1" applyAlignment="1" applyProtection="1">
      <alignment horizontal="center"/>
      <protection locked="0"/>
    </xf>
    <xf numFmtId="0" fontId="0" fillId="0" borderId="8" xfId="0" applyBorder="1" applyAlignment="1" applyProtection="1">
      <alignment horizontal="center" vertical="center" wrapText="1"/>
    </xf>
    <xf numFmtId="0" fontId="0" fillId="0" borderId="8" xfId="0" applyBorder="1" applyAlignment="1" applyProtection="1">
      <alignment horizontal="center"/>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9</xdr:col>
      <xdr:colOff>660844</xdr:colOff>
      <xdr:row>16</xdr:row>
      <xdr:rowOff>47492</xdr:rowOff>
    </xdr:from>
    <xdr:to>
      <xdr:col>10</xdr:col>
      <xdr:colOff>234381</xdr:colOff>
      <xdr:row>19</xdr:row>
      <xdr:rowOff>175413</xdr:rowOff>
    </xdr:to>
    <xdr:sp macro="" textlink="">
      <xdr:nvSpPr>
        <xdr:cNvPr id="3" name="Flèche : droite 2">
          <a:extLst>
            <a:ext uri="{FF2B5EF4-FFF2-40B4-BE49-F238E27FC236}">
              <a16:creationId xmlns:a16="http://schemas.microsoft.com/office/drawing/2014/main" id="{4452ECDF-F27A-4537-B8C2-22EE12700701}"/>
            </a:ext>
          </a:extLst>
        </xdr:cNvPr>
        <xdr:cNvSpPr/>
      </xdr:nvSpPr>
      <xdr:spPr>
        <a:xfrm>
          <a:off x="9433251" y="1968171"/>
          <a:ext cx="1086562" cy="668847"/>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9</xdr:col>
      <xdr:colOff>660844</xdr:colOff>
      <xdr:row>31</xdr:row>
      <xdr:rowOff>47492</xdr:rowOff>
    </xdr:from>
    <xdr:to>
      <xdr:col>10</xdr:col>
      <xdr:colOff>234381</xdr:colOff>
      <xdr:row>34</xdr:row>
      <xdr:rowOff>175413</xdr:rowOff>
    </xdr:to>
    <xdr:sp macro="" textlink="">
      <xdr:nvSpPr>
        <xdr:cNvPr id="2" name="Flèche : droite 1">
          <a:extLst>
            <a:ext uri="{FF2B5EF4-FFF2-40B4-BE49-F238E27FC236}">
              <a16:creationId xmlns:a16="http://schemas.microsoft.com/office/drawing/2014/main" id="{9C5B15B9-E4AA-4645-BBE5-3B45C61D16B5}"/>
            </a:ext>
          </a:extLst>
        </xdr:cNvPr>
        <xdr:cNvSpPr/>
      </xdr:nvSpPr>
      <xdr:spPr>
        <a:xfrm>
          <a:off x="9139537" y="2017435"/>
          <a:ext cx="1081662" cy="683546"/>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9</xdr:col>
      <xdr:colOff>660844</xdr:colOff>
      <xdr:row>47</xdr:row>
      <xdr:rowOff>47492</xdr:rowOff>
    </xdr:from>
    <xdr:to>
      <xdr:col>10</xdr:col>
      <xdr:colOff>234381</xdr:colOff>
      <xdr:row>50</xdr:row>
      <xdr:rowOff>175413</xdr:rowOff>
    </xdr:to>
    <xdr:sp macro="" textlink="">
      <xdr:nvSpPr>
        <xdr:cNvPr id="4" name="Flèche : droite 3">
          <a:extLst>
            <a:ext uri="{FF2B5EF4-FFF2-40B4-BE49-F238E27FC236}">
              <a16:creationId xmlns:a16="http://schemas.microsoft.com/office/drawing/2014/main" id="{D15930F5-6501-4A18-9385-E90226F283F9}"/>
            </a:ext>
          </a:extLst>
        </xdr:cNvPr>
        <xdr:cNvSpPr/>
      </xdr:nvSpPr>
      <xdr:spPr>
        <a:xfrm>
          <a:off x="9173525" y="2753144"/>
          <a:ext cx="1082813" cy="670892"/>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B517B-63F8-4F6A-BF24-1E11F59F38E4}">
  <sheetPr>
    <tabColor theme="9"/>
  </sheetPr>
  <dimension ref="A1:A18"/>
  <sheetViews>
    <sheetView workbookViewId="0">
      <selection activeCell="D3" sqref="D3"/>
    </sheetView>
  </sheetViews>
  <sheetFormatPr baseColWidth="10" defaultRowHeight="14.5" x14ac:dyDescent="0.35"/>
  <cols>
    <col min="1" max="1" width="122" customWidth="1"/>
  </cols>
  <sheetData>
    <row r="1" spans="1:1" x14ac:dyDescent="0.35">
      <c r="A1" s="17" t="s">
        <v>50</v>
      </c>
    </row>
    <row r="2" spans="1:1" x14ac:dyDescent="0.35">
      <c r="A2" s="18" t="s">
        <v>52</v>
      </c>
    </row>
    <row r="3" spans="1:1" ht="43.5" x14ac:dyDescent="0.35">
      <c r="A3" s="16" t="s">
        <v>79</v>
      </c>
    </row>
    <row r="4" spans="1:1" ht="29" x14ac:dyDescent="0.35">
      <c r="A4" s="16" t="s">
        <v>80</v>
      </c>
    </row>
    <row r="6" spans="1:1" x14ac:dyDescent="0.35">
      <c r="A6" s="18" t="s">
        <v>81</v>
      </c>
    </row>
    <row r="7" spans="1:1" ht="29" x14ac:dyDescent="0.35">
      <c r="A7" s="16" t="s">
        <v>73</v>
      </c>
    </row>
    <row r="8" spans="1:1" x14ac:dyDescent="0.35">
      <c r="A8" s="16" t="s">
        <v>51</v>
      </c>
    </row>
    <row r="9" spans="1:1" x14ac:dyDescent="0.35">
      <c r="A9" s="16" t="s">
        <v>72</v>
      </c>
    </row>
    <row r="10" spans="1:1" x14ac:dyDescent="0.35">
      <c r="A10" s="16"/>
    </row>
    <row r="11" spans="1:1" x14ac:dyDescent="0.35">
      <c r="A11" s="18" t="s">
        <v>82</v>
      </c>
    </row>
    <row r="12" spans="1:1" ht="29" x14ac:dyDescent="0.35">
      <c r="A12" s="16" t="s">
        <v>86</v>
      </c>
    </row>
    <row r="14" spans="1:1" x14ac:dyDescent="0.35">
      <c r="A14" s="18" t="s">
        <v>53</v>
      </c>
    </row>
    <row r="15" spans="1:1" ht="101.5" x14ac:dyDescent="0.35">
      <c r="A15" s="16" t="s">
        <v>74</v>
      </c>
    </row>
    <row r="16" spans="1:1" ht="29" x14ac:dyDescent="0.35">
      <c r="A16" s="16" t="s">
        <v>75</v>
      </c>
    </row>
    <row r="17" spans="1:1" ht="29" x14ac:dyDescent="0.35">
      <c r="A17" s="16" t="s">
        <v>55</v>
      </c>
    </row>
    <row r="18" spans="1:1" x14ac:dyDescent="0.35">
      <c r="A18" s="16" t="s">
        <v>54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6FC29-C5B1-49E0-9300-2E7C3CEBF0BC}">
  <sheetPr>
    <pageSetUpPr fitToPage="1"/>
  </sheetPr>
  <dimension ref="A1:V86"/>
  <sheetViews>
    <sheetView tabSelected="1" zoomScale="49" workbookViewId="0">
      <selection activeCell="Y22" sqref="Y22"/>
    </sheetView>
  </sheetViews>
  <sheetFormatPr baseColWidth="10" defaultColWidth="10.7265625" defaultRowHeight="14.5" x14ac:dyDescent="0.35"/>
  <cols>
    <col min="1" max="1" width="27.08984375" style="6" customWidth="1"/>
    <col min="2" max="2" width="15.08984375" style="6" customWidth="1"/>
    <col min="3" max="3" width="11.26953125" style="6" customWidth="1"/>
    <col min="4" max="4" width="3.81640625" style="6" customWidth="1"/>
    <col min="5" max="6" width="15.08984375" style="6" customWidth="1"/>
    <col min="7" max="7" width="3.81640625" style="6" customWidth="1"/>
    <col min="8" max="9" width="15.08984375" style="6" customWidth="1"/>
    <col min="10" max="10" width="21.6328125" style="6" customWidth="1"/>
    <col min="11" max="14" width="10.7265625" style="6"/>
    <col min="15" max="15" width="26.54296875" style="6" customWidth="1"/>
    <col min="16" max="16" width="21.6328125" style="6" customWidth="1"/>
    <col min="17" max="17" width="10.7265625" style="6"/>
    <col min="18" max="18" width="15" style="6" customWidth="1"/>
    <col min="19" max="19" width="22.81640625" style="6" customWidth="1"/>
    <col min="20" max="20" width="14.81640625" style="6" customWidth="1"/>
    <col min="21" max="21" width="22.81640625" style="6" customWidth="1"/>
    <col min="22" max="22" width="15" style="6" customWidth="1"/>
    <col min="23" max="16384" width="10.7265625" style="6"/>
  </cols>
  <sheetData>
    <row r="1" spans="1:22" ht="15" thickBot="1" x14ac:dyDescent="0.4">
      <c r="A1" s="5" t="s">
        <v>0</v>
      </c>
      <c r="L1" s="7"/>
      <c r="M1" s="7"/>
    </row>
    <row r="2" spans="1:22" ht="15" thickBot="1" x14ac:dyDescent="0.4">
      <c r="A2" s="6" t="s">
        <v>1</v>
      </c>
      <c r="B2" s="8"/>
      <c r="D2" s="77" t="s">
        <v>56</v>
      </c>
      <c r="E2" s="78"/>
      <c r="F2" s="78"/>
      <c r="G2" s="78"/>
      <c r="H2" s="78"/>
      <c r="I2" s="79"/>
    </row>
    <row r="3" spans="1:22" x14ac:dyDescent="0.35">
      <c r="A3" s="6" t="s">
        <v>3</v>
      </c>
      <c r="B3" s="8"/>
    </row>
    <row r="4" spans="1:22" x14ac:dyDescent="0.35">
      <c r="A4" s="6" t="s">
        <v>67</v>
      </c>
      <c r="B4" s="8"/>
    </row>
    <row r="5" spans="1:22" x14ac:dyDescent="0.35">
      <c r="A5" s="6" t="s">
        <v>68</v>
      </c>
      <c r="B5" s="8"/>
    </row>
    <row r="6" spans="1:22" x14ac:dyDescent="0.35">
      <c r="A6" s="6" t="s">
        <v>76</v>
      </c>
      <c r="B6" s="8"/>
    </row>
    <row r="7" spans="1:22" x14ac:dyDescent="0.35">
      <c r="A7" s="6" t="s">
        <v>65</v>
      </c>
      <c r="B7" s="8"/>
    </row>
    <row r="8" spans="1:22" x14ac:dyDescent="0.35">
      <c r="A8" s="6" t="s">
        <v>66</v>
      </c>
      <c r="B8" s="8"/>
    </row>
    <row r="9" spans="1:22" x14ac:dyDescent="0.35">
      <c r="A9" s="6" t="s">
        <v>77</v>
      </c>
      <c r="B9" s="8"/>
    </row>
    <row r="10" spans="1:22" x14ac:dyDescent="0.35">
      <c r="A10" s="6" t="s">
        <v>63</v>
      </c>
      <c r="B10" s="8"/>
      <c r="C10" s="20" t="s">
        <v>5</v>
      </c>
      <c r="D10" s="20"/>
      <c r="F10" s="20"/>
      <c r="G10" s="20"/>
    </row>
    <row r="11" spans="1:22" x14ac:dyDescent="0.35">
      <c r="A11" s="6" t="s">
        <v>64</v>
      </c>
      <c r="B11" s="8"/>
      <c r="C11" s="20" t="s">
        <v>5</v>
      </c>
      <c r="D11" s="20"/>
      <c r="F11" s="20"/>
      <c r="G11" s="20"/>
    </row>
    <row r="12" spans="1:22" x14ac:dyDescent="0.35">
      <c r="A12" s="6" t="s">
        <v>78</v>
      </c>
      <c r="B12" s="8"/>
      <c r="C12" s="20" t="s">
        <v>5</v>
      </c>
      <c r="D12" s="20"/>
      <c r="F12" s="20"/>
      <c r="G12" s="20"/>
    </row>
    <row r="14" spans="1:22" x14ac:dyDescent="0.35">
      <c r="A14" s="71" t="str">
        <f>CONCATENATE("HYPOTHESES ",B4)</f>
        <v xml:space="preserve">HYPOTHESES </v>
      </c>
      <c r="B14" s="71"/>
      <c r="C14" s="71"/>
      <c r="D14" s="71"/>
      <c r="E14" s="71"/>
      <c r="F14" s="71"/>
      <c r="G14" s="71"/>
      <c r="H14" s="71"/>
      <c r="I14" s="71"/>
      <c r="L14" s="71" t="str">
        <f>CONCATENATE("RESULTATS ",B4)</f>
        <v xml:space="preserve">RESULTATS </v>
      </c>
      <c r="M14" s="71"/>
      <c r="N14" s="71"/>
      <c r="O14" s="71"/>
      <c r="P14" s="71"/>
      <c r="Q14" s="71"/>
      <c r="R14" s="71"/>
      <c r="S14" s="71"/>
      <c r="T14" s="71"/>
      <c r="U14" s="71"/>
      <c r="V14" s="71"/>
    </row>
    <row r="15" spans="1:22" ht="15" thickBot="1" x14ac:dyDescent="0.4">
      <c r="L15"/>
      <c r="M15"/>
      <c r="N15"/>
      <c r="O15"/>
      <c r="P15"/>
      <c r="Q15"/>
      <c r="R15"/>
      <c r="S15"/>
      <c r="T15"/>
      <c r="U15"/>
      <c r="V15"/>
    </row>
    <row r="16" spans="1:22" ht="37" customHeight="1" x14ac:dyDescent="0.35">
      <c r="A16" s="80" t="s">
        <v>6</v>
      </c>
      <c r="B16" s="72" t="str">
        <f>CONCATENATE(B2," minimum de chaque tranche")</f>
        <v xml:space="preserve"> minimum de chaque tranche</v>
      </c>
      <c r="C16" s="73"/>
      <c r="E16" s="72" t="str">
        <f>CONCATENATE(B2," maximum de chaque tranche")</f>
        <v xml:space="preserve"> maximum de chaque tranche</v>
      </c>
      <c r="F16" s="73"/>
      <c r="G16" s="20"/>
      <c r="H16" s="72" t="s">
        <v>7</v>
      </c>
      <c r="I16" s="73"/>
      <c r="L16" s="3" t="s">
        <v>6</v>
      </c>
      <c r="M16" s="3" t="s">
        <v>8</v>
      </c>
      <c r="N16" s="3" t="s">
        <v>9</v>
      </c>
      <c r="O16" s="3" t="str">
        <f>CONCATENATE("Contribution en % du ",$B$2)</f>
        <v xml:space="preserve">Contribution en % du </v>
      </c>
      <c r="P16" s="3" t="s">
        <v>7</v>
      </c>
      <c r="Q16" s="47" t="s">
        <v>43</v>
      </c>
      <c r="R16" s="48" t="s">
        <v>44</v>
      </c>
      <c r="S16" s="47" t="s">
        <v>45</v>
      </c>
      <c r="T16" s="48" t="s">
        <v>46</v>
      </c>
      <c r="U16" s="47" t="s">
        <v>47</v>
      </c>
      <c r="V16" s="48" t="s">
        <v>46</v>
      </c>
    </row>
    <row r="17" spans="1:22" ht="14.25" customHeight="1" x14ac:dyDescent="0.35">
      <c r="A17" s="81" t="s">
        <v>83</v>
      </c>
      <c r="B17" s="29"/>
      <c r="C17" s="25" t="s">
        <v>10</v>
      </c>
      <c r="E17" s="29"/>
      <c r="F17" s="25" t="s">
        <v>11</v>
      </c>
      <c r="G17" s="20"/>
      <c r="H17" s="31"/>
      <c r="I17" s="25" t="s">
        <v>11</v>
      </c>
      <c r="L17" s="1" t="str">
        <f t="shared" ref="L17:L23" si="0">A17</f>
        <v>A</v>
      </c>
      <c r="M17" s="1"/>
      <c r="N17" s="1">
        <f>E17</f>
        <v>0</v>
      </c>
      <c r="O17" s="1" t="e">
        <f>CONCATENATE("minimum ",ROUND(H17/E17*100,1),"%")</f>
        <v>#DIV/0!</v>
      </c>
      <c r="P17" s="1">
        <f>H17</f>
        <v>0</v>
      </c>
      <c r="Q17" s="49">
        <f>COUNTIF('Données sources UP1'!$E$2:$E$700,A17)</f>
        <v>0</v>
      </c>
      <c r="R17" s="21" t="e">
        <f t="shared" ref="R17:R24" si="1">Q17/$Q$24</f>
        <v>#DIV/0!</v>
      </c>
      <c r="S17" s="50">
        <f>SUMIF('Données sources UP1'!$E$2:$E$700,A17,'Données sources UP1'!$F$2:$F$700)</f>
        <v>0</v>
      </c>
      <c r="T17" s="22" t="e">
        <f t="shared" ref="T17:T24" si="2">S17/$S$24</f>
        <v>#DIV/0!</v>
      </c>
      <c r="U17" s="50">
        <f>SUMIF('Données sources UP1'!$E$2:$E$700,A17,'Données sources UP1'!$H$2:$H$700)</f>
        <v>0</v>
      </c>
      <c r="V17" s="22" t="e">
        <f t="shared" ref="V17:V24" si="3">U17/$U$24</f>
        <v>#DIV/0!</v>
      </c>
    </row>
    <row r="18" spans="1:22" x14ac:dyDescent="0.35">
      <c r="A18" s="81" t="s">
        <v>84</v>
      </c>
      <c r="B18" s="29"/>
      <c r="C18" s="25" t="s">
        <v>11</v>
      </c>
      <c r="E18" s="29"/>
      <c r="F18" s="25" t="s">
        <v>11</v>
      </c>
      <c r="G18" s="20"/>
      <c r="H18" s="27"/>
      <c r="I18" s="25" t="s">
        <v>11</v>
      </c>
      <c r="L18" s="1" t="str">
        <f t="shared" si="0"/>
        <v>B</v>
      </c>
      <c r="M18" s="1">
        <f>B18</f>
        <v>0</v>
      </c>
      <c r="N18" s="1">
        <f>E18</f>
        <v>0</v>
      </c>
      <c r="O18" s="1" t="e">
        <f>CONCATENATE("entre ",ROUND(H18/E18*100,1),"% et ",ROUND(H18/B18*100,1),"%")</f>
        <v>#DIV/0!</v>
      </c>
      <c r="P18" s="1">
        <f>H18</f>
        <v>0</v>
      </c>
      <c r="Q18" s="49">
        <f>COUNTIF('Données sources UP1'!$E$2:$E$700,A18)</f>
        <v>0</v>
      </c>
      <c r="R18" s="21" t="e">
        <f t="shared" si="1"/>
        <v>#DIV/0!</v>
      </c>
      <c r="S18" s="50">
        <f>SUMIF('Données sources UP1'!$E$2:$E$700,A18,'Données sources UP1'!$F$2:$F$700)</f>
        <v>0</v>
      </c>
      <c r="T18" s="22" t="e">
        <f t="shared" si="2"/>
        <v>#DIV/0!</v>
      </c>
      <c r="U18" s="50">
        <f>SUMIF('Données sources UP1'!$E$2:$E$700,A18,'Données sources UP1'!$H$2:$H$700)</f>
        <v>0</v>
      </c>
      <c r="V18" s="22" t="e">
        <f t="shared" si="3"/>
        <v>#DIV/0!</v>
      </c>
    </row>
    <row r="19" spans="1:22" x14ac:dyDescent="0.35">
      <c r="A19" s="81" t="s">
        <v>85</v>
      </c>
      <c r="B19" s="29"/>
      <c r="C19" s="25" t="s">
        <v>11</v>
      </c>
      <c r="E19" s="29"/>
      <c r="F19" s="25" t="str">
        <f>IF($B$10=3,"laisser vide","à compléter")</f>
        <v>à compléter</v>
      </c>
      <c r="G19" s="20"/>
      <c r="H19" s="27"/>
      <c r="I19" s="25" t="s">
        <v>11</v>
      </c>
      <c r="L19" s="1" t="str">
        <f t="shared" si="0"/>
        <v>C</v>
      </c>
      <c r="M19" s="1">
        <f>B19</f>
        <v>0</v>
      </c>
      <c r="N19" s="1" t="str">
        <f>IF(E19="","",E19)</f>
        <v/>
      </c>
      <c r="O19" s="1" t="e">
        <f>IF(E19="",CONCATENATE("maximum ",ROUND(H19/B19*100,1),"%"),CONCATENATE("entre ",ROUND(H19/E19*100,1),"% et ",ROUND(H19/B19*100,1),"%"))</f>
        <v>#DIV/0!</v>
      </c>
      <c r="P19" s="1">
        <f>H19</f>
        <v>0</v>
      </c>
      <c r="Q19" s="49">
        <f>COUNTIF('Données sources UP1'!$E$2:$E$700,A19)</f>
        <v>0</v>
      </c>
      <c r="R19" s="21" t="e">
        <f t="shared" si="1"/>
        <v>#DIV/0!</v>
      </c>
      <c r="S19" s="50">
        <f>SUMIF('Données sources UP1'!$E$2:$E$700,A19,'Données sources UP1'!$F$2:$F$700)</f>
        <v>0</v>
      </c>
      <c r="T19" s="22" t="e">
        <f t="shared" si="2"/>
        <v>#DIV/0!</v>
      </c>
      <c r="U19" s="50">
        <f>SUMIF('Données sources UP1'!$E$2:$E$700,A19,'Données sources UP1'!$H$2:$H$700)</f>
        <v>0</v>
      </c>
      <c r="V19" s="22" t="e">
        <f t="shared" si="3"/>
        <v>#DIV/0!</v>
      </c>
    </row>
    <row r="20" spans="1:22" x14ac:dyDescent="0.35">
      <c r="A20" s="81" t="str">
        <f>IF(OR(B10=4,B10=5,B10=6,B10=7),"D","-")</f>
        <v>-</v>
      </c>
      <c r="B20" s="29"/>
      <c r="C20" s="25" t="str">
        <f>IF($B$10&gt;=4,"à compléter","laisser vide")</f>
        <v>laisser vide</v>
      </c>
      <c r="E20" s="29"/>
      <c r="F20" s="25" t="str">
        <f>IF($B$10&gt;4,"à compléter",IF($B$10=4,"laisser vide","laisser vide"))</f>
        <v>laisser vide</v>
      </c>
      <c r="G20" s="20"/>
      <c r="H20" s="27"/>
      <c r="I20" s="25" t="str">
        <f>IF($B$10&gt;=4,"à compléter","laisser vide")</f>
        <v>laisser vide</v>
      </c>
      <c r="L20" s="1" t="str">
        <f t="shared" si="0"/>
        <v>-</v>
      </c>
      <c r="M20" s="1" t="str">
        <f>IF(B20="","",B20)</f>
        <v/>
      </c>
      <c r="N20" s="1" t="str">
        <f>IF(E20="","",E20)</f>
        <v/>
      </c>
      <c r="O20" s="1" t="e">
        <f>IF(H20="n.a.","n.a.",IF(E20="",CONCATENATE("maximum ",ROUND(H20/B20*100,1),"%"),CONCATENATE("entre ",ROUND(H20/E20*100,1),"% et ",ROUND(H20/B20*100,1),"%")))</f>
        <v>#DIV/0!</v>
      </c>
      <c r="P20" s="1" t="str">
        <f>IF(H20="","",H20)</f>
        <v/>
      </c>
      <c r="Q20" s="49">
        <f>COUNTIF('Données sources UP1'!$E$2:$E$700,A20)</f>
        <v>0</v>
      </c>
      <c r="R20" s="21" t="e">
        <f t="shared" si="1"/>
        <v>#DIV/0!</v>
      </c>
      <c r="S20" s="50">
        <f>SUMIF('Données sources UP1'!$E$2:$E$700,A20,'Données sources UP1'!$F$2:$F$700)</f>
        <v>0</v>
      </c>
      <c r="T20" s="22" t="e">
        <f t="shared" si="2"/>
        <v>#DIV/0!</v>
      </c>
      <c r="U20" s="50">
        <f>SUMIF('Données sources UP1'!$E$2:$E$700,A20,'Données sources UP1'!$H$2:$H$700)</f>
        <v>0</v>
      </c>
      <c r="V20" s="22" t="e">
        <f t="shared" si="3"/>
        <v>#DIV/0!</v>
      </c>
    </row>
    <row r="21" spans="1:22" x14ac:dyDescent="0.35">
      <c r="A21" s="81" t="str">
        <f>IF(OR(B10=5,B10=6,B10=7),"E","-")</f>
        <v>-</v>
      </c>
      <c r="B21" s="29"/>
      <c r="C21" s="25" t="str">
        <f>IF($B$10&gt;=5,"à compléter","laisser vide")</f>
        <v>laisser vide</v>
      </c>
      <c r="E21" s="29"/>
      <c r="F21" s="25" t="str">
        <f>IF($B$10&gt;5,"à compléter",IF($B$10=5,"laisser vide","laisser vide"))</f>
        <v>laisser vide</v>
      </c>
      <c r="G21" s="20"/>
      <c r="H21" s="27"/>
      <c r="I21" s="25" t="str">
        <f>IF($B$10&gt;=5,"à compléter","laisser vide")</f>
        <v>laisser vide</v>
      </c>
      <c r="L21" s="1" t="str">
        <f t="shared" si="0"/>
        <v>-</v>
      </c>
      <c r="M21" s="1" t="str">
        <f>IF(B21="","",B21)</f>
        <v/>
      </c>
      <c r="N21" s="1" t="str">
        <f>IF(E21="","",E21)</f>
        <v/>
      </c>
      <c r="O21" s="1" t="e">
        <f>IF(H21="n.a.","n.a.",IF(E21="",CONCATENATE("maximum ",ROUND(H21/B21*100,1),"%"),CONCATENATE("entre ",ROUND(H21/E21*100,1),"% et ",ROUND(H21/B21*100,1),"%")))</f>
        <v>#DIV/0!</v>
      </c>
      <c r="P21" s="1" t="str">
        <f>IF(H21="","",H21)</f>
        <v/>
      </c>
      <c r="Q21" s="49">
        <f>COUNTIF('Données sources UP1'!$E$2:$E$700,A21)</f>
        <v>0</v>
      </c>
      <c r="R21" s="21" t="e">
        <f t="shared" si="1"/>
        <v>#DIV/0!</v>
      </c>
      <c r="S21" s="50">
        <f>SUMIF('Données sources UP1'!$E$2:$E$700,A21,'Données sources UP1'!$F$2:$F$700)</f>
        <v>0</v>
      </c>
      <c r="T21" s="22" t="e">
        <f t="shared" si="2"/>
        <v>#DIV/0!</v>
      </c>
      <c r="U21" s="50">
        <f>SUMIF('Données sources UP1'!$E$2:$E$700,A21,'Données sources UP1'!$H$2:$H$700)</f>
        <v>0</v>
      </c>
      <c r="V21" s="22" t="e">
        <f t="shared" si="3"/>
        <v>#DIV/0!</v>
      </c>
    </row>
    <row r="22" spans="1:22" x14ac:dyDescent="0.35">
      <c r="A22" s="81" t="str">
        <f>IF(OR(B10=6,B10=7),"F","-")</f>
        <v>-</v>
      </c>
      <c r="B22" s="29"/>
      <c r="C22" s="25" t="str">
        <f>IF($B$10&gt;=6,"à compléter","laisser vide")</f>
        <v>laisser vide</v>
      </c>
      <c r="E22" s="29"/>
      <c r="F22" s="25" t="str">
        <f>IF($B$10&gt;6,"à compléter",IF($B$10=6,"laisser vide","laisser vide"))</f>
        <v>laisser vide</v>
      </c>
      <c r="G22" s="20"/>
      <c r="H22" s="27"/>
      <c r="I22" s="25" t="str">
        <f>IF($B$10&gt;6,"à compléter",IF($B$10=6,"laisser vide","laisser vide"))</f>
        <v>laisser vide</v>
      </c>
      <c r="L22" s="1" t="str">
        <f t="shared" si="0"/>
        <v>-</v>
      </c>
      <c r="M22" s="1" t="str">
        <f>IF(B22="","",B22)</f>
        <v/>
      </c>
      <c r="N22" s="1" t="str">
        <f>IF(E22="","",E22)</f>
        <v/>
      </c>
      <c r="O22" s="1" t="e">
        <f>IF(H22="n.a.","n.a.",IF(E22="",CONCATENATE("maximum ",ROUND(H22/B22*100,1),"%"),CONCATENATE("entre ",ROUND(H22/E22*100,1),"% et ",ROUND(H22/B22*100,1),"%")))</f>
        <v>#DIV/0!</v>
      </c>
      <c r="P22" s="1" t="str">
        <f>IF(H22="","",H22)</f>
        <v/>
      </c>
      <c r="Q22" s="49">
        <f>COUNTIF('Données sources UP1'!$E$2:$E$700,A22)</f>
        <v>0</v>
      </c>
      <c r="R22" s="21" t="e">
        <f t="shared" si="1"/>
        <v>#DIV/0!</v>
      </c>
      <c r="S22" s="50">
        <f>SUMIF('Données sources UP1'!$E$2:$E$700,A22,'Données sources UP1'!$F$2:$F$700)</f>
        <v>0</v>
      </c>
      <c r="T22" s="22" t="e">
        <f t="shared" si="2"/>
        <v>#DIV/0!</v>
      </c>
      <c r="U22" s="50">
        <f>SUMIF('Données sources UP1'!$E$2:$E$700,A22,'Données sources UP1'!$H$2:$H$700)</f>
        <v>0</v>
      </c>
      <c r="V22" s="22" t="e">
        <f t="shared" si="3"/>
        <v>#DIV/0!</v>
      </c>
    </row>
    <row r="23" spans="1:22" ht="15" thickBot="1" x14ac:dyDescent="0.4">
      <c r="A23" s="81" t="str">
        <f>IF(B10=7,"G","-")</f>
        <v>-</v>
      </c>
      <c r="B23" s="30"/>
      <c r="C23" s="26" t="str">
        <f>IF($B$10&gt;=7,"à compléter","laisser vide")</f>
        <v>laisser vide</v>
      </c>
      <c r="E23" s="30"/>
      <c r="F23" s="26" t="str">
        <f>IF($B$10=7,"laisser vide","laisser vide")</f>
        <v>laisser vide</v>
      </c>
      <c r="G23" s="20"/>
      <c r="H23" s="28"/>
      <c r="I23" s="26" t="str">
        <f>IF($B$10=7,"à compléter","laisser vide")</f>
        <v>laisser vide</v>
      </c>
      <c r="L23" s="1" t="str">
        <f t="shared" si="0"/>
        <v>-</v>
      </c>
      <c r="M23" s="1" t="str">
        <f>IF(B23="","",B23)</f>
        <v/>
      </c>
      <c r="N23" s="1" t="str">
        <f>IF(E23="","",E23)</f>
        <v/>
      </c>
      <c r="O23" s="1" t="e">
        <f>IF(H23="n.a.","n.a.",IF(E23="",CONCATENATE("maximum ",ROUND(H23/B23*100,1),"%"),CONCATENATE("entre ",ROUND(H23/E23*100,1),"% et ",ROUND(H23/B23*100,1),"%")))</f>
        <v>#DIV/0!</v>
      </c>
      <c r="P23" s="1" t="str">
        <f>IF(H23="","",H23)</f>
        <v/>
      </c>
      <c r="Q23" s="49">
        <f>COUNTIF('Données sources UP1'!$E$2:$E$700,A23)</f>
        <v>0</v>
      </c>
      <c r="R23" s="21" t="e">
        <f t="shared" si="1"/>
        <v>#DIV/0!</v>
      </c>
      <c r="S23" s="50">
        <f>SUMIF('Données sources UP1'!$E$2:$E$700,A23,'Données sources UP1'!$F$2:$F$700)</f>
        <v>0</v>
      </c>
      <c r="T23" s="22" t="e">
        <f t="shared" si="2"/>
        <v>#DIV/0!</v>
      </c>
      <c r="U23" s="50">
        <f>SUMIF('Données sources UP1'!$E$2:$E$700,A23,'Données sources UP1'!$H$2:$H$700)</f>
        <v>0</v>
      </c>
      <c r="V23" s="22" t="e">
        <f t="shared" si="3"/>
        <v>#DIV/0!</v>
      </c>
    </row>
    <row r="24" spans="1:22" x14ac:dyDescent="0.35">
      <c r="G24" s="20"/>
      <c r="L24" s="51" t="s">
        <v>48</v>
      </c>
      <c r="M24" s="52"/>
      <c r="N24" s="52"/>
      <c r="O24" s="52"/>
      <c r="P24" s="52"/>
      <c r="Q24" s="52">
        <f>SUM(Q17:Q23)</f>
        <v>0</v>
      </c>
      <c r="R24" s="23" t="e">
        <f t="shared" si="1"/>
        <v>#DIV/0!</v>
      </c>
      <c r="S24" s="53">
        <f>SUM(S17:S23)</f>
        <v>0</v>
      </c>
      <c r="T24" s="24" t="e">
        <f t="shared" si="2"/>
        <v>#DIV/0!</v>
      </c>
      <c r="U24" s="53">
        <f>SUM(U17:U23)</f>
        <v>0</v>
      </c>
      <c r="V24" s="24" t="e">
        <f t="shared" si="3"/>
        <v>#DIV/0!</v>
      </c>
    </row>
    <row r="25" spans="1:22" ht="15" thickBot="1" x14ac:dyDescent="0.4">
      <c r="A25" s="9"/>
      <c r="L25"/>
      <c r="M25"/>
      <c r="N25"/>
      <c r="O25"/>
      <c r="P25"/>
      <c r="Q25"/>
      <c r="R25"/>
      <c r="S25"/>
      <c r="T25"/>
      <c r="U25"/>
      <c r="V25"/>
    </row>
    <row r="26" spans="1:22" ht="15" thickBot="1" x14ac:dyDescent="0.4">
      <c r="A26" s="9"/>
      <c r="L26"/>
      <c r="M26"/>
      <c r="N26"/>
      <c r="O26"/>
      <c r="P26" s="54" t="s">
        <v>57</v>
      </c>
      <c r="Q26" s="55"/>
      <c r="R26" s="55"/>
      <c r="S26" s="56" t="e">
        <f>S24/Q24</f>
        <v>#DIV/0!</v>
      </c>
      <c r="T26" s="55"/>
      <c r="U26" s="57" t="e">
        <f>U24/Q24</f>
        <v>#DIV/0!</v>
      </c>
      <c r="V26"/>
    </row>
    <row r="27" spans="1:22" ht="5" customHeight="1" x14ac:dyDescent="0.35">
      <c r="C27" s="11"/>
      <c r="D27" s="11"/>
      <c r="L27"/>
      <c r="M27"/>
      <c r="N27"/>
      <c r="O27"/>
      <c r="P27"/>
      <c r="Q27"/>
      <c r="R27"/>
      <c r="S27"/>
      <c r="T27"/>
      <c r="U27"/>
      <c r="V27"/>
    </row>
    <row r="28" spans="1:22" x14ac:dyDescent="0.35">
      <c r="L28"/>
      <c r="M28"/>
      <c r="N28"/>
      <c r="O28"/>
      <c r="P28" s="58" t="s">
        <v>49</v>
      </c>
      <c r="Q28" s="58">
        <f>Q24-B7</f>
        <v>0</v>
      </c>
      <c r="R28"/>
      <c r="S28" s="58">
        <f>S24-'Données sources UP1'!F702</f>
        <v>0</v>
      </c>
      <c r="T28" s="58"/>
      <c r="U28" s="59">
        <f>U24-'Données sources UP1'!H702</f>
        <v>0</v>
      </c>
      <c r="V28"/>
    </row>
    <row r="29" spans="1:22" x14ac:dyDescent="0.35">
      <c r="A29" s="71" t="str">
        <f>CONCATENATE("HYPOTHESES ",B5)</f>
        <v xml:space="preserve">HYPOTHESES </v>
      </c>
      <c r="B29" s="71"/>
      <c r="C29" s="71"/>
      <c r="D29" s="71"/>
      <c r="E29" s="71"/>
      <c r="F29" s="71"/>
      <c r="G29" s="71"/>
      <c r="H29" s="71"/>
      <c r="I29" s="71"/>
      <c r="L29" s="71" t="str">
        <f>CONCATENATE("RESULTATS ",B5)</f>
        <v xml:space="preserve">RESULTATS </v>
      </c>
      <c r="M29" s="71"/>
      <c r="N29" s="71"/>
      <c r="O29" s="71"/>
      <c r="P29" s="71"/>
      <c r="Q29" s="71"/>
      <c r="R29" s="71"/>
      <c r="S29" s="71"/>
      <c r="T29" s="71"/>
      <c r="U29" s="71"/>
      <c r="V29" s="71"/>
    </row>
    <row r="30" spans="1:22" ht="15" thickBot="1" x14ac:dyDescent="0.4">
      <c r="L30"/>
      <c r="M30"/>
      <c r="N30"/>
      <c r="O30"/>
      <c r="P30"/>
      <c r="Q30"/>
      <c r="R30"/>
      <c r="S30"/>
      <c r="T30"/>
      <c r="U30"/>
      <c r="V30"/>
    </row>
    <row r="31" spans="1:22" ht="37" customHeight="1" x14ac:dyDescent="0.35">
      <c r="A31" s="80" t="s">
        <v>6</v>
      </c>
      <c r="B31" s="72" t="str">
        <f>CONCATENATE(B23," minimum de chaque tranche")</f>
        <v xml:space="preserve"> minimum de chaque tranche</v>
      </c>
      <c r="C31" s="73"/>
      <c r="E31" s="72" t="str">
        <f>CONCATENATE(B23," maximum de chaque tranche")</f>
        <v xml:space="preserve"> maximum de chaque tranche</v>
      </c>
      <c r="F31" s="73"/>
      <c r="G31" s="20"/>
      <c r="H31" s="72" t="s">
        <v>7</v>
      </c>
      <c r="I31" s="73"/>
      <c r="L31" s="3" t="s">
        <v>6</v>
      </c>
      <c r="M31" s="3" t="s">
        <v>8</v>
      </c>
      <c r="N31" s="3" t="s">
        <v>9</v>
      </c>
      <c r="O31" s="3" t="str">
        <f>CONCATENATE("Contribution en % du ",$B$2)</f>
        <v xml:space="preserve">Contribution en % du </v>
      </c>
      <c r="P31" s="3" t="s">
        <v>7</v>
      </c>
      <c r="Q31" s="47" t="s">
        <v>43</v>
      </c>
      <c r="R31" s="48" t="s">
        <v>44</v>
      </c>
      <c r="S31" s="47" t="s">
        <v>45</v>
      </c>
      <c r="T31" s="48" t="s">
        <v>46</v>
      </c>
      <c r="U31" s="47" t="s">
        <v>47</v>
      </c>
      <c r="V31" s="48" t="s">
        <v>46</v>
      </c>
    </row>
    <row r="32" spans="1:22" ht="14.25" customHeight="1" x14ac:dyDescent="0.35">
      <c r="A32" s="81" t="s">
        <v>83</v>
      </c>
      <c r="B32" s="29"/>
      <c r="C32" s="25" t="s">
        <v>10</v>
      </c>
      <c r="E32" s="29"/>
      <c r="F32" s="25" t="s">
        <v>11</v>
      </c>
      <c r="G32" s="20"/>
      <c r="H32" s="31"/>
      <c r="I32" s="25" t="s">
        <v>11</v>
      </c>
      <c r="L32" s="1" t="str">
        <f t="shared" ref="L32:L38" si="4">A32</f>
        <v>A</v>
      </c>
      <c r="M32" s="1"/>
      <c r="N32" s="1">
        <f>E32</f>
        <v>0</v>
      </c>
      <c r="O32" s="1" t="e">
        <f>CONCATENATE("minimum ",ROUND(H32/E32*100,1),"%")</f>
        <v>#DIV/0!</v>
      </c>
      <c r="P32" s="1" t="str">
        <f t="shared" ref="P32:P37" si="5">IF(H32="","",H32)</f>
        <v/>
      </c>
      <c r="Q32" s="49">
        <f>COUNTIF('Données sources UP2'!$E$2:$E$700,A32)</f>
        <v>0</v>
      </c>
      <c r="R32" s="21" t="e">
        <f t="shared" ref="R32:R39" si="6">Q32/$Q$24</f>
        <v>#DIV/0!</v>
      </c>
      <c r="S32" s="50">
        <f>SUMIF('Données sources UP2'!$E$2:$E$700,A32,'Données sources UP2'!$F$2:$F$700)</f>
        <v>0</v>
      </c>
      <c r="T32" s="22" t="e">
        <f>S32/$S$39</f>
        <v>#DIV/0!</v>
      </c>
      <c r="U32" s="50">
        <f>SUMIF('Données sources UP2'!$E$2:$E$700,A32,'Données sources UP2'!$H$2:$H$700)</f>
        <v>0</v>
      </c>
      <c r="V32" s="22" t="e">
        <f>U32/$U$39</f>
        <v>#DIV/0!</v>
      </c>
    </row>
    <row r="33" spans="1:22" x14ac:dyDescent="0.35">
      <c r="A33" s="81" t="s">
        <v>84</v>
      </c>
      <c r="B33" s="29"/>
      <c r="C33" s="25" t="s">
        <v>11</v>
      </c>
      <c r="E33" s="29"/>
      <c r="F33" s="25" t="s">
        <v>11</v>
      </c>
      <c r="G33" s="20"/>
      <c r="H33" s="27"/>
      <c r="I33" s="25" t="s">
        <v>11</v>
      </c>
      <c r="L33" s="1" t="str">
        <f t="shared" si="4"/>
        <v>B</v>
      </c>
      <c r="M33" s="1">
        <f>B33</f>
        <v>0</v>
      </c>
      <c r="N33" s="1">
        <f>E33</f>
        <v>0</v>
      </c>
      <c r="O33" s="1" t="e">
        <f>CONCATENATE("entre ",ROUND(H33/E33*100,1),"% et ",ROUND(H33/B33*100,1),"%")</f>
        <v>#DIV/0!</v>
      </c>
      <c r="P33" s="1" t="str">
        <f t="shared" si="5"/>
        <v/>
      </c>
      <c r="Q33" s="49">
        <f>COUNTIF('Données sources UP2'!$E$2:$E$700,A33)</f>
        <v>0</v>
      </c>
      <c r="R33" s="21" t="e">
        <f t="shared" si="6"/>
        <v>#DIV/0!</v>
      </c>
      <c r="S33" s="50">
        <f>SUMIF('Données sources UP2'!$E$2:$E$700,A33,'Données sources UP2'!$F$2:$F$700)</f>
        <v>0</v>
      </c>
      <c r="T33" s="22" t="e">
        <f t="shared" ref="T33:T39" si="7">S33/$S$39</f>
        <v>#DIV/0!</v>
      </c>
      <c r="U33" s="50">
        <f>SUMIF('Données sources UP2'!$E$2:$E$700,A33,'Données sources UP2'!$H$2:$H$700)</f>
        <v>0</v>
      </c>
      <c r="V33" s="22" t="e">
        <f t="shared" ref="V33:V39" si="8">U33/$U$39</f>
        <v>#DIV/0!</v>
      </c>
    </row>
    <row r="34" spans="1:22" x14ac:dyDescent="0.35">
      <c r="A34" s="81" t="s">
        <v>85</v>
      </c>
      <c r="B34" s="29"/>
      <c r="C34" s="25" t="s">
        <v>11</v>
      </c>
      <c r="E34" s="29"/>
      <c r="F34" s="25" t="str">
        <f>IF($B$11=3,"laisser vide","à compléter")</f>
        <v>à compléter</v>
      </c>
      <c r="G34" s="20"/>
      <c r="H34" s="27"/>
      <c r="I34" s="25" t="s">
        <v>11</v>
      </c>
      <c r="L34" s="1" t="str">
        <f t="shared" si="4"/>
        <v>C</v>
      </c>
      <c r="M34" s="1">
        <f>B34</f>
        <v>0</v>
      </c>
      <c r="N34" s="1" t="str">
        <f>IF(E34="","",E34)</f>
        <v/>
      </c>
      <c r="O34" s="1" t="e">
        <f>IF(E34="",CONCATENATE("maximum ",ROUND(H34/B34*100,1),"%"),CONCATENATE("entre ",ROUND(H34/E34*100,1),"% et ",ROUND(H34/B34*100,1),"%"))</f>
        <v>#DIV/0!</v>
      </c>
      <c r="P34" s="1" t="str">
        <f t="shared" si="5"/>
        <v/>
      </c>
      <c r="Q34" s="49">
        <f>COUNTIF('Données sources UP2'!$E$2:$E$700,A34)</f>
        <v>0</v>
      </c>
      <c r="R34" s="21" t="e">
        <f t="shared" si="6"/>
        <v>#DIV/0!</v>
      </c>
      <c r="S34" s="50">
        <f>SUMIF('Données sources UP2'!$E$2:$E$700,A34,'Données sources UP2'!$F$2:$F$700)</f>
        <v>0</v>
      </c>
      <c r="T34" s="22" t="e">
        <f t="shared" si="7"/>
        <v>#DIV/0!</v>
      </c>
      <c r="U34" s="50">
        <f>SUMIF('Données sources UP2'!$E$2:$E$700,A34,'Données sources UP2'!$H$2:$H$700)</f>
        <v>0</v>
      </c>
      <c r="V34" s="22" t="e">
        <f t="shared" si="8"/>
        <v>#DIV/0!</v>
      </c>
    </row>
    <row r="35" spans="1:22" x14ac:dyDescent="0.35">
      <c r="A35" s="81" t="str">
        <f>IF(OR(B11=4,B11=5,B11=6,B11=7),"D","-")</f>
        <v>-</v>
      </c>
      <c r="B35" s="29"/>
      <c r="C35" s="25" t="str">
        <f>IF($B$11&gt;=4,"à compléter","laisser vide")</f>
        <v>laisser vide</v>
      </c>
      <c r="E35" s="29"/>
      <c r="F35" s="25" t="str">
        <f>IF($B$11&gt;4,"à compléter",IF($B$11=4,"laisser vide","laisser vide"))</f>
        <v>laisser vide</v>
      </c>
      <c r="G35" s="20"/>
      <c r="H35" s="27"/>
      <c r="I35" s="25" t="str">
        <f>IF($B$11&gt;=4,"à compléter","laisser vide")</f>
        <v>laisser vide</v>
      </c>
      <c r="L35" s="1" t="str">
        <f t="shared" si="4"/>
        <v>-</v>
      </c>
      <c r="M35" s="1" t="str">
        <f>IF(B35="","",B35)</f>
        <v/>
      </c>
      <c r="N35" s="1" t="str">
        <f>IF(E35="","",E35)</f>
        <v/>
      </c>
      <c r="O35" s="1" t="e">
        <f>IF(H35="n.a.","n.a.",IF(E35="",CONCATENATE("maximum ",ROUND(H35/B35*100,1),"%"),CONCATENATE("entre ",ROUND(H35/E35*100,1),"% et ",ROUND(H35/B35*100,1),"%")))</f>
        <v>#DIV/0!</v>
      </c>
      <c r="P35" s="1" t="str">
        <f t="shared" si="5"/>
        <v/>
      </c>
      <c r="Q35" s="49">
        <f>COUNTIF('Données sources UP2'!$E$2:$E$700,A35)</f>
        <v>0</v>
      </c>
      <c r="R35" s="21" t="e">
        <f t="shared" si="6"/>
        <v>#DIV/0!</v>
      </c>
      <c r="S35" s="50">
        <f>SUMIF('Données sources UP2'!$E$2:$E$700,A35,'Données sources UP2'!$F$2:$F$700)</f>
        <v>0</v>
      </c>
      <c r="T35" s="22" t="e">
        <f t="shared" si="7"/>
        <v>#DIV/0!</v>
      </c>
      <c r="U35" s="50">
        <f>SUMIF('Données sources UP2'!$E$2:$E$700,A35,'Données sources UP2'!$H$2:$H$700)</f>
        <v>0</v>
      </c>
      <c r="V35" s="22" t="e">
        <f t="shared" si="8"/>
        <v>#DIV/0!</v>
      </c>
    </row>
    <row r="36" spans="1:22" x14ac:dyDescent="0.35">
      <c r="A36" s="81" t="str">
        <f>IF(OR(B11=5,B11=6,B11=7),"E","-")</f>
        <v>-</v>
      </c>
      <c r="B36" s="29"/>
      <c r="C36" s="25" t="str">
        <f>IF($B$11&gt;=5,"à compléter","laisser vide")</f>
        <v>laisser vide</v>
      </c>
      <c r="E36" s="29"/>
      <c r="F36" s="25" t="str">
        <f>IF($B$11&gt;5,"à compléter",IF($B$11=5,"laisser vide","laisser vide"))</f>
        <v>laisser vide</v>
      </c>
      <c r="G36" s="20"/>
      <c r="H36" s="27"/>
      <c r="I36" s="25" t="str">
        <f>IF($B$11&gt;=5,"à compléter","laisser vide")</f>
        <v>laisser vide</v>
      </c>
      <c r="L36" s="1" t="str">
        <f t="shared" si="4"/>
        <v>-</v>
      </c>
      <c r="M36" s="1" t="str">
        <f>IF(B36="","",B36)</f>
        <v/>
      </c>
      <c r="N36" s="1" t="str">
        <f>IF(E36="","",E36)</f>
        <v/>
      </c>
      <c r="O36" s="1" t="e">
        <f>IF(H36="n.a.","n.a.",IF(E36="",CONCATENATE("maximum ",ROUND(H36/B36*100,1),"%"),CONCATENATE("entre ",ROUND(H36/E36*100,1),"% et ",ROUND(H36/B36*100,1),"%")))</f>
        <v>#DIV/0!</v>
      </c>
      <c r="P36" s="1" t="str">
        <f t="shared" si="5"/>
        <v/>
      </c>
      <c r="Q36" s="49">
        <f>COUNTIF('Données sources UP2'!$E$2:$E$700,A36)</f>
        <v>0</v>
      </c>
      <c r="R36" s="21" t="e">
        <f t="shared" si="6"/>
        <v>#DIV/0!</v>
      </c>
      <c r="S36" s="50">
        <f>SUMIF('Données sources UP2'!$E$2:$E$700,A36,'Données sources UP2'!$F$2:$F$700)</f>
        <v>0</v>
      </c>
      <c r="T36" s="22" t="e">
        <f t="shared" si="7"/>
        <v>#DIV/0!</v>
      </c>
      <c r="U36" s="50">
        <f>SUMIF('Données sources UP2'!$E$2:$E$700,A36,'Données sources UP2'!$H$2:$H$700)</f>
        <v>0</v>
      </c>
      <c r="V36" s="22" t="e">
        <f t="shared" si="8"/>
        <v>#DIV/0!</v>
      </c>
    </row>
    <row r="37" spans="1:22" x14ac:dyDescent="0.35">
      <c r="A37" s="81" t="str">
        <f>IF(OR(B11=6,B11=7),"F","-")</f>
        <v>-</v>
      </c>
      <c r="B37" s="29"/>
      <c r="C37" s="25" t="str">
        <f>IF($B$11&gt;=6,"à compléter","laisser vide")</f>
        <v>laisser vide</v>
      </c>
      <c r="E37" s="29"/>
      <c r="F37" s="25" t="str">
        <f>IF($B$11&gt;6,"à compléter",IF($B$11=6,"laisser vide","laisser vide"))</f>
        <v>laisser vide</v>
      </c>
      <c r="G37" s="20"/>
      <c r="H37" s="27"/>
      <c r="I37" s="25" t="str">
        <f>IF($B$11&gt;6,"à compléter",IF($B$11=6,"laisser vide","laisser vide"))</f>
        <v>laisser vide</v>
      </c>
      <c r="L37" s="1" t="str">
        <f t="shared" si="4"/>
        <v>-</v>
      </c>
      <c r="M37" s="1" t="str">
        <f>IF(B37="","",B37)</f>
        <v/>
      </c>
      <c r="N37" s="1" t="str">
        <f>IF(E37="","",E37)</f>
        <v/>
      </c>
      <c r="O37" s="1" t="e">
        <f>IF(H37="n.a.","n.a.",IF(E37="",CONCATENATE("maximum ",ROUND(H37/B37*100,1),"%"),CONCATENATE("entre ",ROUND(H37/E37*100,1),"% et ",ROUND(H37/B37*100,1),"%")))</f>
        <v>#DIV/0!</v>
      </c>
      <c r="P37" s="1" t="str">
        <f t="shared" si="5"/>
        <v/>
      </c>
      <c r="Q37" s="49">
        <f>COUNTIF('Données sources UP2'!$E$2:$E$700,A37)</f>
        <v>0</v>
      </c>
      <c r="R37" s="21" t="e">
        <f t="shared" si="6"/>
        <v>#DIV/0!</v>
      </c>
      <c r="S37" s="50">
        <f>SUMIF('Données sources UP2'!$E$2:$E$700,A37,'Données sources UP2'!$F$2:$F$700)</f>
        <v>0</v>
      </c>
      <c r="T37" s="22" t="e">
        <f t="shared" si="7"/>
        <v>#DIV/0!</v>
      </c>
      <c r="U37" s="50">
        <f>SUMIF('Données sources UP2'!$E$2:$E$700,A37,'Données sources UP2'!$H$2:$H$700)</f>
        <v>0</v>
      </c>
      <c r="V37" s="22" t="e">
        <f t="shared" si="8"/>
        <v>#DIV/0!</v>
      </c>
    </row>
    <row r="38" spans="1:22" ht="15" thickBot="1" x14ac:dyDescent="0.4">
      <c r="A38" s="81" t="str">
        <f>IF(B11=7,"G","-")</f>
        <v>-</v>
      </c>
      <c r="B38" s="30"/>
      <c r="C38" s="26" t="str">
        <f>IF($B$11&gt;=7,"à compléter","laisser vide")</f>
        <v>laisser vide</v>
      </c>
      <c r="E38" s="30"/>
      <c r="F38" s="26" t="str">
        <f>IF($B$11=7,"laisser vide","laisser vide")</f>
        <v>laisser vide</v>
      </c>
      <c r="G38" s="20"/>
      <c r="H38" s="28"/>
      <c r="I38" s="26" t="str">
        <f>IF($B$11=7,"à compléter","laisser vide")</f>
        <v>laisser vide</v>
      </c>
      <c r="L38" s="1" t="str">
        <f t="shared" si="4"/>
        <v>-</v>
      </c>
      <c r="M38" s="1" t="str">
        <f>IF(B38="","",B38)</f>
        <v/>
      </c>
      <c r="N38" s="1" t="str">
        <f>IF(E38="","",E38)</f>
        <v/>
      </c>
      <c r="O38" s="1" t="e">
        <f>IF(H38="n.a.","n.a.",IF(E38="",CONCATENATE("maximum ",ROUND(H38/B38*100,1),"%"),CONCATENATE("entre ",ROUND(H38/E38*100,1),"% et ",ROUND(H38/B38*100,1),"%")))</f>
        <v>#DIV/0!</v>
      </c>
      <c r="P38" s="1" t="str">
        <f>IF(H38="","",H38)</f>
        <v/>
      </c>
      <c r="Q38" s="49">
        <f>COUNTIF('Données sources UP2'!$E$2:$E$700,A38)</f>
        <v>0</v>
      </c>
      <c r="R38" s="21" t="e">
        <f t="shared" si="6"/>
        <v>#DIV/0!</v>
      </c>
      <c r="S38" s="50">
        <f>SUMIF('Données sources UP2'!$E$2:$E$700,A38,'Données sources UP2'!$F$2:$F$700)</f>
        <v>0</v>
      </c>
      <c r="T38" s="22" t="e">
        <f t="shared" si="7"/>
        <v>#DIV/0!</v>
      </c>
      <c r="U38" s="50">
        <f>SUMIF('Données sources UP2'!$E$2:$E$700,A38,'Données sources UP2'!$H$2:$H$700)</f>
        <v>0</v>
      </c>
      <c r="V38" s="22" t="e">
        <f t="shared" si="8"/>
        <v>#DIV/0!</v>
      </c>
    </row>
    <row r="39" spans="1:22" x14ac:dyDescent="0.35">
      <c r="G39" s="20"/>
      <c r="L39" s="51" t="s">
        <v>48</v>
      </c>
      <c r="M39" s="52"/>
      <c r="N39" s="52"/>
      <c r="O39" s="52"/>
      <c r="P39" s="52"/>
      <c r="Q39" s="52">
        <f>SUM(Q32:Q38)</f>
        <v>0</v>
      </c>
      <c r="R39" s="23" t="e">
        <f t="shared" si="6"/>
        <v>#DIV/0!</v>
      </c>
      <c r="S39" s="53">
        <f>SUM(S32:S38)</f>
        <v>0</v>
      </c>
      <c r="T39" s="24" t="e">
        <f t="shared" si="7"/>
        <v>#DIV/0!</v>
      </c>
      <c r="U39" s="53">
        <f>SUM(U32:U38)</f>
        <v>0</v>
      </c>
      <c r="V39" s="24" t="e">
        <f t="shared" si="8"/>
        <v>#DIV/0!</v>
      </c>
    </row>
    <row r="40" spans="1:22" ht="15" thickBot="1" x14ac:dyDescent="0.4">
      <c r="A40" s="9"/>
      <c r="L40"/>
      <c r="M40"/>
      <c r="N40"/>
      <c r="O40"/>
      <c r="P40"/>
      <c r="Q40"/>
      <c r="R40"/>
      <c r="S40"/>
      <c r="T40"/>
      <c r="U40"/>
      <c r="V40"/>
    </row>
    <row r="41" spans="1:22" ht="15" thickBot="1" x14ac:dyDescent="0.4">
      <c r="A41" s="9"/>
      <c r="L41"/>
      <c r="M41"/>
      <c r="N41"/>
      <c r="O41"/>
      <c r="P41" s="54" t="s">
        <v>57</v>
      </c>
      <c r="Q41" s="55"/>
      <c r="R41" s="55"/>
      <c r="S41" s="56" t="e">
        <f>S39/Q39</f>
        <v>#DIV/0!</v>
      </c>
      <c r="T41" s="55"/>
      <c r="U41" s="57" t="e">
        <f>U39/Q39</f>
        <v>#DIV/0!</v>
      </c>
      <c r="V41"/>
    </row>
    <row r="42" spans="1:22" ht="6" customHeight="1" x14ac:dyDescent="0.35">
      <c r="C42" s="11"/>
      <c r="D42" s="11"/>
      <c r="L42"/>
      <c r="M42"/>
      <c r="N42"/>
      <c r="O42"/>
      <c r="P42"/>
      <c r="Q42"/>
      <c r="R42"/>
      <c r="S42"/>
      <c r="T42"/>
      <c r="U42"/>
      <c r="V42"/>
    </row>
    <row r="43" spans="1:22" x14ac:dyDescent="0.35">
      <c r="L43"/>
      <c r="M43"/>
      <c r="N43"/>
      <c r="O43"/>
      <c r="P43" s="58" t="s">
        <v>49</v>
      </c>
      <c r="Q43" s="58">
        <f>Q39-B8</f>
        <v>0</v>
      </c>
      <c r="R43"/>
      <c r="S43" s="59">
        <f>S39-'Données sources UP2'!F702</f>
        <v>0</v>
      </c>
      <c r="T43" s="58"/>
      <c r="U43" s="59">
        <f>U39-'Données sources UP2'!H702</f>
        <v>0</v>
      </c>
      <c r="V43"/>
    </row>
    <row r="44" spans="1:22" x14ac:dyDescent="0.35">
      <c r="L44"/>
      <c r="M44"/>
      <c r="N44"/>
      <c r="O44"/>
      <c r="P44" s="58"/>
      <c r="Q44" s="58"/>
      <c r="R44"/>
      <c r="S44" s="58"/>
      <c r="T44" s="58"/>
      <c r="U44" s="59"/>
      <c r="V44"/>
    </row>
    <row r="45" spans="1:22" x14ac:dyDescent="0.35">
      <c r="A45" s="71" t="str">
        <f>CONCATENATE("HYPOTHESES ",B6)</f>
        <v xml:space="preserve">HYPOTHESES </v>
      </c>
      <c r="B45" s="71"/>
      <c r="C45" s="71"/>
      <c r="D45" s="71"/>
      <c r="E45" s="71"/>
      <c r="F45" s="71"/>
      <c r="G45" s="71"/>
      <c r="H45" s="71"/>
      <c r="I45" s="71"/>
      <c r="L45" s="71" t="str">
        <f>CONCATENATE("RESULTATS ",B6)</f>
        <v xml:space="preserve">RESULTATS </v>
      </c>
      <c r="M45" s="71"/>
      <c r="N45" s="71"/>
      <c r="O45" s="71"/>
      <c r="P45" s="71"/>
      <c r="Q45" s="71"/>
      <c r="R45" s="71"/>
      <c r="S45" s="71"/>
      <c r="T45" s="71"/>
      <c r="U45" s="71"/>
      <c r="V45" s="71"/>
    </row>
    <row r="46" spans="1:22" ht="15" thickBot="1" x14ac:dyDescent="0.4">
      <c r="L46"/>
      <c r="M46"/>
      <c r="N46"/>
      <c r="O46"/>
      <c r="P46"/>
      <c r="Q46"/>
      <c r="R46"/>
      <c r="S46"/>
      <c r="T46"/>
      <c r="U46"/>
      <c r="V46"/>
    </row>
    <row r="47" spans="1:22" ht="37" customHeight="1" x14ac:dyDescent="0.35">
      <c r="A47" s="80" t="s">
        <v>6</v>
      </c>
      <c r="B47" s="72" t="str">
        <f>CONCATENATE(B21," minimum de chaque tranche")</f>
        <v xml:space="preserve"> minimum de chaque tranche</v>
      </c>
      <c r="C47" s="73"/>
      <c r="E47" s="72" t="str">
        <f>CONCATENATE(B21," maximum de chaque tranche")</f>
        <v xml:space="preserve"> maximum de chaque tranche</v>
      </c>
      <c r="F47" s="73"/>
      <c r="G47" s="20"/>
      <c r="H47" s="72" t="s">
        <v>7</v>
      </c>
      <c r="I47" s="73"/>
      <c r="L47" s="3" t="s">
        <v>6</v>
      </c>
      <c r="M47" s="3" t="s">
        <v>8</v>
      </c>
      <c r="N47" s="3" t="s">
        <v>9</v>
      </c>
      <c r="O47" s="3" t="str">
        <f>CONCATENATE("Contribution en % du ",$B$2)</f>
        <v xml:space="preserve">Contribution en % du </v>
      </c>
      <c r="P47" s="3" t="s">
        <v>7</v>
      </c>
      <c r="Q47" s="47" t="s">
        <v>43</v>
      </c>
      <c r="R47" s="48" t="s">
        <v>44</v>
      </c>
      <c r="S47" s="47" t="s">
        <v>45</v>
      </c>
      <c r="T47" s="48" t="s">
        <v>46</v>
      </c>
      <c r="U47" s="47" t="s">
        <v>47</v>
      </c>
      <c r="V47" s="48" t="s">
        <v>46</v>
      </c>
    </row>
    <row r="48" spans="1:22" ht="14.25" customHeight="1" x14ac:dyDescent="0.35">
      <c r="A48" s="81" t="s">
        <v>83</v>
      </c>
      <c r="B48" s="29"/>
      <c r="C48" s="25" t="s">
        <v>10</v>
      </c>
      <c r="E48" s="29"/>
      <c r="F48" s="25" t="s">
        <v>11</v>
      </c>
      <c r="G48" s="20"/>
      <c r="H48" s="31"/>
      <c r="I48" s="25" t="s">
        <v>11</v>
      </c>
      <c r="L48" s="1" t="str">
        <f>A48</f>
        <v>A</v>
      </c>
      <c r="M48" s="1"/>
      <c r="N48" s="1">
        <f>E48</f>
        <v>0</v>
      </c>
      <c r="O48" s="1" t="e">
        <f>CONCATENATE("minimum ",ROUND(H48/E48*100,1),"%")</f>
        <v>#DIV/0!</v>
      </c>
      <c r="P48" s="1">
        <f>H48</f>
        <v>0</v>
      </c>
      <c r="Q48" s="49">
        <f>COUNTIF('Données sources UP3'!$E$2:$E$700,A48)</f>
        <v>0</v>
      </c>
      <c r="R48" s="21" t="e">
        <f>Q48/$Q$55</f>
        <v>#DIV/0!</v>
      </c>
      <c r="S48" s="50">
        <f>SUMIF('Données sources UP3'!$E$2:$E$700,A48,'Données sources UP3'!$F$2:$F$700)</f>
        <v>0</v>
      </c>
      <c r="T48" s="22" t="e">
        <f>S48/$S$55</f>
        <v>#DIV/0!</v>
      </c>
      <c r="U48" s="50">
        <f>SUMIF('Données sources UP3'!$E$2:$E$700,A48,'Données sources UP3'!$H$2:$H$700)</f>
        <v>0</v>
      </c>
      <c r="V48" s="22" t="e">
        <f>U48/$U$55</f>
        <v>#DIV/0!</v>
      </c>
    </row>
    <row r="49" spans="1:22" x14ac:dyDescent="0.35">
      <c r="A49" s="81" t="s">
        <v>84</v>
      </c>
      <c r="B49" s="29"/>
      <c r="C49" s="25" t="s">
        <v>11</v>
      </c>
      <c r="E49" s="29"/>
      <c r="F49" s="25" t="s">
        <v>11</v>
      </c>
      <c r="G49" s="20"/>
      <c r="H49" s="27"/>
      <c r="I49" s="25" t="s">
        <v>11</v>
      </c>
      <c r="L49" s="1" t="str">
        <f t="shared" ref="L49:L54" si="9">A49</f>
        <v>B</v>
      </c>
      <c r="M49" s="1">
        <f>B49</f>
        <v>0</v>
      </c>
      <c r="N49" s="1">
        <f>E49</f>
        <v>0</v>
      </c>
      <c r="O49" s="1" t="e">
        <f>CONCATENATE("entre ",ROUND(H49/E49*100,1),"% et ",ROUND(H49/B49*100,1),"%")</f>
        <v>#DIV/0!</v>
      </c>
      <c r="P49" s="1">
        <f>H49</f>
        <v>0</v>
      </c>
      <c r="Q49" s="49">
        <f>COUNTIF('Données sources UP3'!$E$2:$E$700,A49)</f>
        <v>0</v>
      </c>
      <c r="R49" s="21" t="e">
        <f t="shared" ref="R49:R55" si="10">Q49/$Q$55</f>
        <v>#DIV/0!</v>
      </c>
      <c r="S49" s="50">
        <f>SUMIF('Données sources UP3'!$E$2:$E$700,A49,'Données sources UP3'!$F$2:$F$700)</f>
        <v>0</v>
      </c>
      <c r="T49" s="22" t="e">
        <f>S49/$S$55</f>
        <v>#DIV/0!</v>
      </c>
      <c r="U49" s="50">
        <f>SUMIF('Données sources UP3'!$E$2:$E$700,A49,'Données sources UP3'!$H$2:$H$700)</f>
        <v>0</v>
      </c>
      <c r="V49" s="22" t="e">
        <f t="shared" ref="V49:V55" si="11">U49/$U$55</f>
        <v>#DIV/0!</v>
      </c>
    </row>
    <row r="50" spans="1:22" x14ac:dyDescent="0.35">
      <c r="A50" s="81" t="s">
        <v>85</v>
      </c>
      <c r="B50" s="29"/>
      <c r="C50" s="25" t="s">
        <v>11</v>
      </c>
      <c r="E50" s="29"/>
      <c r="F50" s="25" t="str">
        <f>IF($B$12=3,"laisser vide","à compléter")</f>
        <v>à compléter</v>
      </c>
      <c r="G50" s="20"/>
      <c r="H50" s="27"/>
      <c r="I50" s="25" t="s">
        <v>11</v>
      </c>
      <c r="L50" s="1" t="str">
        <f t="shared" si="9"/>
        <v>C</v>
      </c>
      <c r="M50" s="1">
        <f>B50</f>
        <v>0</v>
      </c>
      <c r="N50" s="1" t="str">
        <f>IF(E50="","",E50)</f>
        <v/>
      </c>
      <c r="O50" s="1" t="e">
        <f>IF(E50="",CONCATENATE("maximum ",ROUND(H50/B50*100,1),"%"),CONCATENATE("entre ",ROUND(H50/E50*100,1),"% et ",ROUND(H50/B50*100,1),"%"))</f>
        <v>#DIV/0!</v>
      </c>
      <c r="P50" s="1">
        <f>H50</f>
        <v>0</v>
      </c>
      <c r="Q50" s="49">
        <f>COUNTIF('Données sources UP3'!$E$2:$E$700,A50)</f>
        <v>0</v>
      </c>
      <c r="R50" s="21" t="e">
        <f t="shared" si="10"/>
        <v>#DIV/0!</v>
      </c>
      <c r="S50" s="50">
        <f>SUMIF('Données sources UP3'!$E$2:$E$700,A50,'Données sources UP3'!$F$2:$F$700)</f>
        <v>0</v>
      </c>
      <c r="T50" s="22" t="e">
        <f t="shared" ref="T50:T55" si="12">S50/$S$55</f>
        <v>#DIV/0!</v>
      </c>
      <c r="U50" s="50">
        <f>SUMIF('Données sources UP3'!$E$2:$E$700,A50,'Données sources UP3'!$H$2:$H$700)</f>
        <v>0</v>
      </c>
      <c r="V50" s="22" t="e">
        <f t="shared" si="11"/>
        <v>#DIV/0!</v>
      </c>
    </row>
    <row r="51" spans="1:22" x14ac:dyDescent="0.35">
      <c r="A51" s="81" t="str">
        <f>IF(OR(B12=4,B12=5,B12=6,B12=7),"D","-")</f>
        <v>-</v>
      </c>
      <c r="B51" s="29"/>
      <c r="C51" s="25" t="str">
        <f>IF($B$12&gt;=4,"à compléter","laisser vide")</f>
        <v>laisser vide</v>
      </c>
      <c r="E51" s="29"/>
      <c r="F51" s="25" t="str">
        <f>IF($B$12&gt;4,"à compléter",IF($B$12=4,"laisser vide","laisser vide"))</f>
        <v>laisser vide</v>
      </c>
      <c r="G51" s="20"/>
      <c r="H51" s="27"/>
      <c r="I51" s="25" t="str">
        <f>IF($B$12&gt;=4,"à compléter","laisser vide")</f>
        <v>laisser vide</v>
      </c>
      <c r="L51" s="1" t="str">
        <f t="shared" si="9"/>
        <v>-</v>
      </c>
      <c r="M51" s="1" t="str">
        <f>IF(B51="","",B51)</f>
        <v/>
      </c>
      <c r="N51" s="1" t="str">
        <f>IF(E51="","",E51)</f>
        <v/>
      </c>
      <c r="O51" s="1" t="e">
        <f>IF(H51="n.a.","n.a.",IF(E51="",CONCATENATE("maximum ",ROUND(H51/B51*100,1),"%"),CONCATENATE("entre ",ROUND(H51/E51*100,1),"% et ",ROUND(H51/B51*100,1),"%")))</f>
        <v>#DIV/0!</v>
      </c>
      <c r="P51" s="1" t="str">
        <f>IF(H51="","",H51)</f>
        <v/>
      </c>
      <c r="Q51" s="49">
        <f>COUNTIF('Données sources UP3'!$E$2:$E$700,A51)</f>
        <v>0</v>
      </c>
      <c r="R51" s="21" t="e">
        <f t="shared" si="10"/>
        <v>#DIV/0!</v>
      </c>
      <c r="S51" s="50">
        <f>SUMIF('Données sources UP3'!$E$2:$E$700,A51,'Données sources UP3'!$F$2:$F$700)</f>
        <v>0</v>
      </c>
      <c r="T51" s="22" t="e">
        <f t="shared" si="12"/>
        <v>#DIV/0!</v>
      </c>
      <c r="U51" s="50">
        <f>SUMIF('Données sources UP3'!$E$2:$E$700,A51,'Données sources UP3'!$H$2:$H$700)</f>
        <v>0</v>
      </c>
      <c r="V51" s="22" t="e">
        <f t="shared" si="11"/>
        <v>#DIV/0!</v>
      </c>
    </row>
    <row r="52" spans="1:22" x14ac:dyDescent="0.35">
      <c r="A52" s="81" t="str">
        <f>IF(OR(B12=5,B12=6,B12=7),"E","-")</f>
        <v>-</v>
      </c>
      <c r="B52" s="29"/>
      <c r="C52" s="25" t="str">
        <f>IF($B$12&gt;=5,"à compléter","laisser vide")</f>
        <v>laisser vide</v>
      </c>
      <c r="E52" s="29"/>
      <c r="F52" s="25" t="str">
        <f>IF($B$12&gt;5,"à compléter",IF($B$12=5,"laisser vide","laisser vide"))</f>
        <v>laisser vide</v>
      </c>
      <c r="G52" s="20"/>
      <c r="H52" s="27"/>
      <c r="I52" s="25" t="str">
        <f>IF($B$12&gt;=5,"à compléter","laisser vide")</f>
        <v>laisser vide</v>
      </c>
      <c r="L52" s="1" t="str">
        <f t="shared" si="9"/>
        <v>-</v>
      </c>
      <c r="M52" s="1" t="str">
        <f>IF(B52="","",B52)</f>
        <v/>
      </c>
      <c r="N52" s="1" t="str">
        <f>IF(E52="","",E52)</f>
        <v/>
      </c>
      <c r="O52" s="1" t="e">
        <f>IF(H52="n.a.","n.a.",IF(E52="",CONCATENATE("maximum ",ROUND(H52/B52*100,1),"%"),CONCATENATE("entre ",ROUND(H52/E52*100,1),"% et ",ROUND(H52/B52*100,1),"%")))</f>
        <v>#DIV/0!</v>
      </c>
      <c r="P52" s="1" t="str">
        <f>IF(H52="","",H52)</f>
        <v/>
      </c>
      <c r="Q52" s="49">
        <f>COUNTIF('Données sources UP3'!$E$2:$E$700,A52)</f>
        <v>0</v>
      </c>
      <c r="R52" s="21" t="e">
        <f t="shared" si="10"/>
        <v>#DIV/0!</v>
      </c>
      <c r="S52" s="50">
        <f>SUMIF('Données sources UP3'!$E$2:$E$700,A52,'Données sources UP3'!$F$2:$F$700)</f>
        <v>0</v>
      </c>
      <c r="T52" s="22" t="e">
        <f t="shared" si="12"/>
        <v>#DIV/0!</v>
      </c>
      <c r="U52" s="50">
        <f>SUMIF('Données sources UP3'!$E$2:$E$700,A52,'Données sources UP3'!$H$2:$H$700)</f>
        <v>0</v>
      </c>
      <c r="V52" s="22" t="e">
        <f t="shared" si="11"/>
        <v>#DIV/0!</v>
      </c>
    </row>
    <row r="53" spans="1:22" x14ac:dyDescent="0.35">
      <c r="A53" s="81" t="str">
        <f>IF(OR(B12=6,B12=7),"F","-")</f>
        <v>-</v>
      </c>
      <c r="B53" s="29"/>
      <c r="C53" s="25" t="str">
        <f>IF($B$12&gt;=6,"à compléter","laisser vide")</f>
        <v>laisser vide</v>
      </c>
      <c r="E53" s="29"/>
      <c r="F53" s="25" t="str">
        <f>IF($B$12&gt;6,"à compléter",IF($B$12=6,"laisser vide","laisser vide"))</f>
        <v>laisser vide</v>
      </c>
      <c r="G53" s="20"/>
      <c r="H53" s="27"/>
      <c r="I53" s="25" t="str">
        <f>IF($B$12&gt;6,"à compléter",IF($B$12=6,"laisser vide","laisser vide"))</f>
        <v>laisser vide</v>
      </c>
      <c r="L53" s="1" t="str">
        <f t="shared" si="9"/>
        <v>-</v>
      </c>
      <c r="M53" s="1" t="str">
        <f>IF(B53="","",B53)</f>
        <v/>
      </c>
      <c r="N53" s="1" t="str">
        <f>IF(E53="","",E53)</f>
        <v/>
      </c>
      <c r="O53" s="1" t="e">
        <f>IF(H53="n.a.","n.a.",IF(E53="",CONCATENATE("maximum ",ROUND(H53/B53*100,1),"%"),CONCATENATE("entre ",ROUND(H53/E53*100,1),"% et ",ROUND(H53/B53*100,1),"%")))</f>
        <v>#DIV/0!</v>
      </c>
      <c r="P53" s="1" t="str">
        <f>IF(H53="","",H53)</f>
        <v/>
      </c>
      <c r="Q53" s="49">
        <f>COUNTIF('Données sources UP3'!$E$2:$E$700,A53)</f>
        <v>0</v>
      </c>
      <c r="R53" s="21" t="e">
        <f t="shared" si="10"/>
        <v>#DIV/0!</v>
      </c>
      <c r="S53" s="50">
        <f>SUMIF('Données sources UP3'!$E$2:$E$700,A53,'Données sources UP3'!$F$2:$F$700)</f>
        <v>0</v>
      </c>
      <c r="T53" s="22" t="e">
        <f t="shared" si="12"/>
        <v>#DIV/0!</v>
      </c>
      <c r="U53" s="50">
        <f>SUMIF('Données sources UP3'!$E$2:$E$700,A53,'Données sources UP3'!$H$2:$H$700)</f>
        <v>0</v>
      </c>
      <c r="V53" s="22" t="e">
        <f t="shared" si="11"/>
        <v>#DIV/0!</v>
      </c>
    </row>
    <row r="54" spans="1:22" ht="15" thickBot="1" x14ac:dyDescent="0.4">
      <c r="A54" s="81" t="str">
        <f>IF(B12=7,"G","-")</f>
        <v>-</v>
      </c>
      <c r="B54" s="30"/>
      <c r="C54" s="26" t="str">
        <f>IF($B$12&gt;=7,"à compléter","laisser vide")</f>
        <v>laisser vide</v>
      </c>
      <c r="E54" s="30"/>
      <c r="F54" s="26" t="str">
        <f>IF($B$12=7,"laisser vide","laisser vide")</f>
        <v>laisser vide</v>
      </c>
      <c r="G54" s="20"/>
      <c r="H54" s="28"/>
      <c r="I54" s="26" t="str">
        <f>IF($B$12=7,"à compléter","laisser vide")</f>
        <v>laisser vide</v>
      </c>
      <c r="L54" s="1" t="str">
        <f t="shared" si="9"/>
        <v>-</v>
      </c>
      <c r="M54" s="1" t="str">
        <f>IF(B54="","",B54)</f>
        <v/>
      </c>
      <c r="N54" s="1" t="str">
        <f>IF(E54="","",E54)</f>
        <v/>
      </c>
      <c r="O54" s="1" t="e">
        <f>IF(H54="n.a.","n.a.",IF(E54="",CONCATENATE("maximum ",ROUND(H54/B54*100,1),"%"),CONCATENATE("entre ",ROUND(H54/E54*100,1),"% et ",ROUND(H54/B54*100,1),"%")))</f>
        <v>#DIV/0!</v>
      </c>
      <c r="P54" s="1" t="str">
        <f>IF(H54="","",H54)</f>
        <v/>
      </c>
      <c r="Q54" s="49">
        <f>COUNTIF('Données sources UP3'!$E$2:$E$700,A54)</f>
        <v>0</v>
      </c>
      <c r="R54" s="21" t="e">
        <f t="shared" si="10"/>
        <v>#DIV/0!</v>
      </c>
      <c r="S54" s="50">
        <f>SUMIF('Données sources UP3'!$E$2:$E$700,A54,'Données sources UP3'!$F$2:$F$700)</f>
        <v>0</v>
      </c>
      <c r="T54" s="22" t="e">
        <f t="shared" si="12"/>
        <v>#DIV/0!</v>
      </c>
      <c r="U54" s="50">
        <f>SUMIF('Données sources UP3'!$E$2:$E$700,A54,'Données sources UP3'!$H$2:$H$700)</f>
        <v>0</v>
      </c>
      <c r="V54" s="22" t="e">
        <f t="shared" si="11"/>
        <v>#DIV/0!</v>
      </c>
    </row>
    <row r="55" spans="1:22" x14ac:dyDescent="0.35">
      <c r="G55" s="20"/>
      <c r="L55" s="51" t="s">
        <v>48</v>
      </c>
      <c r="M55" s="52"/>
      <c r="N55" s="52"/>
      <c r="O55" s="52"/>
      <c r="P55" s="52"/>
      <c r="Q55" s="52">
        <f>SUM(Q48:Q54)</f>
        <v>0</v>
      </c>
      <c r="R55" s="23" t="e">
        <f t="shared" si="10"/>
        <v>#DIV/0!</v>
      </c>
      <c r="S55" s="53">
        <f>SUM(S48:S54)</f>
        <v>0</v>
      </c>
      <c r="T55" s="24" t="e">
        <f t="shared" si="12"/>
        <v>#DIV/0!</v>
      </c>
      <c r="U55" s="53">
        <f>SUM(U48:U54)</f>
        <v>0</v>
      </c>
      <c r="V55" s="24" t="e">
        <f t="shared" si="11"/>
        <v>#DIV/0!</v>
      </c>
    </row>
    <row r="56" spans="1:22" ht="15" thickBot="1" x14ac:dyDescent="0.4">
      <c r="A56" s="9"/>
      <c r="L56"/>
      <c r="M56"/>
      <c r="N56"/>
      <c r="O56"/>
      <c r="P56"/>
      <c r="Q56"/>
      <c r="R56"/>
      <c r="S56"/>
      <c r="T56"/>
      <c r="U56"/>
      <c r="V56"/>
    </row>
    <row r="57" spans="1:22" ht="15" thickBot="1" x14ac:dyDescent="0.4">
      <c r="A57" s="9"/>
      <c r="L57"/>
      <c r="M57"/>
      <c r="N57"/>
      <c r="O57"/>
      <c r="P57" s="54" t="s">
        <v>57</v>
      </c>
      <c r="Q57" s="55"/>
      <c r="R57" s="55"/>
      <c r="S57" s="56" t="e">
        <f>S55/Q55</f>
        <v>#DIV/0!</v>
      </c>
      <c r="T57" s="55"/>
      <c r="U57" s="57" t="e">
        <f>U55/Q55</f>
        <v>#DIV/0!</v>
      </c>
      <c r="V57"/>
    </row>
    <row r="58" spans="1:22" ht="5" customHeight="1" x14ac:dyDescent="0.35">
      <c r="C58" s="11"/>
      <c r="D58" s="11"/>
      <c r="L58"/>
      <c r="M58"/>
      <c r="N58"/>
      <c r="O58"/>
      <c r="P58"/>
      <c r="Q58"/>
      <c r="R58"/>
      <c r="S58"/>
      <c r="T58"/>
      <c r="U58"/>
      <c r="V58"/>
    </row>
    <row r="59" spans="1:22" x14ac:dyDescent="0.35">
      <c r="L59"/>
      <c r="M59"/>
      <c r="N59"/>
      <c r="O59"/>
      <c r="P59" s="58" t="s">
        <v>49</v>
      </c>
      <c r="Q59" s="58">
        <f>Q55-B25</f>
        <v>0</v>
      </c>
      <c r="R59"/>
      <c r="S59" s="59">
        <f>S55-'Données sources UP3'!F702</f>
        <v>0</v>
      </c>
      <c r="T59" s="58"/>
      <c r="U59" s="59">
        <f>U55-'Données sources UP3'!H702</f>
        <v>0</v>
      </c>
      <c r="V59"/>
    </row>
    <row r="60" spans="1:22" x14ac:dyDescent="0.35">
      <c r="L60"/>
      <c r="M60"/>
      <c r="N60"/>
      <c r="O60"/>
      <c r="P60" s="58"/>
      <c r="Q60" s="58"/>
      <c r="R60"/>
      <c r="S60" s="58"/>
      <c r="T60" s="58"/>
      <c r="U60" s="59"/>
      <c r="V60"/>
    </row>
    <row r="61" spans="1:22" x14ac:dyDescent="0.35">
      <c r="L61"/>
      <c r="M61"/>
      <c r="N61"/>
      <c r="O61"/>
      <c r="P61"/>
      <c r="Q61"/>
      <c r="R61"/>
      <c r="S61"/>
      <c r="T61"/>
      <c r="U61"/>
      <c r="V61"/>
    </row>
    <row r="62" spans="1:22" x14ac:dyDescent="0.35">
      <c r="L62" s="62" t="str">
        <f>CONCATENATE("Nombre d'élèves bénéficiant d'une réduction fratrie ",B4)</f>
        <v xml:space="preserve">Nombre d'élèves bénéficiant d'une réduction fratrie </v>
      </c>
      <c r="M62" s="62"/>
      <c r="N62" s="62"/>
      <c r="O62" s="62"/>
      <c r="P62" s="62"/>
      <c r="Q62" s="62">
        <f>COUNTIF('Données sources UP1'!$G$2:$G$700,"&gt;0%")</f>
        <v>0</v>
      </c>
      <c r="R62"/>
      <c r="S62"/>
      <c r="T62"/>
      <c r="U62"/>
      <c r="V62"/>
    </row>
    <row r="63" spans="1:22" x14ac:dyDescent="0.35">
      <c r="L63" s="62" t="str">
        <f>CONCATENATE("Nombre d'élèves bénéficiant d'une réduction fratrie ",B5)</f>
        <v xml:space="preserve">Nombre d'élèves bénéficiant d'une réduction fratrie </v>
      </c>
      <c r="M63" s="62"/>
      <c r="N63" s="62"/>
      <c r="O63" s="62"/>
      <c r="P63" s="62"/>
      <c r="Q63" s="62">
        <f>COUNTIF('Données sources UP2'!$G$2:$G$700,"&gt;0%")</f>
        <v>0</v>
      </c>
      <c r="R63"/>
      <c r="S63"/>
      <c r="T63"/>
      <c r="U63"/>
      <c r="V63"/>
    </row>
    <row r="64" spans="1:22" x14ac:dyDescent="0.35">
      <c r="L64" s="62" t="str">
        <f>CONCATENATE("Nombre d'élèves bénéficiant d'une réduction fratrie ",B6)</f>
        <v xml:space="preserve">Nombre d'élèves bénéficiant d'une réduction fratrie </v>
      </c>
      <c r="M64" s="62"/>
      <c r="N64" s="62"/>
      <c r="O64" s="62"/>
      <c r="P64" s="62"/>
      <c r="Q64" s="62">
        <f>COUNTIF('Données sources UP3'!$G$2:$G$700,"&gt;0%")</f>
        <v>0</v>
      </c>
      <c r="R64"/>
      <c r="S64"/>
      <c r="T64"/>
      <c r="U64"/>
      <c r="V64"/>
    </row>
    <row r="65" spans="1:22" ht="15" thickBot="1" x14ac:dyDescent="0.4">
      <c r="L65"/>
      <c r="M65"/>
      <c r="N65"/>
      <c r="O65"/>
      <c r="P65"/>
      <c r="Q65"/>
      <c r="R65"/>
      <c r="S65"/>
      <c r="T65"/>
      <c r="U65"/>
      <c r="V65"/>
    </row>
    <row r="66" spans="1:22" ht="15" thickTop="1" x14ac:dyDescent="0.35">
      <c r="L66"/>
      <c r="M66"/>
      <c r="N66"/>
      <c r="O66"/>
      <c r="P66"/>
      <c r="Q66" s="74" t="s">
        <v>69</v>
      </c>
      <c r="R66" s="75"/>
      <c r="S66" s="75"/>
      <c r="T66" s="75"/>
      <c r="U66" s="75"/>
      <c r="V66" s="76"/>
    </row>
    <row r="67" spans="1:22" ht="43.5" x14ac:dyDescent="0.35">
      <c r="L67"/>
      <c r="M67"/>
      <c r="N67"/>
      <c r="O67"/>
      <c r="P67"/>
      <c r="Q67" s="63" t="s">
        <v>43</v>
      </c>
      <c r="R67" s="64"/>
      <c r="S67" s="47" t="s">
        <v>70</v>
      </c>
      <c r="T67" s="48"/>
      <c r="U67" s="47" t="s">
        <v>71</v>
      </c>
      <c r="V67" s="65"/>
    </row>
    <row r="68" spans="1:22" ht="15" thickBot="1" x14ac:dyDescent="0.4">
      <c r="A68" s="10" t="s">
        <v>12</v>
      </c>
      <c r="B68" s="11" t="s">
        <v>13</v>
      </c>
      <c r="L68"/>
      <c r="M68"/>
      <c r="N68"/>
      <c r="O68"/>
      <c r="P68"/>
      <c r="Q68" s="66">
        <f>Q39+Q24+Q55</f>
        <v>0</v>
      </c>
      <c r="R68" s="67"/>
      <c r="S68" s="68">
        <f>S39+S24+S55</f>
        <v>0</v>
      </c>
      <c r="T68" s="69"/>
      <c r="U68" s="68">
        <f>U39+U24+U55</f>
        <v>0</v>
      </c>
      <c r="V68" s="70"/>
    </row>
    <row r="69" spans="1:22" ht="29.5" thickTop="1" x14ac:dyDescent="0.35">
      <c r="A69" s="12" t="s">
        <v>14</v>
      </c>
      <c r="B69" s="32" t="s">
        <v>15</v>
      </c>
    </row>
    <row r="70" spans="1:22" x14ac:dyDescent="0.35">
      <c r="A70" s="13" t="s">
        <v>16</v>
      </c>
      <c r="B70" s="14"/>
      <c r="P70" s="58"/>
      <c r="Q70" s="58"/>
      <c r="R70"/>
      <c r="S70" s="59"/>
      <c r="T70" s="58"/>
      <c r="U70" s="59"/>
    </row>
    <row r="71" spans="1:22" x14ac:dyDescent="0.35">
      <c r="A71" s="13" t="s">
        <v>17</v>
      </c>
      <c r="B71" s="14"/>
    </row>
    <row r="72" spans="1:22" x14ac:dyDescent="0.35">
      <c r="A72" s="12" t="s">
        <v>18</v>
      </c>
      <c r="B72" s="15"/>
    </row>
    <row r="73" spans="1:22" x14ac:dyDescent="0.35">
      <c r="A73" s="13" t="s">
        <v>19</v>
      </c>
      <c r="B73" s="14"/>
    </row>
    <row r="74" spans="1:22" x14ac:dyDescent="0.35">
      <c r="A74" s="13" t="s">
        <v>20</v>
      </c>
      <c r="B74" s="14"/>
    </row>
    <row r="75" spans="1:22" x14ac:dyDescent="0.35">
      <c r="A75" s="13" t="s">
        <v>21</v>
      </c>
      <c r="B75" s="14"/>
    </row>
    <row r="76" spans="1:22" x14ac:dyDescent="0.35">
      <c r="A76" s="12" t="s">
        <v>22</v>
      </c>
      <c r="B76" s="15"/>
    </row>
    <row r="77" spans="1:22" x14ac:dyDescent="0.35">
      <c r="A77" s="13" t="s">
        <v>23</v>
      </c>
      <c r="B77" s="14"/>
    </row>
    <row r="78" spans="1:22" x14ac:dyDescent="0.35">
      <c r="A78" s="13" t="s">
        <v>24</v>
      </c>
      <c r="B78" s="14"/>
    </row>
    <row r="79" spans="1:22" x14ac:dyDescent="0.35">
      <c r="A79" s="13" t="s">
        <v>25</v>
      </c>
      <c r="B79" s="14"/>
    </row>
    <row r="80" spans="1:22" x14ac:dyDescent="0.35">
      <c r="A80" s="13" t="s">
        <v>26</v>
      </c>
      <c r="B80" s="14"/>
    </row>
    <row r="81" spans="1:2" x14ac:dyDescent="0.35">
      <c r="A81" s="12" t="s">
        <v>27</v>
      </c>
      <c r="B81" s="15"/>
    </row>
    <row r="82" spans="1:2" x14ac:dyDescent="0.35">
      <c r="A82" s="13" t="s">
        <v>28</v>
      </c>
      <c r="B82" s="14"/>
    </row>
    <row r="83" spans="1:2" x14ac:dyDescent="0.35">
      <c r="A83" s="13" t="s">
        <v>29</v>
      </c>
      <c r="B83" s="14"/>
    </row>
    <row r="84" spans="1:2" x14ac:dyDescent="0.35">
      <c r="A84" s="13" t="s">
        <v>30</v>
      </c>
      <c r="B84" s="14"/>
    </row>
    <row r="85" spans="1:2" x14ac:dyDescent="0.35">
      <c r="A85" s="13" t="s">
        <v>31</v>
      </c>
      <c r="B85" s="14"/>
    </row>
    <row r="86" spans="1:2" x14ac:dyDescent="0.35">
      <c r="A86" s="13" t="s">
        <v>32</v>
      </c>
      <c r="B86" s="14"/>
    </row>
  </sheetData>
  <sheetProtection sheet="1" selectLockedCells="1"/>
  <mergeCells count="17">
    <mergeCell ref="L14:V14"/>
    <mergeCell ref="D2:I2"/>
    <mergeCell ref="B16:C16"/>
    <mergeCell ref="E16:F16"/>
    <mergeCell ref="H16:I16"/>
    <mergeCell ref="A14:I14"/>
    <mergeCell ref="Q66:V66"/>
    <mergeCell ref="B31:C31"/>
    <mergeCell ref="E31:F31"/>
    <mergeCell ref="H31:I31"/>
    <mergeCell ref="A29:I29"/>
    <mergeCell ref="L29:V29"/>
    <mergeCell ref="A45:I45"/>
    <mergeCell ref="L45:V45"/>
    <mergeCell ref="B47:C47"/>
    <mergeCell ref="E47:F47"/>
    <mergeCell ref="H47:I47"/>
  </mergeCells>
  <pageMargins left="0.7" right="0.7" top="0.75" bottom="0.75" header="0.3" footer="0.3"/>
  <pageSetup paperSize="9" scale="6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Indiquez si une réduction dépendant du nombre d'enfants scolarisés dans l'établissement, est accordée_x000a_" xr:uid="{1817F31A-1E4B-4AA2-9E25-A2E827E20665}">
          <x14:formula1>
            <xm:f>Liste!$D$2:$D$3</xm:f>
          </x14:formula1>
          <xm:sqref>B3</xm:sqref>
        </x14:dataValidation>
        <x14:dataValidation type="list" allowBlank="1" showInputMessage="1" showErrorMessage="1" promptTitle="Tarification sociale" prompt="Indiquez l'indicateur de référence retenu pour définir les tranches" xr:uid="{47662873-E0B2-486D-9BF2-996E1904667B}">
          <x14:formula1>
            <xm:f>Liste!$A$2:$A$3</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E9A5D-A7C5-4141-829A-62D4EC6F996A}">
  <dimension ref="A1:F16"/>
  <sheetViews>
    <sheetView workbookViewId="0">
      <selection activeCell="A3" sqref="A2:A3"/>
    </sheetView>
  </sheetViews>
  <sheetFormatPr baseColWidth="10" defaultColWidth="11.36328125" defaultRowHeight="14.5" x14ac:dyDescent="0.35"/>
  <sheetData>
    <row r="1" spans="1:6" x14ac:dyDescent="0.35">
      <c r="A1" t="s">
        <v>33</v>
      </c>
      <c r="D1" t="s">
        <v>3</v>
      </c>
      <c r="F1" t="s">
        <v>34</v>
      </c>
    </row>
    <row r="2" spans="1:6" x14ac:dyDescent="0.35">
      <c r="A2" t="s">
        <v>35</v>
      </c>
      <c r="D2" t="s">
        <v>4</v>
      </c>
      <c r="F2" t="s">
        <v>36</v>
      </c>
    </row>
    <row r="3" spans="1:6" x14ac:dyDescent="0.35">
      <c r="A3" t="s">
        <v>2</v>
      </c>
      <c r="D3" t="s">
        <v>37</v>
      </c>
      <c r="F3" t="s">
        <v>16</v>
      </c>
    </row>
    <row r="4" spans="1:6" x14ac:dyDescent="0.35">
      <c r="F4" t="s">
        <v>17</v>
      </c>
    </row>
    <row r="5" spans="1:6" x14ac:dyDescent="0.35">
      <c r="F5" t="s">
        <v>19</v>
      </c>
    </row>
    <row r="6" spans="1:6" x14ac:dyDescent="0.35">
      <c r="F6" t="s">
        <v>20</v>
      </c>
    </row>
    <row r="7" spans="1:6" x14ac:dyDescent="0.35">
      <c r="F7" t="s">
        <v>21</v>
      </c>
    </row>
    <row r="8" spans="1:6" x14ac:dyDescent="0.35">
      <c r="F8" t="s">
        <v>23</v>
      </c>
    </row>
    <row r="9" spans="1:6" x14ac:dyDescent="0.35">
      <c r="F9" t="s">
        <v>24</v>
      </c>
    </row>
    <row r="10" spans="1:6" x14ac:dyDescent="0.35">
      <c r="F10" t="s">
        <v>25</v>
      </c>
    </row>
    <row r="11" spans="1:6" x14ac:dyDescent="0.35">
      <c r="F11" t="s">
        <v>26</v>
      </c>
    </row>
    <row r="12" spans="1:6" x14ac:dyDescent="0.35">
      <c r="F12" t="s">
        <v>28</v>
      </c>
    </row>
    <row r="13" spans="1:6" x14ac:dyDescent="0.35">
      <c r="F13" t="s">
        <v>29</v>
      </c>
    </row>
    <row r="14" spans="1:6" x14ac:dyDescent="0.35">
      <c r="F14" t="s">
        <v>30</v>
      </c>
    </row>
    <row r="15" spans="1:6" x14ac:dyDescent="0.35">
      <c r="F15" t="s">
        <v>31</v>
      </c>
    </row>
    <row r="16" spans="1:6" x14ac:dyDescent="0.35">
      <c r="F16" t="s">
        <v>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1:H702"/>
  <sheetViews>
    <sheetView zoomScaleNormal="85" workbookViewId="0">
      <pane ySplit="9" topLeftCell="A700" activePane="bottomLeft" state="frozen"/>
      <selection activeCell="D709" sqref="D709"/>
      <selection pane="bottomLeft" activeCell="D1" sqref="D1"/>
    </sheetView>
  </sheetViews>
  <sheetFormatPr baseColWidth="10" defaultColWidth="11.36328125" defaultRowHeight="14.5" x14ac:dyDescent="0.35"/>
  <cols>
    <col min="1" max="1" width="9.26953125" style="2" customWidth="1"/>
    <col min="2" max="2" width="6.7265625" style="2" customWidth="1"/>
    <col min="3" max="3" width="18.7265625" style="2" bestFit="1" customWidth="1"/>
    <col min="4" max="4" width="34.08984375" style="2" customWidth="1"/>
    <col min="5" max="5" width="13" style="2" customWidth="1"/>
    <col min="6" max="6" width="18.26953125" style="2" customWidth="1"/>
    <col min="7" max="7" width="13.08984375" style="2" customWidth="1"/>
    <col min="8" max="8" width="18.36328125" style="2" customWidth="1"/>
    <col min="9" max="16384" width="11.36328125" style="2"/>
  </cols>
  <sheetData>
    <row r="1" spans="1:8" ht="51" customHeight="1" x14ac:dyDescent="0.35">
      <c r="A1" s="3" t="s">
        <v>38</v>
      </c>
      <c r="B1" s="60" t="s">
        <v>39</v>
      </c>
      <c r="C1" s="61">
        <f>Modélisation!B2</f>
        <v>0</v>
      </c>
      <c r="D1" s="60" t="s">
        <v>34</v>
      </c>
      <c r="E1" s="3" t="s">
        <v>6</v>
      </c>
      <c r="F1" s="3" t="s">
        <v>40</v>
      </c>
      <c r="G1" s="3" t="s">
        <v>41</v>
      </c>
      <c r="H1" s="3" t="s">
        <v>42</v>
      </c>
    </row>
    <row r="2" spans="1:8" x14ac:dyDescent="0.35">
      <c r="A2" s="2">
        <v>1</v>
      </c>
      <c r="B2" s="33"/>
      <c r="C2" s="34"/>
      <c r="D2" s="35"/>
      <c r="E2" s="1" t="str">
        <f>IF(ISBLANK(C2),"",IF(Modélisation!$B$10=3,IF(C2&gt;=Modélisation!$B$19,Modélisation!$A$19,IF(C2&gt;=Modélisation!$B$18,Modélisation!$A$18,Modélisation!$A$17)),IF(Modélisation!$B$10=4,IF(C2&gt;=Modélisation!$B$20,Modélisation!$A$20,IF(C2&gt;=Modélisation!$B$19,Modélisation!$A$19,IF(C2&gt;=Modélisation!$B$18,Modélisation!$A$18,Modélisation!$A$17))),IF(Modélisation!$B$10=5,IF(C2&gt;=Modélisation!$B$21,Modélisation!$A$21,IF(C2&gt;=Modélisation!$B$20,Modélisation!$A$20,IF(C2&gt;=Modélisation!$B$19,Modélisation!$A$19,IF(C2&gt;=Modélisation!$B$18,Modélisation!$A$18,Modélisation!$A$17)))),IF(Modélisation!$B$10=6,IF(C2&gt;=Modélisation!$B$22,Modélisation!$A$22,IF(C2&gt;=Modélisation!$B$21,Modélisation!$A$21,IF(C2&gt;=Modélisation!$B$20,Modélisation!$A$20,IF(C2&gt;=Modélisation!$B$19,Modélisation!$A$19,IF(C2&gt;=Modélisation!$B$18,Modélisation!$A$18,Modélisation!$A$17))))),IF(Modélisation!$B$10=7,IF(C2&gt;=Modélisation!$B$23,Modélisation!$A$23,IF(C2&gt;=Modélisation!$B$22,Modélisation!$A$22,IF(C2&gt;=Modélisation!$B$21,Modélisation!$A$21,IF(C2&gt;=Modélisation!$B$20,Modélisation!$A$20,IF(C2&gt;=Modélisation!$B$19,Modélisation!$A$19,IF(C2&gt;=Modélisation!$B$18,Modélisation!$A$18,Modélisation!$A$17))))))))))))</f>
        <v/>
      </c>
      <c r="F2" s="1" t="str">
        <f>IF(ISBLANK(C2),"",VLOOKUP(E2,Modélisation!$A$17:$H$23,8,FALSE))</f>
        <v/>
      </c>
      <c r="G2" s="4" t="str">
        <f>IF(ISBLANK(C2),"",IF(Modélisation!$B$3="Oui",IF(D2=Liste!$F$2,0%,VLOOKUP(D2,Modélisation!$A$69:$B$86,2,FALSE)),""))</f>
        <v/>
      </c>
      <c r="H2" s="1" t="str">
        <f>IF(ISBLANK(C2),"",IF(Modélisation!$B$3="Oui",F2*(1-G2),F2))</f>
        <v/>
      </c>
    </row>
    <row r="3" spans="1:8" x14ac:dyDescent="0.35">
      <c r="A3" s="2">
        <v>2</v>
      </c>
      <c r="B3" s="36"/>
      <c r="C3" s="34"/>
      <c r="D3" s="37"/>
      <c r="E3" s="1" t="str">
        <f>IF(ISBLANK(C3),"",IF(Modélisation!$B$10=3,IF(C3&gt;=Modélisation!$B$19,Modélisation!$A$19,IF(C3&gt;=Modélisation!$B$18,Modélisation!$A$18,Modélisation!$A$17)),IF(Modélisation!$B$10=4,IF(C3&gt;=Modélisation!$B$20,Modélisation!$A$20,IF(C3&gt;=Modélisation!$B$19,Modélisation!$A$19,IF(C3&gt;=Modélisation!$B$18,Modélisation!$A$18,Modélisation!$A$17))),IF(Modélisation!$B$10=5,IF(C3&gt;=Modélisation!$B$21,Modélisation!$A$21,IF(C3&gt;=Modélisation!$B$20,Modélisation!$A$20,IF(C3&gt;=Modélisation!$B$19,Modélisation!$A$19,IF(C3&gt;=Modélisation!$B$18,Modélisation!$A$18,Modélisation!$A$17)))),IF(Modélisation!$B$10=6,IF(C3&gt;=Modélisation!$B$22,Modélisation!$A$22,IF(C3&gt;=Modélisation!$B$21,Modélisation!$A$21,IF(C3&gt;=Modélisation!$B$20,Modélisation!$A$20,IF(C3&gt;=Modélisation!$B$19,Modélisation!$A$19,IF(C3&gt;=Modélisation!$B$18,Modélisation!$A$18,Modélisation!$A$17))))),IF(Modélisation!$B$10=7,IF(C3&gt;=Modélisation!$B$23,Modélisation!$A$23,IF(C3&gt;=Modélisation!$B$22,Modélisation!$A$22,IF(C3&gt;=Modélisation!$B$21,Modélisation!$A$21,IF(C3&gt;=Modélisation!$B$20,Modélisation!$A$20,IF(C3&gt;=Modélisation!$B$19,Modélisation!$A$19,IF(C3&gt;=Modélisation!$B$18,Modélisation!$A$18,Modélisation!$A$17))))))))))))</f>
        <v/>
      </c>
      <c r="F3" s="1" t="str">
        <f>IF(ISBLANK(C3),"",VLOOKUP(E3,Modélisation!$A$17:$H$23,8,FALSE))</f>
        <v/>
      </c>
      <c r="G3" s="4" t="str">
        <f>IF(ISBLANK(C3),"",IF(Modélisation!$B$3="Oui",IF(D3=Liste!$F$2,0%,VLOOKUP(D3,Modélisation!$A$69:$B$86,2,FALSE)),""))</f>
        <v/>
      </c>
      <c r="H3" s="1" t="str">
        <f>IF(ISBLANK(C3),"",IF(Modélisation!$B$3="Oui",F3*(1-G3),F3))</f>
        <v/>
      </c>
    </row>
    <row r="4" spans="1:8" x14ac:dyDescent="0.35">
      <c r="A4" s="2">
        <v>3</v>
      </c>
      <c r="B4" s="36"/>
      <c r="C4" s="34"/>
      <c r="D4" s="37"/>
      <c r="E4" s="1" t="str">
        <f>IF(ISBLANK(C4),"",IF(Modélisation!$B$10=3,IF(C4&gt;=Modélisation!$B$19,Modélisation!$A$19,IF(C4&gt;=Modélisation!$B$18,Modélisation!$A$18,Modélisation!$A$17)),IF(Modélisation!$B$10=4,IF(C4&gt;=Modélisation!$B$20,Modélisation!$A$20,IF(C4&gt;=Modélisation!$B$19,Modélisation!$A$19,IF(C4&gt;=Modélisation!$B$18,Modélisation!$A$18,Modélisation!$A$17))),IF(Modélisation!$B$10=5,IF(C4&gt;=Modélisation!$B$21,Modélisation!$A$21,IF(C4&gt;=Modélisation!$B$20,Modélisation!$A$20,IF(C4&gt;=Modélisation!$B$19,Modélisation!$A$19,IF(C4&gt;=Modélisation!$B$18,Modélisation!$A$18,Modélisation!$A$17)))),IF(Modélisation!$B$10=6,IF(C4&gt;=Modélisation!$B$22,Modélisation!$A$22,IF(C4&gt;=Modélisation!$B$21,Modélisation!$A$21,IF(C4&gt;=Modélisation!$B$20,Modélisation!$A$20,IF(C4&gt;=Modélisation!$B$19,Modélisation!$A$19,IF(C4&gt;=Modélisation!$B$18,Modélisation!$A$18,Modélisation!$A$17))))),IF(Modélisation!$B$10=7,IF(C4&gt;=Modélisation!$B$23,Modélisation!$A$23,IF(C4&gt;=Modélisation!$B$22,Modélisation!$A$22,IF(C4&gt;=Modélisation!$B$21,Modélisation!$A$21,IF(C4&gt;=Modélisation!$B$20,Modélisation!$A$20,IF(C4&gt;=Modélisation!$B$19,Modélisation!$A$19,IF(C4&gt;=Modélisation!$B$18,Modélisation!$A$18,Modélisation!$A$17))))))))))))</f>
        <v/>
      </c>
      <c r="F4" s="1" t="str">
        <f>IF(ISBLANK(C4),"",VLOOKUP(E4,Modélisation!$A$17:$H$23,8,FALSE))</f>
        <v/>
      </c>
      <c r="G4" s="4" t="str">
        <f>IF(ISBLANK(C4),"",IF(Modélisation!$B$3="Oui",IF(D4=Liste!$F$2,0%,VLOOKUP(D4,Modélisation!$A$69:$B$86,2,FALSE)),""))</f>
        <v/>
      </c>
      <c r="H4" s="1" t="str">
        <f>IF(ISBLANK(C4),"",IF(Modélisation!$B$3="Oui",F4*(1-G4),F4))</f>
        <v/>
      </c>
    </row>
    <row r="5" spans="1:8" x14ac:dyDescent="0.35">
      <c r="A5" s="2">
        <v>4</v>
      </c>
      <c r="B5" s="36"/>
      <c r="C5" s="34"/>
      <c r="D5" s="37"/>
      <c r="E5" s="1" t="str">
        <f>IF(ISBLANK(C5),"",IF(Modélisation!$B$10=3,IF(C5&gt;=Modélisation!$B$19,Modélisation!$A$19,IF(C5&gt;=Modélisation!$B$18,Modélisation!$A$18,Modélisation!$A$17)),IF(Modélisation!$B$10=4,IF(C5&gt;=Modélisation!$B$20,Modélisation!$A$20,IF(C5&gt;=Modélisation!$B$19,Modélisation!$A$19,IF(C5&gt;=Modélisation!$B$18,Modélisation!$A$18,Modélisation!$A$17))),IF(Modélisation!$B$10=5,IF(C5&gt;=Modélisation!$B$21,Modélisation!$A$21,IF(C5&gt;=Modélisation!$B$20,Modélisation!$A$20,IF(C5&gt;=Modélisation!$B$19,Modélisation!$A$19,IF(C5&gt;=Modélisation!$B$18,Modélisation!$A$18,Modélisation!$A$17)))),IF(Modélisation!$B$10=6,IF(C5&gt;=Modélisation!$B$22,Modélisation!$A$22,IF(C5&gt;=Modélisation!$B$21,Modélisation!$A$21,IF(C5&gt;=Modélisation!$B$20,Modélisation!$A$20,IF(C5&gt;=Modélisation!$B$19,Modélisation!$A$19,IF(C5&gt;=Modélisation!$B$18,Modélisation!$A$18,Modélisation!$A$17))))),IF(Modélisation!$B$10=7,IF(C5&gt;=Modélisation!$B$23,Modélisation!$A$23,IF(C5&gt;=Modélisation!$B$22,Modélisation!$A$22,IF(C5&gt;=Modélisation!$B$21,Modélisation!$A$21,IF(C5&gt;=Modélisation!$B$20,Modélisation!$A$20,IF(C5&gt;=Modélisation!$B$19,Modélisation!$A$19,IF(C5&gt;=Modélisation!$B$18,Modélisation!$A$18,Modélisation!$A$17))))))))))))</f>
        <v/>
      </c>
      <c r="F5" s="1" t="str">
        <f>IF(ISBLANK(C5),"",VLOOKUP(E5,Modélisation!$A$17:$H$23,8,FALSE))</f>
        <v/>
      </c>
      <c r="G5" s="4" t="str">
        <f>IF(ISBLANK(C5),"",IF(Modélisation!$B$3="Oui",IF(D5=Liste!$F$2,0%,VLOOKUP(D5,Modélisation!$A$69:$B$86,2,FALSE)),""))</f>
        <v/>
      </c>
      <c r="H5" s="1" t="str">
        <f>IF(ISBLANK(C5),"",IF(Modélisation!$B$3="Oui",F5*(1-G5),F5))</f>
        <v/>
      </c>
    </row>
    <row r="6" spans="1:8" x14ac:dyDescent="0.35">
      <c r="A6" s="2">
        <v>5</v>
      </c>
      <c r="B6" s="36"/>
      <c r="C6" s="34"/>
      <c r="D6" s="37"/>
      <c r="E6" s="1" t="str">
        <f>IF(ISBLANK(C6),"",IF(Modélisation!$B$10=3,IF(C6&gt;=Modélisation!$B$19,Modélisation!$A$19,IF(C6&gt;=Modélisation!$B$18,Modélisation!$A$18,Modélisation!$A$17)),IF(Modélisation!$B$10=4,IF(C6&gt;=Modélisation!$B$20,Modélisation!$A$20,IF(C6&gt;=Modélisation!$B$19,Modélisation!$A$19,IF(C6&gt;=Modélisation!$B$18,Modélisation!$A$18,Modélisation!$A$17))),IF(Modélisation!$B$10=5,IF(C6&gt;=Modélisation!$B$21,Modélisation!$A$21,IF(C6&gt;=Modélisation!$B$20,Modélisation!$A$20,IF(C6&gt;=Modélisation!$B$19,Modélisation!$A$19,IF(C6&gt;=Modélisation!$B$18,Modélisation!$A$18,Modélisation!$A$17)))),IF(Modélisation!$B$10=6,IF(C6&gt;=Modélisation!$B$22,Modélisation!$A$22,IF(C6&gt;=Modélisation!$B$21,Modélisation!$A$21,IF(C6&gt;=Modélisation!$B$20,Modélisation!$A$20,IF(C6&gt;=Modélisation!$B$19,Modélisation!$A$19,IF(C6&gt;=Modélisation!$B$18,Modélisation!$A$18,Modélisation!$A$17))))),IF(Modélisation!$B$10=7,IF(C6&gt;=Modélisation!$B$23,Modélisation!$A$23,IF(C6&gt;=Modélisation!$B$22,Modélisation!$A$22,IF(C6&gt;=Modélisation!$B$21,Modélisation!$A$21,IF(C6&gt;=Modélisation!$B$20,Modélisation!$A$20,IF(C6&gt;=Modélisation!$B$19,Modélisation!$A$19,IF(C6&gt;=Modélisation!$B$18,Modélisation!$A$18,Modélisation!$A$17))))))))))))</f>
        <v/>
      </c>
      <c r="F6" s="1" t="str">
        <f>IF(ISBLANK(C6),"",VLOOKUP(E6,Modélisation!$A$17:$H$23,8,FALSE))</f>
        <v/>
      </c>
      <c r="G6" s="4" t="str">
        <f>IF(ISBLANK(C6),"",IF(Modélisation!$B$3="Oui",IF(D6=Liste!$F$2,0%,VLOOKUP(D6,Modélisation!$A$69:$B$86,2,FALSE)),""))</f>
        <v/>
      </c>
      <c r="H6" s="1" t="str">
        <f>IF(ISBLANK(C6),"",IF(Modélisation!$B$3="Oui",F6*(1-G6),F6))</f>
        <v/>
      </c>
    </row>
    <row r="7" spans="1:8" x14ac:dyDescent="0.35">
      <c r="A7" s="2">
        <v>6</v>
      </c>
      <c r="B7" s="36"/>
      <c r="C7" s="34"/>
      <c r="D7" s="37"/>
      <c r="E7" s="1" t="str">
        <f>IF(ISBLANK(C7),"",IF(Modélisation!$B$10=3,IF(C7&gt;=Modélisation!$B$19,Modélisation!$A$19,IF(C7&gt;=Modélisation!$B$18,Modélisation!$A$18,Modélisation!$A$17)),IF(Modélisation!$B$10=4,IF(C7&gt;=Modélisation!$B$20,Modélisation!$A$20,IF(C7&gt;=Modélisation!$B$19,Modélisation!$A$19,IF(C7&gt;=Modélisation!$B$18,Modélisation!$A$18,Modélisation!$A$17))),IF(Modélisation!$B$10=5,IF(C7&gt;=Modélisation!$B$21,Modélisation!$A$21,IF(C7&gt;=Modélisation!$B$20,Modélisation!$A$20,IF(C7&gt;=Modélisation!$B$19,Modélisation!$A$19,IF(C7&gt;=Modélisation!$B$18,Modélisation!$A$18,Modélisation!$A$17)))),IF(Modélisation!$B$10=6,IF(C7&gt;=Modélisation!$B$22,Modélisation!$A$22,IF(C7&gt;=Modélisation!$B$21,Modélisation!$A$21,IF(C7&gt;=Modélisation!$B$20,Modélisation!$A$20,IF(C7&gt;=Modélisation!$B$19,Modélisation!$A$19,IF(C7&gt;=Modélisation!$B$18,Modélisation!$A$18,Modélisation!$A$17))))),IF(Modélisation!$B$10=7,IF(C7&gt;=Modélisation!$B$23,Modélisation!$A$23,IF(C7&gt;=Modélisation!$B$22,Modélisation!$A$22,IF(C7&gt;=Modélisation!$B$21,Modélisation!$A$21,IF(C7&gt;=Modélisation!$B$20,Modélisation!$A$20,IF(C7&gt;=Modélisation!$B$19,Modélisation!$A$19,IF(C7&gt;=Modélisation!$B$18,Modélisation!$A$18,Modélisation!$A$17))))))))))))</f>
        <v/>
      </c>
      <c r="F7" s="1" t="str">
        <f>IF(ISBLANK(C7),"",VLOOKUP(E7,Modélisation!$A$17:$H$23,8,FALSE))</f>
        <v/>
      </c>
      <c r="G7" s="4" t="str">
        <f>IF(ISBLANK(C7),"",IF(Modélisation!$B$3="Oui",IF(D7=Liste!$F$2,0%,VLOOKUP(D7,Modélisation!$A$69:$B$86,2,FALSE)),""))</f>
        <v/>
      </c>
      <c r="H7" s="1" t="str">
        <f>IF(ISBLANK(C7),"",IF(Modélisation!$B$3="Oui",F7*(1-G7),F7))</f>
        <v/>
      </c>
    </row>
    <row r="8" spans="1:8" x14ac:dyDescent="0.35">
      <c r="A8" s="2">
        <v>7</v>
      </c>
      <c r="B8" s="36"/>
      <c r="C8" s="34"/>
      <c r="D8" s="37"/>
      <c r="E8" s="1" t="str">
        <f>IF(ISBLANK(C8),"",IF(Modélisation!$B$10=3,IF(C8&gt;=Modélisation!$B$19,Modélisation!$A$19,IF(C8&gt;=Modélisation!$B$18,Modélisation!$A$18,Modélisation!$A$17)),IF(Modélisation!$B$10=4,IF(C8&gt;=Modélisation!$B$20,Modélisation!$A$20,IF(C8&gt;=Modélisation!$B$19,Modélisation!$A$19,IF(C8&gt;=Modélisation!$B$18,Modélisation!$A$18,Modélisation!$A$17))),IF(Modélisation!$B$10=5,IF(C8&gt;=Modélisation!$B$21,Modélisation!$A$21,IF(C8&gt;=Modélisation!$B$20,Modélisation!$A$20,IF(C8&gt;=Modélisation!$B$19,Modélisation!$A$19,IF(C8&gt;=Modélisation!$B$18,Modélisation!$A$18,Modélisation!$A$17)))),IF(Modélisation!$B$10=6,IF(C8&gt;=Modélisation!$B$22,Modélisation!$A$22,IF(C8&gt;=Modélisation!$B$21,Modélisation!$A$21,IF(C8&gt;=Modélisation!$B$20,Modélisation!$A$20,IF(C8&gt;=Modélisation!$B$19,Modélisation!$A$19,IF(C8&gt;=Modélisation!$B$18,Modélisation!$A$18,Modélisation!$A$17))))),IF(Modélisation!$B$10=7,IF(C8&gt;=Modélisation!$B$23,Modélisation!$A$23,IF(C8&gt;=Modélisation!$B$22,Modélisation!$A$22,IF(C8&gt;=Modélisation!$B$21,Modélisation!$A$21,IF(C8&gt;=Modélisation!$B$20,Modélisation!$A$20,IF(C8&gt;=Modélisation!$B$19,Modélisation!$A$19,IF(C8&gt;=Modélisation!$B$18,Modélisation!$A$18,Modélisation!$A$17))))))))))))</f>
        <v/>
      </c>
      <c r="F8" s="1" t="str">
        <f>IF(ISBLANK(C8),"",VLOOKUP(E8,Modélisation!$A$17:$H$23,8,FALSE))</f>
        <v/>
      </c>
      <c r="G8" s="4" t="str">
        <f>IF(ISBLANK(C8),"",IF(Modélisation!$B$3="Oui",IF(D8=Liste!$F$2,0%,VLOOKUP(D8,Modélisation!$A$69:$B$86,2,FALSE)),""))</f>
        <v/>
      </c>
      <c r="H8" s="1" t="str">
        <f>IF(ISBLANK(C8),"",IF(Modélisation!$B$3="Oui",F8*(1-G8),F8))</f>
        <v/>
      </c>
    </row>
    <row r="9" spans="1:8" x14ac:dyDescent="0.35">
      <c r="A9" s="2">
        <v>8</v>
      </c>
      <c r="B9" s="36"/>
      <c r="C9" s="34"/>
      <c r="D9" s="37"/>
      <c r="E9" s="1" t="str">
        <f>IF(ISBLANK(C9),"",IF(Modélisation!$B$10=3,IF(C9&gt;=Modélisation!$B$19,Modélisation!$A$19,IF(C9&gt;=Modélisation!$B$18,Modélisation!$A$18,Modélisation!$A$17)),IF(Modélisation!$B$10=4,IF(C9&gt;=Modélisation!$B$20,Modélisation!$A$20,IF(C9&gt;=Modélisation!$B$19,Modélisation!$A$19,IF(C9&gt;=Modélisation!$B$18,Modélisation!$A$18,Modélisation!$A$17))),IF(Modélisation!$B$10=5,IF(C9&gt;=Modélisation!$B$21,Modélisation!$A$21,IF(C9&gt;=Modélisation!$B$20,Modélisation!$A$20,IF(C9&gt;=Modélisation!$B$19,Modélisation!$A$19,IF(C9&gt;=Modélisation!$B$18,Modélisation!$A$18,Modélisation!$A$17)))),IF(Modélisation!$B$10=6,IF(C9&gt;=Modélisation!$B$22,Modélisation!$A$22,IF(C9&gt;=Modélisation!$B$21,Modélisation!$A$21,IF(C9&gt;=Modélisation!$B$20,Modélisation!$A$20,IF(C9&gt;=Modélisation!$B$19,Modélisation!$A$19,IF(C9&gt;=Modélisation!$B$18,Modélisation!$A$18,Modélisation!$A$17))))),IF(Modélisation!$B$10=7,IF(C9&gt;=Modélisation!$B$23,Modélisation!$A$23,IF(C9&gt;=Modélisation!$B$22,Modélisation!$A$22,IF(C9&gt;=Modélisation!$B$21,Modélisation!$A$21,IF(C9&gt;=Modélisation!$B$20,Modélisation!$A$20,IF(C9&gt;=Modélisation!$B$19,Modélisation!$A$19,IF(C9&gt;=Modélisation!$B$18,Modélisation!$A$18,Modélisation!$A$17))))))))))))</f>
        <v/>
      </c>
      <c r="F9" s="1" t="str">
        <f>IF(ISBLANK(C9),"",VLOOKUP(E9,Modélisation!$A$17:$H$23,8,FALSE))</f>
        <v/>
      </c>
      <c r="G9" s="4" t="str">
        <f>IF(ISBLANK(C9),"",IF(Modélisation!$B$3="Oui",IF(D9=Liste!$F$2,0%,VLOOKUP(D9,Modélisation!$A$69:$B$86,2,FALSE)),""))</f>
        <v/>
      </c>
      <c r="H9" s="1" t="str">
        <f>IF(ISBLANK(C9),"",IF(Modélisation!$B$3="Oui",F9*(1-G9),F9))</f>
        <v/>
      </c>
    </row>
    <row r="10" spans="1:8" x14ac:dyDescent="0.35">
      <c r="A10" s="2">
        <v>9</v>
      </c>
      <c r="B10" s="36"/>
      <c r="C10" s="34"/>
      <c r="D10" s="37"/>
      <c r="E10" s="1" t="str">
        <f>IF(ISBLANK(C10),"",IF(Modélisation!$B$10=3,IF(C10&gt;=Modélisation!$B$19,Modélisation!$A$19,IF(C10&gt;=Modélisation!$B$18,Modélisation!$A$18,Modélisation!$A$17)),IF(Modélisation!$B$10=4,IF(C10&gt;=Modélisation!$B$20,Modélisation!$A$20,IF(C10&gt;=Modélisation!$B$19,Modélisation!$A$19,IF(C10&gt;=Modélisation!$B$18,Modélisation!$A$18,Modélisation!$A$17))),IF(Modélisation!$B$10=5,IF(C10&gt;=Modélisation!$B$21,Modélisation!$A$21,IF(C10&gt;=Modélisation!$B$20,Modélisation!$A$20,IF(C10&gt;=Modélisation!$B$19,Modélisation!$A$19,IF(C10&gt;=Modélisation!$B$18,Modélisation!$A$18,Modélisation!$A$17)))),IF(Modélisation!$B$10=6,IF(C10&gt;=Modélisation!$B$22,Modélisation!$A$22,IF(C10&gt;=Modélisation!$B$21,Modélisation!$A$21,IF(C10&gt;=Modélisation!$B$20,Modélisation!$A$20,IF(C10&gt;=Modélisation!$B$19,Modélisation!$A$19,IF(C10&gt;=Modélisation!$B$18,Modélisation!$A$18,Modélisation!$A$17))))),IF(Modélisation!$B$10=7,IF(C10&gt;=Modélisation!$B$23,Modélisation!$A$23,IF(C10&gt;=Modélisation!$B$22,Modélisation!$A$22,IF(C10&gt;=Modélisation!$B$21,Modélisation!$A$21,IF(C10&gt;=Modélisation!$B$20,Modélisation!$A$20,IF(C10&gt;=Modélisation!$B$19,Modélisation!$A$19,IF(C10&gt;=Modélisation!$B$18,Modélisation!$A$18,Modélisation!$A$17))))))))))))</f>
        <v/>
      </c>
      <c r="F10" s="1" t="str">
        <f>IF(ISBLANK(C10),"",VLOOKUP(E10,Modélisation!$A$17:$H$23,8,FALSE))</f>
        <v/>
      </c>
      <c r="G10" s="4" t="str">
        <f>IF(ISBLANK(C10),"",IF(Modélisation!$B$3="Oui",IF(D10=Liste!$F$2,0%,VLOOKUP(D10,Modélisation!$A$69:$B$86,2,FALSE)),""))</f>
        <v/>
      </c>
      <c r="H10" s="1" t="str">
        <f>IF(ISBLANK(C10),"",IF(Modélisation!$B$3="Oui",F10*(1-G10),F10))</f>
        <v/>
      </c>
    </row>
    <row r="11" spans="1:8" x14ac:dyDescent="0.35">
      <c r="A11" s="2">
        <v>10</v>
      </c>
      <c r="B11" s="36"/>
      <c r="C11" s="34"/>
      <c r="D11" s="37"/>
      <c r="E11" s="1" t="str">
        <f>IF(ISBLANK(C11),"",IF(Modélisation!$B$10=3,IF(C11&gt;=Modélisation!$B$19,Modélisation!$A$19,IF(C11&gt;=Modélisation!$B$18,Modélisation!$A$18,Modélisation!$A$17)),IF(Modélisation!$B$10=4,IF(C11&gt;=Modélisation!$B$20,Modélisation!$A$20,IF(C11&gt;=Modélisation!$B$19,Modélisation!$A$19,IF(C11&gt;=Modélisation!$B$18,Modélisation!$A$18,Modélisation!$A$17))),IF(Modélisation!$B$10=5,IF(C11&gt;=Modélisation!$B$21,Modélisation!$A$21,IF(C11&gt;=Modélisation!$B$20,Modélisation!$A$20,IF(C11&gt;=Modélisation!$B$19,Modélisation!$A$19,IF(C11&gt;=Modélisation!$B$18,Modélisation!$A$18,Modélisation!$A$17)))),IF(Modélisation!$B$10=6,IF(C11&gt;=Modélisation!$B$22,Modélisation!$A$22,IF(C11&gt;=Modélisation!$B$21,Modélisation!$A$21,IF(C11&gt;=Modélisation!$B$20,Modélisation!$A$20,IF(C11&gt;=Modélisation!$B$19,Modélisation!$A$19,IF(C11&gt;=Modélisation!$B$18,Modélisation!$A$18,Modélisation!$A$17))))),IF(Modélisation!$B$10=7,IF(C11&gt;=Modélisation!$B$23,Modélisation!$A$23,IF(C11&gt;=Modélisation!$B$22,Modélisation!$A$22,IF(C11&gt;=Modélisation!$B$21,Modélisation!$A$21,IF(C11&gt;=Modélisation!$B$20,Modélisation!$A$20,IF(C11&gt;=Modélisation!$B$19,Modélisation!$A$19,IF(C11&gt;=Modélisation!$B$18,Modélisation!$A$18,Modélisation!$A$17))))))))))))</f>
        <v/>
      </c>
      <c r="F11" s="1" t="str">
        <f>IF(ISBLANK(C11),"",VLOOKUP(E11,Modélisation!$A$17:$H$23,8,FALSE))</f>
        <v/>
      </c>
      <c r="G11" s="4" t="str">
        <f>IF(ISBLANK(C11),"",IF(Modélisation!$B$3="Oui",IF(D11=Liste!$F$2,0%,VLOOKUP(D11,Modélisation!$A$69:$B$86,2,FALSE)),""))</f>
        <v/>
      </c>
      <c r="H11" s="1" t="str">
        <f>IF(ISBLANK(C11),"",IF(Modélisation!$B$3="Oui",F11*(1-G11),F11))</f>
        <v/>
      </c>
    </row>
    <row r="12" spans="1:8" x14ac:dyDescent="0.35">
      <c r="A12" s="2">
        <v>11</v>
      </c>
      <c r="B12" s="36"/>
      <c r="C12" s="34"/>
      <c r="D12" s="37"/>
      <c r="E12" s="1" t="str">
        <f>IF(ISBLANK(C12),"",IF(Modélisation!$B$10=3,IF(C12&gt;=Modélisation!$B$19,Modélisation!$A$19,IF(C12&gt;=Modélisation!$B$18,Modélisation!$A$18,Modélisation!$A$17)),IF(Modélisation!$B$10=4,IF(C12&gt;=Modélisation!$B$20,Modélisation!$A$20,IF(C12&gt;=Modélisation!$B$19,Modélisation!$A$19,IF(C12&gt;=Modélisation!$B$18,Modélisation!$A$18,Modélisation!$A$17))),IF(Modélisation!$B$10=5,IF(C12&gt;=Modélisation!$B$21,Modélisation!$A$21,IF(C12&gt;=Modélisation!$B$20,Modélisation!$A$20,IF(C12&gt;=Modélisation!$B$19,Modélisation!$A$19,IF(C12&gt;=Modélisation!$B$18,Modélisation!$A$18,Modélisation!$A$17)))),IF(Modélisation!$B$10=6,IF(C12&gt;=Modélisation!$B$22,Modélisation!$A$22,IF(C12&gt;=Modélisation!$B$21,Modélisation!$A$21,IF(C12&gt;=Modélisation!$B$20,Modélisation!$A$20,IF(C12&gt;=Modélisation!$B$19,Modélisation!$A$19,IF(C12&gt;=Modélisation!$B$18,Modélisation!$A$18,Modélisation!$A$17))))),IF(Modélisation!$B$10=7,IF(C12&gt;=Modélisation!$B$23,Modélisation!$A$23,IF(C12&gt;=Modélisation!$B$22,Modélisation!$A$22,IF(C12&gt;=Modélisation!$B$21,Modélisation!$A$21,IF(C12&gt;=Modélisation!$B$20,Modélisation!$A$20,IF(C12&gt;=Modélisation!$B$19,Modélisation!$A$19,IF(C12&gt;=Modélisation!$B$18,Modélisation!$A$18,Modélisation!$A$17))))))))))))</f>
        <v/>
      </c>
      <c r="F12" s="1" t="str">
        <f>IF(ISBLANK(C12),"",VLOOKUP(E12,Modélisation!$A$17:$H$23,8,FALSE))</f>
        <v/>
      </c>
      <c r="G12" s="4" t="str">
        <f>IF(ISBLANK(C12),"",IF(Modélisation!$B$3="Oui",IF(D12=Liste!$F$2,0%,VLOOKUP(D12,Modélisation!$A$69:$B$86,2,FALSE)),""))</f>
        <v/>
      </c>
      <c r="H12" s="1" t="str">
        <f>IF(ISBLANK(C12),"",IF(Modélisation!$B$3="Oui",F12*(1-G12),F12))</f>
        <v/>
      </c>
    </row>
    <row r="13" spans="1:8" x14ac:dyDescent="0.35">
      <c r="A13" s="2">
        <v>12</v>
      </c>
      <c r="B13" s="36"/>
      <c r="C13" s="34"/>
      <c r="D13" s="37"/>
      <c r="E13" s="1" t="str">
        <f>IF(ISBLANK(C13),"",IF(Modélisation!$B$10=3,IF(C13&gt;=Modélisation!$B$19,Modélisation!$A$19,IF(C13&gt;=Modélisation!$B$18,Modélisation!$A$18,Modélisation!$A$17)),IF(Modélisation!$B$10=4,IF(C13&gt;=Modélisation!$B$20,Modélisation!$A$20,IF(C13&gt;=Modélisation!$B$19,Modélisation!$A$19,IF(C13&gt;=Modélisation!$B$18,Modélisation!$A$18,Modélisation!$A$17))),IF(Modélisation!$B$10=5,IF(C13&gt;=Modélisation!$B$21,Modélisation!$A$21,IF(C13&gt;=Modélisation!$B$20,Modélisation!$A$20,IF(C13&gt;=Modélisation!$B$19,Modélisation!$A$19,IF(C13&gt;=Modélisation!$B$18,Modélisation!$A$18,Modélisation!$A$17)))),IF(Modélisation!$B$10=6,IF(C13&gt;=Modélisation!$B$22,Modélisation!$A$22,IF(C13&gt;=Modélisation!$B$21,Modélisation!$A$21,IF(C13&gt;=Modélisation!$B$20,Modélisation!$A$20,IF(C13&gt;=Modélisation!$B$19,Modélisation!$A$19,IF(C13&gt;=Modélisation!$B$18,Modélisation!$A$18,Modélisation!$A$17))))),IF(Modélisation!$B$10=7,IF(C13&gt;=Modélisation!$B$23,Modélisation!$A$23,IF(C13&gt;=Modélisation!$B$22,Modélisation!$A$22,IF(C13&gt;=Modélisation!$B$21,Modélisation!$A$21,IF(C13&gt;=Modélisation!$B$20,Modélisation!$A$20,IF(C13&gt;=Modélisation!$B$19,Modélisation!$A$19,IF(C13&gt;=Modélisation!$B$18,Modélisation!$A$18,Modélisation!$A$17))))))))))))</f>
        <v/>
      </c>
      <c r="F13" s="1" t="str">
        <f>IF(ISBLANK(C13),"",VLOOKUP(E13,Modélisation!$A$17:$H$23,8,FALSE))</f>
        <v/>
      </c>
      <c r="G13" s="4" t="str">
        <f>IF(ISBLANK(C13),"",IF(Modélisation!$B$3="Oui",IF(D13=Liste!$F$2,0%,VLOOKUP(D13,Modélisation!$A$69:$B$86,2,FALSE)),""))</f>
        <v/>
      </c>
      <c r="H13" s="1" t="str">
        <f>IF(ISBLANK(C13),"",IF(Modélisation!$B$3="Oui",F13*(1-G13),F13))</f>
        <v/>
      </c>
    </row>
    <row r="14" spans="1:8" x14ac:dyDescent="0.35">
      <c r="A14" s="2">
        <v>13</v>
      </c>
      <c r="B14" s="36"/>
      <c r="C14" s="34"/>
      <c r="D14" s="37"/>
      <c r="E14" s="1" t="str">
        <f>IF(ISBLANK(C14),"",IF(Modélisation!$B$10=3,IF(C14&gt;=Modélisation!$B$19,Modélisation!$A$19,IF(C14&gt;=Modélisation!$B$18,Modélisation!$A$18,Modélisation!$A$17)),IF(Modélisation!$B$10=4,IF(C14&gt;=Modélisation!$B$20,Modélisation!$A$20,IF(C14&gt;=Modélisation!$B$19,Modélisation!$A$19,IF(C14&gt;=Modélisation!$B$18,Modélisation!$A$18,Modélisation!$A$17))),IF(Modélisation!$B$10=5,IF(C14&gt;=Modélisation!$B$21,Modélisation!$A$21,IF(C14&gt;=Modélisation!$B$20,Modélisation!$A$20,IF(C14&gt;=Modélisation!$B$19,Modélisation!$A$19,IF(C14&gt;=Modélisation!$B$18,Modélisation!$A$18,Modélisation!$A$17)))),IF(Modélisation!$B$10=6,IF(C14&gt;=Modélisation!$B$22,Modélisation!$A$22,IF(C14&gt;=Modélisation!$B$21,Modélisation!$A$21,IF(C14&gt;=Modélisation!$B$20,Modélisation!$A$20,IF(C14&gt;=Modélisation!$B$19,Modélisation!$A$19,IF(C14&gt;=Modélisation!$B$18,Modélisation!$A$18,Modélisation!$A$17))))),IF(Modélisation!$B$10=7,IF(C14&gt;=Modélisation!$B$23,Modélisation!$A$23,IF(C14&gt;=Modélisation!$B$22,Modélisation!$A$22,IF(C14&gt;=Modélisation!$B$21,Modélisation!$A$21,IF(C14&gt;=Modélisation!$B$20,Modélisation!$A$20,IF(C14&gt;=Modélisation!$B$19,Modélisation!$A$19,IF(C14&gt;=Modélisation!$B$18,Modélisation!$A$18,Modélisation!$A$17))))))))))))</f>
        <v/>
      </c>
      <c r="F14" s="1" t="str">
        <f>IF(ISBLANK(C14),"",VLOOKUP(E14,Modélisation!$A$17:$H$23,8,FALSE))</f>
        <v/>
      </c>
      <c r="G14" s="4" t="str">
        <f>IF(ISBLANK(C14),"",IF(Modélisation!$B$3="Oui",IF(D14=Liste!$F$2,0%,VLOOKUP(D14,Modélisation!$A$69:$B$86,2,FALSE)),""))</f>
        <v/>
      </c>
      <c r="H14" s="1" t="str">
        <f>IF(ISBLANK(C14),"",IF(Modélisation!$B$3="Oui",F14*(1-G14),F14))</f>
        <v/>
      </c>
    </row>
    <row r="15" spans="1:8" x14ac:dyDescent="0.35">
      <c r="A15" s="2">
        <v>14</v>
      </c>
      <c r="B15" s="36"/>
      <c r="C15" s="34"/>
      <c r="D15" s="37"/>
      <c r="E15" s="1" t="str">
        <f>IF(ISBLANK(C15),"",IF(Modélisation!$B$10=3,IF(C15&gt;=Modélisation!$B$19,Modélisation!$A$19,IF(C15&gt;=Modélisation!$B$18,Modélisation!$A$18,Modélisation!$A$17)),IF(Modélisation!$B$10=4,IF(C15&gt;=Modélisation!$B$20,Modélisation!$A$20,IF(C15&gt;=Modélisation!$B$19,Modélisation!$A$19,IF(C15&gt;=Modélisation!$B$18,Modélisation!$A$18,Modélisation!$A$17))),IF(Modélisation!$B$10=5,IF(C15&gt;=Modélisation!$B$21,Modélisation!$A$21,IF(C15&gt;=Modélisation!$B$20,Modélisation!$A$20,IF(C15&gt;=Modélisation!$B$19,Modélisation!$A$19,IF(C15&gt;=Modélisation!$B$18,Modélisation!$A$18,Modélisation!$A$17)))),IF(Modélisation!$B$10=6,IF(C15&gt;=Modélisation!$B$22,Modélisation!$A$22,IF(C15&gt;=Modélisation!$B$21,Modélisation!$A$21,IF(C15&gt;=Modélisation!$B$20,Modélisation!$A$20,IF(C15&gt;=Modélisation!$B$19,Modélisation!$A$19,IF(C15&gt;=Modélisation!$B$18,Modélisation!$A$18,Modélisation!$A$17))))),IF(Modélisation!$B$10=7,IF(C15&gt;=Modélisation!$B$23,Modélisation!$A$23,IF(C15&gt;=Modélisation!$B$22,Modélisation!$A$22,IF(C15&gt;=Modélisation!$B$21,Modélisation!$A$21,IF(C15&gt;=Modélisation!$B$20,Modélisation!$A$20,IF(C15&gt;=Modélisation!$B$19,Modélisation!$A$19,IF(C15&gt;=Modélisation!$B$18,Modélisation!$A$18,Modélisation!$A$17))))))))))))</f>
        <v/>
      </c>
      <c r="F15" s="1" t="str">
        <f>IF(ISBLANK(C15),"",VLOOKUP(E15,Modélisation!$A$17:$H$23,8,FALSE))</f>
        <v/>
      </c>
      <c r="G15" s="4" t="str">
        <f>IF(ISBLANK(C15),"",IF(Modélisation!$B$3="Oui",IF(D15=Liste!$F$2,0%,VLOOKUP(D15,Modélisation!$A$69:$B$86,2,FALSE)),""))</f>
        <v/>
      </c>
      <c r="H15" s="1" t="str">
        <f>IF(ISBLANK(C15),"",IF(Modélisation!$B$3="Oui",F15*(1-G15),F15))</f>
        <v/>
      </c>
    </row>
    <row r="16" spans="1:8" x14ac:dyDescent="0.35">
      <c r="A16" s="2">
        <v>15</v>
      </c>
      <c r="B16" s="36"/>
      <c r="C16" s="34"/>
      <c r="D16" s="37"/>
      <c r="E16" s="1" t="str">
        <f>IF(ISBLANK(C16),"",IF(Modélisation!$B$10=3,IF(C16&gt;=Modélisation!$B$19,Modélisation!$A$19,IF(C16&gt;=Modélisation!$B$18,Modélisation!$A$18,Modélisation!$A$17)),IF(Modélisation!$B$10=4,IF(C16&gt;=Modélisation!$B$20,Modélisation!$A$20,IF(C16&gt;=Modélisation!$B$19,Modélisation!$A$19,IF(C16&gt;=Modélisation!$B$18,Modélisation!$A$18,Modélisation!$A$17))),IF(Modélisation!$B$10=5,IF(C16&gt;=Modélisation!$B$21,Modélisation!$A$21,IF(C16&gt;=Modélisation!$B$20,Modélisation!$A$20,IF(C16&gt;=Modélisation!$B$19,Modélisation!$A$19,IF(C16&gt;=Modélisation!$B$18,Modélisation!$A$18,Modélisation!$A$17)))),IF(Modélisation!$B$10=6,IF(C16&gt;=Modélisation!$B$22,Modélisation!$A$22,IF(C16&gt;=Modélisation!$B$21,Modélisation!$A$21,IF(C16&gt;=Modélisation!$B$20,Modélisation!$A$20,IF(C16&gt;=Modélisation!$B$19,Modélisation!$A$19,IF(C16&gt;=Modélisation!$B$18,Modélisation!$A$18,Modélisation!$A$17))))),IF(Modélisation!$B$10=7,IF(C16&gt;=Modélisation!$B$23,Modélisation!$A$23,IF(C16&gt;=Modélisation!$B$22,Modélisation!$A$22,IF(C16&gt;=Modélisation!$B$21,Modélisation!$A$21,IF(C16&gt;=Modélisation!$B$20,Modélisation!$A$20,IF(C16&gt;=Modélisation!$B$19,Modélisation!$A$19,IF(C16&gt;=Modélisation!$B$18,Modélisation!$A$18,Modélisation!$A$17))))))))))))</f>
        <v/>
      </c>
      <c r="F16" s="1" t="str">
        <f>IF(ISBLANK(C16),"",VLOOKUP(E16,Modélisation!$A$17:$H$23,8,FALSE))</f>
        <v/>
      </c>
      <c r="G16" s="4" t="str">
        <f>IF(ISBLANK(C16),"",IF(Modélisation!$B$3="Oui",IF(D16=Liste!$F$2,0%,VLOOKUP(D16,Modélisation!$A$69:$B$86,2,FALSE)),""))</f>
        <v/>
      </c>
      <c r="H16" s="1" t="str">
        <f>IF(ISBLANK(C16),"",IF(Modélisation!$B$3="Oui",F16*(1-G16),F16))</f>
        <v/>
      </c>
    </row>
    <row r="17" spans="1:8" x14ac:dyDescent="0.35">
      <c r="A17" s="2">
        <v>16</v>
      </c>
      <c r="B17" s="36"/>
      <c r="C17" s="34"/>
      <c r="D17" s="37"/>
      <c r="E17" s="1" t="str">
        <f>IF(ISBLANK(C17),"",IF(Modélisation!$B$10=3,IF(C17&gt;=Modélisation!$B$19,Modélisation!$A$19,IF(C17&gt;=Modélisation!$B$18,Modélisation!$A$18,Modélisation!$A$17)),IF(Modélisation!$B$10=4,IF(C17&gt;=Modélisation!$B$20,Modélisation!$A$20,IF(C17&gt;=Modélisation!$B$19,Modélisation!$A$19,IF(C17&gt;=Modélisation!$B$18,Modélisation!$A$18,Modélisation!$A$17))),IF(Modélisation!$B$10=5,IF(C17&gt;=Modélisation!$B$21,Modélisation!$A$21,IF(C17&gt;=Modélisation!$B$20,Modélisation!$A$20,IF(C17&gt;=Modélisation!$B$19,Modélisation!$A$19,IF(C17&gt;=Modélisation!$B$18,Modélisation!$A$18,Modélisation!$A$17)))),IF(Modélisation!$B$10=6,IF(C17&gt;=Modélisation!$B$22,Modélisation!$A$22,IF(C17&gt;=Modélisation!$B$21,Modélisation!$A$21,IF(C17&gt;=Modélisation!$B$20,Modélisation!$A$20,IF(C17&gt;=Modélisation!$B$19,Modélisation!$A$19,IF(C17&gt;=Modélisation!$B$18,Modélisation!$A$18,Modélisation!$A$17))))),IF(Modélisation!$B$10=7,IF(C17&gt;=Modélisation!$B$23,Modélisation!$A$23,IF(C17&gt;=Modélisation!$B$22,Modélisation!$A$22,IF(C17&gt;=Modélisation!$B$21,Modélisation!$A$21,IF(C17&gt;=Modélisation!$B$20,Modélisation!$A$20,IF(C17&gt;=Modélisation!$B$19,Modélisation!$A$19,IF(C17&gt;=Modélisation!$B$18,Modélisation!$A$18,Modélisation!$A$17))))))))))))</f>
        <v/>
      </c>
      <c r="F17" s="1" t="str">
        <f>IF(ISBLANK(C17),"",VLOOKUP(E17,Modélisation!$A$17:$H$23,8,FALSE))</f>
        <v/>
      </c>
      <c r="G17" s="4" t="str">
        <f>IF(ISBLANK(C17),"",IF(Modélisation!$B$3="Oui",IF(D17=Liste!$F$2,0%,VLOOKUP(D17,Modélisation!$A$69:$B$86,2,FALSE)),""))</f>
        <v/>
      </c>
      <c r="H17" s="1" t="str">
        <f>IF(ISBLANK(C17),"",IF(Modélisation!$B$3="Oui",F17*(1-G17),F17))</f>
        <v/>
      </c>
    </row>
    <row r="18" spans="1:8" x14ac:dyDescent="0.35">
      <c r="A18" s="2">
        <v>17</v>
      </c>
      <c r="B18" s="36"/>
      <c r="C18" s="34"/>
      <c r="D18" s="37"/>
      <c r="E18" s="1" t="str">
        <f>IF(ISBLANK(C18),"",IF(Modélisation!$B$10=3,IF(C18&gt;=Modélisation!$B$19,Modélisation!$A$19,IF(C18&gt;=Modélisation!$B$18,Modélisation!$A$18,Modélisation!$A$17)),IF(Modélisation!$B$10=4,IF(C18&gt;=Modélisation!$B$20,Modélisation!$A$20,IF(C18&gt;=Modélisation!$B$19,Modélisation!$A$19,IF(C18&gt;=Modélisation!$B$18,Modélisation!$A$18,Modélisation!$A$17))),IF(Modélisation!$B$10=5,IF(C18&gt;=Modélisation!$B$21,Modélisation!$A$21,IF(C18&gt;=Modélisation!$B$20,Modélisation!$A$20,IF(C18&gt;=Modélisation!$B$19,Modélisation!$A$19,IF(C18&gt;=Modélisation!$B$18,Modélisation!$A$18,Modélisation!$A$17)))),IF(Modélisation!$B$10=6,IF(C18&gt;=Modélisation!$B$22,Modélisation!$A$22,IF(C18&gt;=Modélisation!$B$21,Modélisation!$A$21,IF(C18&gt;=Modélisation!$B$20,Modélisation!$A$20,IF(C18&gt;=Modélisation!$B$19,Modélisation!$A$19,IF(C18&gt;=Modélisation!$B$18,Modélisation!$A$18,Modélisation!$A$17))))),IF(Modélisation!$B$10=7,IF(C18&gt;=Modélisation!$B$23,Modélisation!$A$23,IF(C18&gt;=Modélisation!$B$22,Modélisation!$A$22,IF(C18&gt;=Modélisation!$B$21,Modélisation!$A$21,IF(C18&gt;=Modélisation!$B$20,Modélisation!$A$20,IF(C18&gt;=Modélisation!$B$19,Modélisation!$A$19,IF(C18&gt;=Modélisation!$B$18,Modélisation!$A$18,Modélisation!$A$17))))))))))))</f>
        <v/>
      </c>
      <c r="F18" s="1" t="str">
        <f>IF(ISBLANK(C18),"",VLOOKUP(E18,Modélisation!$A$17:$H$23,8,FALSE))</f>
        <v/>
      </c>
      <c r="G18" s="4" t="str">
        <f>IF(ISBLANK(C18),"",IF(Modélisation!$B$3="Oui",IF(D18=Liste!$F$2,0%,VLOOKUP(D18,Modélisation!$A$69:$B$86,2,FALSE)),""))</f>
        <v/>
      </c>
      <c r="H18" s="1" t="str">
        <f>IF(ISBLANK(C18),"",IF(Modélisation!$B$3="Oui",F18*(1-G18),F18))</f>
        <v/>
      </c>
    </row>
    <row r="19" spans="1:8" x14ac:dyDescent="0.35">
      <c r="A19" s="2">
        <v>18</v>
      </c>
      <c r="B19" s="36"/>
      <c r="C19" s="34"/>
      <c r="D19" s="37"/>
      <c r="E19" s="1" t="str">
        <f>IF(ISBLANK(C19),"",IF(Modélisation!$B$10=3,IF(C19&gt;=Modélisation!$B$19,Modélisation!$A$19,IF(C19&gt;=Modélisation!$B$18,Modélisation!$A$18,Modélisation!$A$17)),IF(Modélisation!$B$10=4,IF(C19&gt;=Modélisation!$B$20,Modélisation!$A$20,IF(C19&gt;=Modélisation!$B$19,Modélisation!$A$19,IF(C19&gt;=Modélisation!$B$18,Modélisation!$A$18,Modélisation!$A$17))),IF(Modélisation!$B$10=5,IF(C19&gt;=Modélisation!$B$21,Modélisation!$A$21,IF(C19&gt;=Modélisation!$B$20,Modélisation!$A$20,IF(C19&gt;=Modélisation!$B$19,Modélisation!$A$19,IF(C19&gt;=Modélisation!$B$18,Modélisation!$A$18,Modélisation!$A$17)))),IF(Modélisation!$B$10=6,IF(C19&gt;=Modélisation!$B$22,Modélisation!$A$22,IF(C19&gt;=Modélisation!$B$21,Modélisation!$A$21,IF(C19&gt;=Modélisation!$B$20,Modélisation!$A$20,IF(C19&gt;=Modélisation!$B$19,Modélisation!$A$19,IF(C19&gt;=Modélisation!$B$18,Modélisation!$A$18,Modélisation!$A$17))))),IF(Modélisation!$B$10=7,IF(C19&gt;=Modélisation!$B$23,Modélisation!$A$23,IF(C19&gt;=Modélisation!$B$22,Modélisation!$A$22,IF(C19&gt;=Modélisation!$B$21,Modélisation!$A$21,IF(C19&gt;=Modélisation!$B$20,Modélisation!$A$20,IF(C19&gt;=Modélisation!$B$19,Modélisation!$A$19,IF(C19&gt;=Modélisation!$B$18,Modélisation!$A$18,Modélisation!$A$17))))))))))))</f>
        <v/>
      </c>
      <c r="F19" s="1" t="str">
        <f>IF(ISBLANK(C19),"",VLOOKUP(E19,Modélisation!$A$17:$H$23,8,FALSE))</f>
        <v/>
      </c>
      <c r="G19" s="4" t="str">
        <f>IF(ISBLANK(C19),"",IF(Modélisation!$B$3="Oui",IF(D19=Liste!$F$2,0%,VLOOKUP(D19,Modélisation!$A$69:$B$86,2,FALSE)),""))</f>
        <v/>
      </c>
      <c r="H19" s="1" t="str">
        <f>IF(ISBLANK(C19),"",IF(Modélisation!$B$3="Oui",F19*(1-G19),F19))</f>
        <v/>
      </c>
    </row>
    <row r="20" spans="1:8" x14ac:dyDescent="0.35">
      <c r="A20" s="2">
        <v>19</v>
      </c>
      <c r="B20" s="36"/>
      <c r="C20" s="34"/>
      <c r="D20" s="37"/>
      <c r="E20" s="1" t="str">
        <f>IF(ISBLANK(C20),"",IF(Modélisation!$B$10=3,IF(C20&gt;=Modélisation!$B$19,Modélisation!$A$19,IF(C20&gt;=Modélisation!$B$18,Modélisation!$A$18,Modélisation!$A$17)),IF(Modélisation!$B$10=4,IF(C20&gt;=Modélisation!$B$20,Modélisation!$A$20,IF(C20&gt;=Modélisation!$B$19,Modélisation!$A$19,IF(C20&gt;=Modélisation!$B$18,Modélisation!$A$18,Modélisation!$A$17))),IF(Modélisation!$B$10=5,IF(C20&gt;=Modélisation!$B$21,Modélisation!$A$21,IF(C20&gt;=Modélisation!$B$20,Modélisation!$A$20,IF(C20&gt;=Modélisation!$B$19,Modélisation!$A$19,IF(C20&gt;=Modélisation!$B$18,Modélisation!$A$18,Modélisation!$A$17)))),IF(Modélisation!$B$10=6,IF(C20&gt;=Modélisation!$B$22,Modélisation!$A$22,IF(C20&gt;=Modélisation!$B$21,Modélisation!$A$21,IF(C20&gt;=Modélisation!$B$20,Modélisation!$A$20,IF(C20&gt;=Modélisation!$B$19,Modélisation!$A$19,IF(C20&gt;=Modélisation!$B$18,Modélisation!$A$18,Modélisation!$A$17))))),IF(Modélisation!$B$10=7,IF(C20&gt;=Modélisation!$B$23,Modélisation!$A$23,IF(C20&gt;=Modélisation!$B$22,Modélisation!$A$22,IF(C20&gt;=Modélisation!$B$21,Modélisation!$A$21,IF(C20&gt;=Modélisation!$B$20,Modélisation!$A$20,IF(C20&gt;=Modélisation!$B$19,Modélisation!$A$19,IF(C20&gt;=Modélisation!$B$18,Modélisation!$A$18,Modélisation!$A$17))))))))))))</f>
        <v/>
      </c>
      <c r="F20" s="1" t="str">
        <f>IF(ISBLANK(C20),"",VLOOKUP(E20,Modélisation!$A$17:$H$23,8,FALSE))</f>
        <v/>
      </c>
      <c r="G20" s="4" t="str">
        <f>IF(ISBLANK(C20),"",IF(Modélisation!$B$3="Oui",IF(D20=Liste!$F$2,0%,VLOOKUP(D20,Modélisation!$A$69:$B$86,2,FALSE)),""))</f>
        <v/>
      </c>
      <c r="H20" s="1" t="str">
        <f>IF(ISBLANK(C20),"",IF(Modélisation!$B$3="Oui",F20*(1-G20),F20))</f>
        <v/>
      </c>
    </row>
    <row r="21" spans="1:8" x14ac:dyDescent="0.35">
      <c r="A21" s="2">
        <v>20</v>
      </c>
      <c r="B21" s="36"/>
      <c r="C21" s="34"/>
      <c r="D21" s="37"/>
      <c r="E21" s="1" t="str">
        <f>IF(ISBLANK(C21),"",IF(Modélisation!$B$10=3,IF(C21&gt;=Modélisation!$B$19,Modélisation!$A$19,IF(C21&gt;=Modélisation!$B$18,Modélisation!$A$18,Modélisation!$A$17)),IF(Modélisation!$B$10=4,IF(C21&gt;=Modélisation!$B$20,Modélisation!$A$20,IF(C21&gt;=Modélisation!$B$19,Modélisation!$A$19,IF(C21&gt;=Modélisation!$B$18,Modélisation!$A$18,Modélisation!$A$17))),IF(Modélisation!$B$10=5,IF(C21&gt;=Modélisation!$B$21,Modélisation!$A$21,IF(C21&gt;=Modélisation!$B$20,Modélisation!$A$20,IF(C21&gt;=Modélisation!$B$19,Modélisation!$A$19,IF(C21&gt;=Modélisation!$B$18,Modélisation!$A$18,Modélisation!$A$17)))),IF(Modélisation!$B$10=6,IF(C21&gt;=Modélisation!$B$22,Modélisation!$A$22,IF(C21&gt;=Modélisation!$B$21,Modélisation!$A$21,IF(C21&gt;=Modélisation!$B$20,Modélisation!$A$20,IF(C21&gt;=Modélisation!$B$19,Modélisation!$A$19,IF(C21&gt;=Modélisation!$B$18,Modélisation!$A$18,Modélisation!$A$17))))),IF(Modélisation!$B$10=7,IF(C21&gt;=Modélisation!$B$23,Modélisation!$A$23,IF(C21&gt;=Modélisation!$B$22,Modélisation!$A$22,IF(C21&gt;=Modélisation!$B$21,Modélisation!$A$21,IF(C21&gt;=Modélisation!$B$20,Modélisation!$A$20,IF(C21&gt;=Modélisation!$B$19,Modélisation!$A$19,IF(C21&gt;=Modélisation!$B$18,Modélisation!$A$18,Modélisation!$A$17))))))))))))</f>
        <v/>
      </c>
      <c r="F21" s="1" t="str">
        <f>IF(ISBLANK(C21),"",VLOOKUP(E21,Modélisation!$A$17:$H$23,8,FALSE))</f>
        <v/>
      </c>
      <c r="G21" s="4" t="str">
        <f>IF(ISBLANK(C21),"",IF(Modélisation!$B$3="Oui",IF(D21=Liste!$F$2,0%,VLOOKUP(D21,Modélisation!$A$69:$B$86,2,FALSE)),""))</f>
        <v/>
      </c>
      <c r="H21" s="1" t="str">
        <f>IF(ISBLANK(C21),"",IF(Modélisation!$B$3="Oui",F21*(1-G21),F21))</f>
        <v/>
      </c>
    </row>
    <row r="22" spans="1:8" x14ac:dyDescent="0.35">
      <c r="A22" s="2">
        <v>21</v>
      </c>
      <c r="B22" s="36"/>
      <c r="C22" s="34"/>
      <c r="D22" s="37"/>
      <c r="E22" s="1" t="str">
        <f>IF(ISBLANK(C22),"",IF(Modélisation!$B$10=3,IF(C22&gt;=Modélisation!$B$19,Modélisation!$A$19,IF(C22&gt;=Modélisation!$B$18,Modélisation!$A$18,Modélisation!$A$17)),IF(Modélisation!$B$10=4,IF(C22&gt;=Modélisation!$B$20,Modélisation!$A$20,IF(C22&gt;=Modélisation!$B$19,Modélisation!$A$19,IF(C22&gt;=Modélisation!$B$18,Modélisation!$A$18,Modélisation!$A$17))),IF(Modélisation!$B$10=5,IF(C22&gt;=Modélisation!$B$21,Modélisation!$A$21,IF(C22&gt;=Modélisation!$B$20,Modélisation!$A$20,IF(C22&gt;=Modélisation!$B$19,Modélisation!$A$19,IF(C22&gt;=Modélisation!$B$18,Modélisation!$A$18,Modélisation!$A$17)))),IF(Modélisation!$B$10=6,IF(C22&gt;=Modélisation!$B$22,Modélisation!$A$22,IF(C22&gt;=Modélisation!$B$21,Modélisation!$A$21,IF(C22&gt;=Modélisation!$B$20,Modélisation!$A$20,IF(C22&gt;=Modélisation!$B$19,Modélisation!$A$19,IF(C22&gt;=Modélisation!$B$18,Modélisation!$A$18,Modélisation!$A$17))))),IF(Modélisation!$B$10=7,IF(C22&gt;=Modélisation!$B$23,Modélisation!$A$23,IF(C22&gt;=Modélisation!$B$22,Modélisation!$A$22,IF(C22&gt;=Modélisation!$B$21,Modélisation!$A$21,IF(C22&gt;=Modélisation!$B$20,Modélisation!$A$20,IF(C22&gt;=Modélisation!$B$19,Modélisation!$A$19,IF(C22&gt;=Modélisation!$B$18,Modélisation!$A$18,Modélisation!$A$17))))))))))))</f>
        <v/>
      </c>
      <c r="F22" s="1" t="str">
        <f>IF(ISBLANK(C22),"",VLOOKUP(E22,Modélisation!$A$17:$H$23,8,FALSE))</f>
        <v/>
      </c>
      <c r="G22" s="4" t="str">
        <f>IF(ISBLANK(C22),"",IF(Modélisation!$B$3="Oui",IF(D22=Liste!$F$2,0%,VLOOKUP(D22,Modélisation!$A$69:$B$86,2,FALSE)),""))</f>
        <v/>
      </c>
      <c r="H22" s="1" t="str">
        <f>IF(ISBLANK(C22),"",IF(Modélisation!$B$3="Oui",F22*(1-G22),F22))</f>
        <v/>
      </c>
    </row>
    <row r="23" spans="1:8" x14ac:dyDescent="0.35">
      <c r="A23" s="2">
        <v>22</v>
      </c>
      <c r="B23" s="36"/>
      <c r="C23" s="34"/>
      <c r="D23" s="37"/>
      <c r="E23" s="1" t="str">
        <f>IF(ISBLANK(C23),"",IF(Modélisation!$B$10=3,IF(C23&gt;=Modélisation!$B$19,Modélisation!$A$19,IF(C23&gt;=Modélisation!$B$18,Modélisation!$A$18,Modélisation!$A$17)),IF(Modélisation!$B$10=4,IF(C23&gt;=Modélisation!$B$20,Modélisation!$A$20,IF(C23&gt;=Modélisation!$B$19,Modélisation!$A$19,IF(C23&gt;=Modélisation!$B$18,Modélisation!$A$18,Modélisation!$A$17))),IF(Modélisation!$B$10=5,IF(C23&gt;=Modélisation!$B$21,Modélisation!$A$21,IF(C23&gt;=Modélisation!$B$20,Modélisation!$A$20,IF(C23&gt;=Modélisation!$B$19,Modélisation!$A$19,IF(C23&gt;=Modélisation!$B$18,Modélisation!$A$18,Modélisation!$A$17)))),IF(Modélisation!$B$10=6,IF(C23&gt;=Modélisation!$B$22,Modélisation!$A$22,IF(C23&gt;=Modélisation!$B$21,Modélisation!$A$21,IF(C23&gt;=Modélisation!$B$20,Modélisation!$A$20,IF(C23&gt;=Modélisation!$B$19,Modélisation!$A$19,IF(C23&gt;=Modélisation!$B$18,Modélisation!$A$18,Modélisation!$A$17))))),IF(Modélisation!$B$10=7,IF(C23&gt;=Modélisation!$B$23,Modélisation!$A$23,IF(C23&gt;=Modélisation!$B$22,Modélisation!$A$22,IF(C23&gt;=Modélisation!$B$21,Modélisation!$A$21,IF(C23&gt;=Modélisation!$B$20,Modélisation!$A$20,IF(C23&gt;=Modélisation!$B$19,Modélisation!$A$19,IF(C23&gt;=Modélisation!$B$18,Modélisation!$A$18,Modélisation!$A$17))))))))))))</f>
        <v/>
      </c>
      <c r="F23" s="1" t="str">
        <f>IF(ISBLANK(C23),"",VLOOKUP(E23,Modélisation!$A$17:$H$23,8,FALSE))</f>
        <v/>
      </c>
      <c r="G23" s="4" t="str">
        <f>IF(ISBLANK(C23),"",IF(Modélisation!$B$3="Oui",IF(D23=Liste!$F$2,0%,VLOOKUP(D23,Modélisation!$A$69:$B$86,2,FALSE)),""))</f>
        <v/>
      </c>
      <c r="H23" s="1" t="str">
        <f>IF(ISBLANK(C23),"",IF(Modélisation!$B$3="Oui",F23*(1-G23),F23))</f>
        <v/>
      </c>
    </row>
    <row r="24" spans="1:8" x14ac:dyDescent="0.35">
      <c r="A24" s="2">
        <v>23</v>
      </c>
      <c r="B24" s="36"/>
      <c r="C24" s="34"/>
      <c r="D24" s="37"/>
      <c r="E24" s="1" t="str">
        <f>IF(ISBLANK(C24),"",IF(Modélisation!$B$10=3,IF(C24&gt;=Modélisation!$B$19,Modélisation!$A$19,IF(C24&gt;=Modélisation!$B$18,Modélisation!$A$18,Modélisation!$A$17)),IF(Modélisation!$B$10=4,IF(C24&gt;=Modélisation!$B$20,Modélisation!$A$20,IF(C24&gt;=Modélisation!$B$19,Modélisation!$A$19,IF(C24&gt;=Modélisation!$B$18,Modélisation!$A$18,Modélisation!$A$17))),IF(Modélisation!$B$10=5,IF(C24&gt;=Modélisation!$B$21,Modélisation!$A$21,IF(C24&gt;=Modélisation!$B$20,Modélisation!$A$20,IF(C24&gt;=Modélisation!$B$19,Modélisation!$A$19,IF(C24&gt;=Modélisation!$B$18,Modélisation!$A$18,Modélisation!$A$17)))),IF(Modélisation!$B$10=6,IF(C24&gt;=Modélisation!$B$22,Modélisation!$A$22,IF(C24&gt;=Modélisation!$B$21,Modélisation!$A$21,IF(C24&gt;=Modélisation!$B$20,Modélisation!$A$20,IF(C24&gt;=Modélisation!$B$19,Modélisation!$A$19,IF(C24&gt;=Modélisation!$B$18,Modélisation!$A$18,Modélisation!$A$17))))),IF(Modélisation!$B$10=7,IF(C24&gt;=Modélisation!$B$23,Modélisation!$A$23,IF(C24&gt;=Modélisation!$B$22,Modélisation!$A$22,IF(C24&gt;=Modélisation!$B$21,Modélisation!$A$21,IF(C24&gt;=Modélisation!$B$20,Modélisation!$A$20,IF(C24&gt;=Modélisation!$B$19,Modélisation!$A$19,IF(C24&gt;=Modélisation!$B$18,Modélisation!$A$18,Modélisation!$A$17))))))))))))</f>
        <v/>
      </c>
      <c r="F24" s="1" t="str">
        <f>IF(ISBLANK(C24),"",VLOOKUP(E24,Modélisation!$A$17:$H$23,8,FALSE))</f>
        <v/>
      </c>
      <c r="G24" s="4" t="str">
        <f>IF(ISBLANK(C24),"",IF(Modélisation!$B$3="Oui",IF(D24=Liste!$F$2,0%,VLOOKUP(D24,Modélisation!$A$69:$B$86,2,FALSE)),""))</f>
        <v/>
      </c>
      <c r="H24" s="1" t="str">
        <f>IF(ISBLANK(C24),"",IF(Modélisation!$B$3="Oui",F24*(1-G24),F24))</f>
        <v/>
      </c>
    </row>
    <row r="25" spans="1:8" x14ac:dyDescent="0.35">
      <c r="A25" s="2">
        <v>24</v>
      </c>
      <c r="B25" s="36"/>
      <c r="C25" s="34"/>
      <c r="D25" s="37"/>
      <c r="E25" s="1" t="str">
        <f>IF(ISBLANK(C25),"",IF(Modélisation!$B$10=3,IF(C25&gt;=Modélisation!$B$19,Modélisation!$A$19,IF(C25&gt;=Modélisation!$B$18,Modélisation!$A$18,Modélisation!$A$17)),IF(Modélisation!$B$10=4,IF(C25&gt;=Modélisation!$B$20,Modélisation!$A$20,IF(C25&gt;=Modélisation!$B$19,Modélisation!$A$19,IF(C25&gt;=Modélisation!$B$18,Modélisation!$A$18,Modélisation!$A$17))),IF(Modélisation!$B$10=5,IF(C25&gt;=Modélisation!$B$21,Modélisation!$A$21,IF(C25&gt;=Modélisation!$B$20,Modélisation!$A$20,IF(C25&gt;=Modélisation!$B$19,Modélisation!$A$19,IF(C25&gt;=Modélisation!$B$18,Modélisation!$A$18,Modélisation!$A$17)))),IF(Modélisation!$B$10=6,IF(C25&gt;=Modélisation!$B$22,Modélisation!$A$22,IF(C25&gt;=Modélisation!$B$21,Modélisation!$A$21,IF(C25&gt;=Modélisation!$B$20,Modélisation!$A$20,IF(C25&gt;=Modélisation!$B$19,Modélisation!$A$19,IF(C25&gt;=Modélisation!$B$18,Modélisation!$A$18,Modélisation!$A$17))))),IF(Modélisation!$B$10=7,IF(C25&gt;=Modélisation!$B$23,Modélisation!$A$23,IF(C25&gt;=Modélisation!$B$22,Modélisation!$A$22,IF(C25&gt;=Modélisation!$B$21,Modélisation!$A$21,IF(C25&gt;=Modélisation!$B$20,Modélisation!$A$20,IF(C25&gt;=Modélisation!$B$19,Modélisation!$A$19,IF(C25&gt;=Modélisation!$B$18,Modélisation!$A$18,Modélisation!$A$17))))))))))))</f>
        <v/>
      </c>
      <c r="F25" s="1" t="str">
        <f>IF(ISBLANK(C25),"",VLOOKUP(E25,Modélisation!$A$17:$H$23,8,FALSE))</f>
        <v/>
      </c>
      <c r="G25" s="4" t="str">
        <f>IF(ISBLANK(C25),"",IF(Modélisation!$B$3="Oui",IF(D25=Liste!$F$2,0%,VLOOKUP(D25,Modélisation!$A$69:$B$86,2,FALSE)),""))</f>
        <v/>
      </c>
      <c r="H25" s="1" t="str">
        <f>IF(ISBLANK(C25),"",IF(Modélisation!$B$3="Oui",F25*(1-G25),F25))</f>
        <v/>
      </c>
    </row>
    <row r="26" spans="1:8" x14ac:dyDescent="0.35">
      <c r="A26" s="2">
        <v>25</v>
      </c>
      <c r="B26" s="36"/>
      <c r="C26" s="34"/>
      <c r="D26" s="37"/>
      <c r="E26" s="1" t="str">
        <f>IF(ISBLANK(C26),"",IF(Modélisation!$B$10=3,IF(C26&gt;=Modélisation!$B$19,Modélisation!$A$19,IF(C26&gt;=Modélisation!$B$18,Modélisation!$A$18,Modélisation!$A$17)),IF(Modélisation!$B$10=4,IF(C26&gt;=Modélisation!$B$20,Modélisation!$A$20,IF(C26&gt;=Modélisation!$B$19,Modélisation!$A$19,IF(C26&gt;=Modélisation!$B$18,Modélisation!$A$18,Modélisation!$A$17))),IF(Modélisation!$B$10=5,IF(C26&gt;=Modélisation!$B$21,Modélisation!$A$21,IF(C26&gt;=Modélisation!$B$20,Modélisation!$A$20,IF(C26&gt;=Modélisation!$B$19,Modélisation!$A$19,IF(C26&gt;=Modélisation!$B$18,Modélisation!$A$18,Modélisation!$A$17)))),IF(Modélisation!$B$10=6,IF(C26&gt;=Modélisation!$B$22,Modélisation!$A$22,IF(C26&gt;=Modélisation!$B$21,Modélisation!$A$21,IF(C26&gt;=Modélisation!$B$20,Modélisation!$A$20,IF(C26&gt;=Modélisation!$B$19,Modélisation!$A$19,IF(C26&gt;=Modélisation!$B$18,Modélisation!$A$18,Modélisation!$A$17))))),IF(Modélisation!$B$10=7,IF(C26&gt;=Modélisation!$B$23,Modélisation!$A$23,IF(C26&gt;=Modélisation!$B$22,Modélisation!$A$22,IF(C26&gt;=Modélisation!$B$21,Modélisation!$A$21,IF(C26&gt;=Modélisation!$B$20,Modélisation!$A$20,IF(C26&gt;=Modélisation!$B$19,Modélisation!$A$19,IF(C26&gt;=Modélisation!$B$18,Modélisation!$A$18,Modélisation!$A$17))))))))))))</f>
        <v/>
      </c>
      <c r="F26" s="1" t="str">
        <f>IF(ISBLANK(C26),"",VLOOKUP(E26,Modélisation!$A$17:$H$23,8,FALSE))</f>
        <v/>
      </c>
      <c r="G26" s="4" t="str">
        <f>IF(ISBLANK(C26),"",IF(Modélisation!$B$3="Oui",IF(D26=Liste!$F$2,0%,VLOOKUP(D26,Modélisation!$A$69:$B$86,2,FALSE)),""))</f>
        <v/>
      </c>
      <c r="H26" s="1" t="str">
        <f>IF(ISBLANK(C26),"",IF(Modélisation!$B$3="Oui",F26*(1-G26),F26))</f>
        <v/>
      </c>
    </row>
    <row r="27" spans="1:8" x14ac:dyDescent="0.35">
      <c r="A27" s="2">
        <v>26</v>
      </c>
      <c r="B27" s="36"/>
      <c r="C27" s="34"/>
      <c r="D27" s="37"/>
      <c r="E27" s="1" t="str">
        <f>IF(ISBLANK(C27),"",IF(Modélisation!$B$10=3,IF(C27&gt;=Modélisation!$B$19,Modélisation!$A$19,IF(C27&gt;=Modélisation!$B$18,Modélisation!$A$18,Modélisation!$A$17)),IF(Modélisation!$B$10=4,IF(C27&gt;=Modélisation!$B$20,Modélisation!$A$20,IF(C27&gt;=Modélisation!$B$19,Modélisation!$A$19,IF(C27&gt;=Modélisation!$B$18,Modélisation!$A$18,Modélisation!$A$17))),IF(Modélisation!$B$10=5,IF(C27&gt;=Modélisation!$B$21,Modélisation!$A$21,IF(C27&gt;=Modélisation!$B$20,Modélisation!$A$20,IF(C27&gt;=Modélisation!$B$19,Modélisation!$A$19,IF(C27&gt;=Modélisation!$B$18,Modélisation!$A$18,Modélisation!$A$17)))),IF(Modélisation!$B$10=6,IF(C27&gt;=Modélisation!$B$22,Modélisation!$A$22,IF(C27&gt;=Modélisation!$B$21,Modélisation!$A$21,IF(C27&gt;=Modélisation!$B$20,Modélisation!$A$20,IF(C27&gt;=Modélisation!$B$19,Modélisation!$A$19,IF(C27&gt;=Modélisation!$B$18,Modélisation!$A$18,Modélisation!$A$17))))),IF(Modélisation!$B$10=7,IF(C27&gt;=Modélisation!$B$23,Modélisation!$A$23,IF(C27&gt;=Modélisation!$B$22,Modélisation!$A$22,IF(C27&gt;=Modélisation!$B$21,Modélisation!$A$21,IF(C27&gt;=Modélisation!$B$20,Modélisation!$A$20,IF(C27&gt;=Modélisation!$B$19,Modélisation!$A$19,IF(C27&gt;=Modélisation!$B$18,Modélisation!$A$18,Modélisation!$A$17))))))))))))</f>
        <v/>
      </c>
      <c r="F27" s="1" t="str">
        <f>IF(ISBLANK(C27),"",VLOOKUP(E27,Modélisation!$A$17:$H$23,8,FALSE))</f>
        <v/>
      </c>
      <c r="G27" s="4" t="str">
        <f>IF(ISBLANK(C27),"",IF(Modélisation!$B$3="Oui",IF(D27=Liste!$F$2,0%,VLOOKUP(D27,Modélisation!$A$69:$B$86,2,FALSE)),""))</f>
        <v/>
      </c>
      <c r="H27" s="1" t="str">
        <f>IF(ISBLANK(C27),"",IF(Modélisation!$B$3="Oui",F27*(1-G27),F27))</f>
        <v/>
      </c>
    </row>
    <row r="28" spans="1:8" x14ac:dyDescent="0.35">
      <c r="A28" s="2">
        <v>27</v>
      </c>
      <c r="B28" s="36"/>
      <c r="C28" s="34"/>
      <c r="D28" s="37"/>
      <c r="E28" s="1" t="str">
        <f>IF(ISBLANK(C28),"",IF(Modélisation!$B$10=3,IF(C28&gt;=Modélisation!$B$19,Modélisation!$A$19,IF(C28&gt;=Modélisation!$B$18,Modélisation!$A$18,Modélisation!$A$17)),IF(Modélisation!$B$10=4,IF(C28&gt;=Modélisation!$B$20,Modélisation!$A$20,IF(C28&gt;=Modélisation!$B$19,Modélisation!$A$19,IF(C28&gt;=Modélisation!$B$18,Modélisation!$A$18,Modélisation!$A$17))),IF(Modélisation!$B$10=5,IF(C28&gt;=Modélisation!$B$21,Modélisation!$A$21,IF(C28&gt;=Modélisation!$B$20,Modélisation!$A$20,IF(C28&gt;=Modélisation!$B$19,Modélisation!$A$19,IF(C28&gt;=Modélisation!$B$18,Modélisation!$A$18,Modélisation!$A$17)))),IF(Modélisation!$B$10=6,IF(C28&gt;=Modélisation!$B$22,Modélisation!$A$22,IF(C28&gt;=Modélisation!$B$21,Modélisation!$A$21,IF(C28&gt;=Modélisation!$B$20,Modélisation!$A$20,IF(C28&gt;=Modélisation!$B$19,Modélisation!$A$19,IF(C28&gt;=Modélisation!$B$18,Modélisation!$A$18,Modélisation!$A$17))))),IF(Modélisation!$B$10=7,IF(C28&gt;=Modélisation!$B$23,Modélisation!$A$23,IF(C28&gt;=Modélisation!$B$22,Modélisation!$A$22,IF(C28&gt;=Modélisation!$B$21,Modélisation!$A$21,IF(C28&gt;=Modélisation!$B$20,Modélisation!$A$20,IF(C28&gt;=Modélisation!$B$19,Modélisation!$A$19,IF(C28&gt;=Modélisation!$B$18,Modélisation!$A$18,Modélisation!$A$17))))))))))))</f>
        <v/>
      </c>
      <c r="F28" s="1" t="str">
        <f>IF(ISBLANK(C28),"",VLOOKUP(E28,Modélisation!$A$17:$H$23,8,FALSE))</f>
        <v/>
      </c>
      <c r="G28" s="4" t="str">
        <f>IF(ISBLANK(C28),"",IF(Modélisation!$B$3="Oui",IF(D28=Liste!$F$2,0%,VLOOKUP(D28,Modélisation!$A$69:$B$86,2,FALSE)),""))</f>
        <v/>
      </c>
      <c r="H28" s="1" t="str">
        <f>IF(ISBLANK(C28),"",IF(Modélisation!$B$3="Oui",F28*(1-G28),F28))</f>
        <v/>
      </c>
    </row>
    <row r="29" spans="1:8" x14ac:dyDescent="0.35">
      <c r="A29" s="2">
        <v>28</v>
      </c>
      <c r="B29" s="36"/>
      <c r="C29" s="34"/>
      <c r="D29" s="37"/>
      <c r="E29" s="1" t="str">
        <f>IF(ISBLANK(C29),"",IF(Modélisation!$B$10=3,IF(C29&gt;=Modélisation!$B$19,Modélisation!$A$19,IF(C29&gt;=Modélisation!$B$18,Modélisation!$A$18,Modélisation!$A$17)),IF(Modélisation!$B$10=4,IF(C29&gt;=Modélisation!$B$20,Modélisation!$A$20,IF(C29&gt;=Modélisation!$B$19,Modélisation!$A$19,IF(C29&gt;=Modélisation!$B$18,Modélisation!$A$18,Modélisation!$A$17))),IF(Modélisation!$B$10=5,IF(C29&gt;=Modélisation!$B$21,Modélisation!$A$21,IF(C29&gt;=Modélisation!$B$20,Modélisation!$A$20,IF(C29&gt;=Modélisation!$B$19,Modélisation!$A$19,IF(C29&gt;=Modélisation!$B$18,Modélisation!$A$18,Modélisation!$A$17)))),IF(Modélisation!$B$10=6,IF(C29&gt;=Modélisation!$B$22,Modélisation!$A$22,IF(C29&gt;=Modélisation!$B$21,Modélisation!$A$21,IF(C29&gt;=Modélisation!$B$20,Modélisation!$A$20,IF(C29&gt;=Modélisation!$B$19,Modélisation!$A$19,IF(C29&gt;=Modélisation!$B$18,Modélisation!$A$18,Modélisation!$A$17))))),IF(Modélisation!$B$10=7,IF(C29&gt;=Modélisation!$B$23,Modélisation!$A$23,IF(C29&gt;=Modélisation!$B$22,Modélisation!$A$22,IF(C29&gt;=Modélisation!$B$21,Modélisation!$A$21,IF(C29&gt;=Modélisation!$B$20,Modélisation!$A$20,IF(C29&gt;=Modélisation!$B$19,Modélisation!$A$19,IF(C29&gt;=Modélisation!$B$18,Modélisation!$A$18,Modélisation!$A$17))))))))))))</f>
        <v/>
      </c>
      <c r="F29" s="1" t="str">
        <f>IF(ISBLANK(C29),"",VLOOKUP(E29,Modélisation!$A$17:$H$23,8,FALSE))</f>
        <v/>
      </c>
      <c r="G29" s="4" t="str">
        <f>IF(ISBLANK(C29),"",IF(Modélisation!$B$3="Oui",IF(D29=Liste!$F$2,0%,VLOOKUP(D29,Modélisation!$A$69:$B$86,2,FALSE)),""))</f>
        <v/>
      </c>
      <c r="H29" s="1" t="str">
        <f>IF(ISBLANK(C29),"",IF(Modélisation!$B$3="Oui",F29*(1-G29),F29))</f>
        <v/>
      </c>
    </row>
    <row r="30" spans="1:8" x14ac:dyDescent="0.35">
      <c r="A30" s="2">
        <v>29</v>
      </c>
      <c r="B30" s="36"/>
      <c r="C30" s="34"/>
      <c r="D30" s="37"/>
      <c r="E30" s="1" t="str">
        <f>IF(ISBLANK(C30),"",IF(Modélisation!$B$10=3,IF(C30&gt;=Modélisation!$B$19,Modélisation!$A$19,IF(C30&gt;=Modélisation!$B$18,Modélisation!$A$18,Modélisation!$A$17)),IF(Modélisation!$B$10=4,IF(C30&gt;=Modélisation!$B$20,Modélisation!$A$20,IF(C30&gt;=Modélisation!$B$19,Modélisation!$A$19,IF(C30&gt;=Modélisation!$B$18,Modélisation!$A$18,Modélisation!$A$17))),IF(Modélisation!$B$10=5,IF(C30&gt;=Modélisation!$B$21,Modélisation!$A$21,IF(C30&gt;=Modélisation!$B$20,Modélisation!$A$20,IF(C30&gt;=Modélisation!$B$19,Modélisation!$A$19,IF(C30&gt;=Modélisation!$B$18,Modélisation!$A$18,Modélisation!$A$17)))),IF(Modélisation!$B$10=6,IF(C30&gt;=Modélisation!$B$22,Modélisation!$A$22,IF(C30&gt;=Modélisation!$B$21,Modélisation!$A$21,IF(C30&gt;=Modélisation!$B$20,Modélisation!$A$20,IF(C30&gt;=Modélisation!$B$19,Modélisation!$A$19,IF(C30&gt;=Modélisation!$B$18,Modélisation!$A$18,Modélisation!$A$17))))),IF(Modélisation!$B$10=7,IF(C30&gt;=Modélisation!$B$23,Modélisation!$A$23,IF(C30&gt;=Modélisation!$B$22,Modélisation!$A$22,IF(C30&gt;=Modélisation!$B$21,Modélisation!$A$21,IF(C30&gt;=Modélisation!$B$20,Modélisation!$A$20,IF(C30&gt;=Modélisation!$B$19,Modélisation!$A$19,IF(C30&gt;=Modélisation!$B$18,Modélisation!$A$18,Modélisation!$A$17))))))))))))</f>
        <v/>
      </c>
      <c r="F30" s="1" t="str">
        <f>IF(ISBLANK(C30),"",VLOOKUP(E30,Modélisation!$A$17:$H$23,8,FALSE))</f>
        <v/>
      </c>
      <c r="G30" s="4" t="str">
        <f>IF(ISBLANK(C30),"",IF(Modélisation!$B$3="Oui",IF(D30=Liste!$F$2,0%,VLOOKUP(D30,Modélisation!$A$69:$B$86,2,FALSE)),""))</f>
        <v/>
      </c>
      <c r="H30" s="1" t="str">
        <f>IF(ISBLANK(C30),"",IF(Modélisation!$B$3="Oui",F30*(1-G30),F30))</f>
        <v/>
      </c>
    </row>
    <row r="31" spans="1:8" x14ac:dyDescent="0.35">
      <c r="A31" s="2">
        <v>30</v>
      </c>
      <c r="B31" s="36"/>
      <c r="C31" s="34"/>
      <c r="D31" s="37"/>
      <c r="E31" s="1" t="str">
        <f>IF(ISBLANK(C31),"",IF(Modélisation!$B$10=3,IF(C31&gt;=Modélisation!$B$19,Modélisation!$A$19,IF(C31&gt;=Modélisation!$B$18,Modélisation!$A$18,Modélisation!$A$17)),IF(Modélisation!$B$10=4,IF(C31&gt;=Modélisation!$B$20,Modélisation!$A$20,IF(C31&gt;=Modélisation!$B$19,Modélisation!$A$19,IF(C31&gt;=Modélisation!$B$18,Modélisation!$A$18,Modélisation!$A$17))),IF(Modélisation!$B$10=5,IF(C31&gt;=Modélisation!$B$21,Modélisation!$A$21,IF(C31&gt;=Modélisation!$B$20,Modélisation!$A$20,IF(C31&gt;=Modélisation!$B$19,Modélisation!$A$19,IF(C31&gt;=Modélisation!$B$18,Modélisation!$A$18,Modélisation!$A$17)))),IF(Modélisation!$B$10=6,IF(C31&gt;=Modélisation!$B$22,Modélisation!$A$22,IF(C31&gt;=Modélisation!$B$21,Modélisation!$A$21,IF(C31&gt;=Modélisation!$B$20,Modélisation!$A$20,IF(C31&gt;=Modélisation!$B$19,Modélisation!$A$19,IF(C31&gt;=Modélisation!$B$18,Modélisation!$A$18,Modélisation!$A$17))))),IF(Modélisation!$B$10=7,IF(C31&gt;=Modélisation!$B$23,Modélisation!$A$23,IF(C31&gt;=Modélisation!$B$22,Modélisation!$A$22,IF(C31&gt;=Modélisation!$B$21,Modélisation!$A$21,IF(C31&gt;=Modélisation!$B$20,Modélisation!$A$20,IF(C31&gt;=Modélisation!$B$19,Modélisation!$A$19,IF(C31&gt;=Modélisation!$B$18,Modélisation!$A$18,Modélisation!$A$17))))))))))))</f>
        <v/>
      </c>
      <c r="F31" s="1" t="str">
        <f>IF(ISBLANK(C31),"",VLOOKUP(E31,Modélisation!$A$17:$H$23,8,FALSE))</f>
        <v/>
      </c>
      <c r="G31" s="4" t="str">
        <f>IF(ISBLANK(C31),"",IF(Modélisation!$B$3="Oui",IF(D31=Liste!$F$2,0%,VLOOKUP(D31,Modélisation!$A$69:$B$86,2,FALSE)),""))</f>
        <v/>
      </c>
      <c r="H31" s="1" t="str">
        <f>IF(ISBLANK(C31),"",IF(Modélisation!$B$3="Oui",F31*(1-G31),F31))</f>
        <v/>
      </c>
    </row>
    <row r="32" spans="1:8" x14ac:dyDescent="0.35">
      <c r="A32" s="2">
        <v>31</v>
      </c>
      <c r="B32" s="36"/>
      <c r="C32" s="38"/>
      <c r="D32" s="37"/>
      <c r="E32" s="1" t="str">
        <f>IF(ISBLANK(C32),"",IF(Modélisation!$B$10=3,IF(C32&gt;=Modélisation!$B$19,Modélisation!$A$19,IF(C32&gt;=Modélisation!$B$18,Modélisation!$A$18,Modélisation!$A$17)),IF(Modélisation!$B$10=4,IF(C32&gt;=Modélisation!$B$20,Modélisation!$A$20,IF(C32&gt;=Modélisation!$B$19,Modélisation!$A$19,IF(C32&gt;=Modélisation!$B$18,Modélisation!$A$18,Modélisation!$A$17))),IF(Modélisation!$B$10=5,IF(C32&gt;=Modélisation!$B$21,Modélisation!$A$21,IF(C32&gt;=Modélisation!$B$20,Modélisation!$A$20,IF(C32&gt;=Modélisation!$B$19,Modélisation!$A$19,IF(C32&gt;=Modélisation!$B$18,Modélisation!$A$18,Modélisation!$A$17)))),IF(Modélisation!$B$10=6,IF(C32&gt;=Modélisation!$B$22,Modélisation!$A$22,IF(C32&gt;=Modélisation!$B$21,Modélisation!$A$21,IF(C32&gt;=Modélisation!$B$20,Modélisation!$A$20,IF(C32&gt;=Modélisation!$B$19,Modélisation!$A$19,IF(C32&gt;=Modélisation!$B$18,Modélisation!$A$18,Modélisation!$A$17))))),IF(Modélisation!$B$10=7,IF(C32&gt;=Modélisation!$B$23,Modélisation!$A$23,IF(C32&gt;=Modélisation!$B$22,Modélisation!$A$22,IF(C32&gt;=Modélisation!$B$21,Modélisation!$A$21,IF(C32&gt;=Modélisation!$B$20,Modélisation!$A$20,IF(C32&gt;=Modélisation!$B$19,Modélisation!$A$19,IF(C32&gt;=Modélisation!$B$18,Modélisation!$A$18,Modélisation!$A$17))))))))))))</f>
        <v/>
      </c>
      <c r="F32" s="1" t="str">
        <f>IF(ISBLANK(C32),"",VLOOKUP(E32,Modélisation!$A$17:$H$23,8,FALSE))</f>
        <v/>
      </c>
      <c r="G32" s="4" t="str">
        <f>IF(ISBLANK(C32),"",IF(Modélisation!$B$3="Oui",IF(D32=Liste!$F$2,0%,VLOOKUP(D32,Modélisation!$A$69:$B$86,2,FALSE)),""))</f>
        <v/>
      </c>
      <c r="H32" s="1" t="str">
        <f>IF(ISBLANK(C32),"",IF(Modélisation!$B$3="Oui",F32*(1-G32),F32))</f>
        <v/>
      </c>
    </row>
    <row r="33" spans="1:8" x14ac:dyDescent="0.35">
      <c r="A33" s="2">
        <v>32</v>
      </c>
      <c r="B33" s="36"/>
      <c r="C33" s="38"/>
      <c r="D33" s="37"/>
      <c r="E33" s="1" t="str">
        <f>IF(ISBLANK(C33),"",IF(Modélisation!$B$10=3,IF(C33&gt;=Modélisation!$B$19,Modélisation!$A$19,IF(C33&gt;=Modélisation!$B$18,Modélisation!$A$18,Modélisation!$A$17)),IF(Modélisation!$B$10=4,IF(C33&gt;=Modélisation!$B$20,Modélisation!$A$20,IF(C33&gt;=Modélisation!$B$19,Modélisation!$A$19,IF(C33&gt;=Modélisation!$B$18,Modélisation!$A$18,Modélisation!$A$17))),IF(Modélisation!$B$10=5,IF(C33&gt;=Modélisation!$B$21,Modélisation!$A$21,IF(C33&gt;=Modélisation!$B$20,Modélisation!$A$20,IF(C33&gt;=Modélisation!$B$19,Modélisation!$A$19,IF(C33&gt;=Modélisation!$B$18,Modélisation!$A$18,Modélisation!$A$17)))),IF(Modélisation!$B$10=6,IF(C33&gt;=Modélisation!$B$22,Modélisation!$A$22,IF(C33&gt;=Modélisation!$B$21,Modélisation!$A$21,IF(C33&gt;=Modélisation!$B$20,Modélisation!$A$20,IF(C33&gt;=Modélisation!$B$19,Modélisation!$A$19,IF(C33&gt;=Modélisation!$B$18,Modélisation!$A$18,Modélisation!$A$17))))),IF(Modélisation!$B$10=7,IF(C33&gt;=Modélisation!$B$23,Modélisation!$A$23,IF(C33&gt;=Modélisation!$B$22,Modélisation!$A$22,IF(C33&gt;=Modélisation!$B$21,Modélisation!$A$21,IF(C33&gt;=Modélisation!$B$20,Modélisation!$A$20,IF(C33&gt;=Modélisation!$B$19,Modélisation!$A$19,IF(C33&gt;=Modélisation!$B$18,Modélisation!$A$18,Modélisation!$A$17))))))))))))</f>
        <v/>
      </c>
      <c r="F33" s="1" t="str">
        <f>IF(ISBLANK(C33),"",VLOOKUP(E33,Modélisation!$A$17:$H$23,8,FALSE))</f>
        <v/>
      </c>
      <c r="G33" s="4" t="str">
        <f>IF(ISBLANK(C33),"",IF(Modélisation!$B$3="Oui",IF(D33=Liste!$F$2,0%,VLOOKUP(D33,Modélisation!$A$69:$B$86,2,FALSE)),""))</f>
        <v/>
      </c>
      <c r="H33" s="1" t="str">
        <f>IF(ISBLANK(C33),"",IF(Modélisation!$B$3="Oui",F33*(1-G33),F33))</f>
        <v/>
      </c>
    </row>
    <row r="34" spans="1:8" x14ac:dyDescent="0.35">
      <c r="A34" s="2">
        <v>33</v>
      </c>
      <c r="B34" s="36"/>
      <c r="C34" s="38"/>
      <c r="D34" s="37"/>
      <c r="E34" s="1" t="str">
        <f>IF(ISBLANK(C34),"",IF(Modélisation!$B$10=3,IF(C34&gt;=Modélisation!$B$19,Modélisation!$A$19,IF(C34&gt;=Modélisation!$B$18,Modélisation!$A$18,Modélisation!$A$17)),IF(Modélisation!$B$10=4,IF(C34&gt;=Modélisation!$B$20,Modélisation!$A$20,IF(C34&gt;=Modélisation!$B$19,Modélisation!$A$19,IF(C34&gt;=Modélisation!$B$18,Modélisation!$A$18,Modélisation!$A$17))),IF(Modélisation!$B$10=5,IF(C34&gt;=Modélisation!$B$21,Modélisation!$A$21,IF(C34&gt;=Modélisation!$B$20,Modélisation!$A$20,IF(C34&gt;=Modélisation!$B$19,Modélisation!$A$19,IF(C34&gt;=Modélisation!$B$18,Modélisation!$A$18,Modélisation!$A$17)))),IF(Modélisation!$B$10=6,IF(C34&gt;=Modélisation!$B$22,Modélisation!$A$22,IF(C34&gt;=Modélisation!$B$21,Modélisation!$A$21,IF(C34&gt;=Modélisation!$B$20,Modélisation!$A$20,IF(C34&gt;=Modélisation!$B$19,Modélisation!$A$19,IF(C34&gt;=Modélisation!$B$18,Modélisation!$A$18,Modélisation!$A$17))))),IF(Modélisation!$B$10=7,IF(C34&gt;=Modélisation!$B$23,Modélisation!$A$23,IF(C34&gt;=Modélisation!$B$22,Modélisation!$A$22,IF(C34&gt;=Modélisation!$B$21,Modélisation!$A$21,IF(C34&gt;=Modélisation!$B$20,Modélisation!$A$20,IF(C34&gt;=Modélisation!$B$19,Modélisation!$A$19,IF(C34&gt;=Modélisation!$B$18,Modélisation!$A$18,Modélisation!$A$17))))))))))))</f>
        <v/>
      </c>
      <c r="F34" s="1" t="str">
        <f>IF(ISBLANK(C34),"",VLOOKUP(E34,Modélisation!$A$17:$H$23,8,FALSE))</f>
        <v/>
      </c>
      <c r="G34" s="4" t="str">
        <f>IF(ISBLANK(C34),"",IF(Modélisation!$B$3="Oui",IF(D34=Liste!$F$2,0%,VLOOKUP(D34,Modélisation!$A$69:$B$86,2,FALSE)),""))</f>
        <v/>
      </c>
      <c r="H34" s="1" t="str">
        <f>IF(ISBLANK(C34),"",IF(Modélisation!$B$3="Oui",F34*(1-G34),F34))</f>
        <v/>
      </c>
    </row>
    <row r="35" spans="1:8" x14ac:dyDescent="0.35">
      <c r="A35" s="2">
        <v>34</v>
      </c>
      <c r="B35" s="36"/>
      <c r="C35" s="38"/>
      <c r="D35" s="37"/>
      <c r="E35" s="1" t="str">
        <f>IF(ISBLANK(C35),"",IF(Modélisation!$B$10=3,IF(C35&gt;=Modélisation!$B$19,Modélisation!$A$19,IF(C35&gt;=Modélisation!$B$18,Modélisation!$A$18,Modélisation!$A$17)),IF(Modélisation!$B$10=4,IF(C35&gt;=Modélisation!$B$20,Modélisation!$A$20,IF(C35&gt;=Modélisation!$B$19,Modélisation!$A$19,IF(C35&gt;=Modélisation!$B$18,Modélisation!$A$18,Modélisation!$A$17))),IF(Modélisation!$B$10=5,IF(C35&gt;=Modélisation!$B$21,Modélisation!$A$21,IF(C35&gt;=Modélisation!$B$20,Modélisation!$A$20,IF(C35&gt;=Modélisation!$B$19,Modélisation!$A$19,IF(C35&gt;=Modélisation!$B$18,Modélisation!$A$18,Modélisation!$A$17)))),IF(Modélisation!$B$10=6,IF(C35&gt;=Modélisation!$B$22,Modélisation!$A$22,IF(C35&gt;=Modélisation!$B$21,Modélisation!$A$21,IF(C35&gt;=Modélisation!$B$20,Modélisation!$A$20,IF(C35&gt;=Modélisation!$B$19,Modélisation!$A$19,IF(C35&gt;=Modélisation!$B$18,Modélisation!$A$18,Modélisation!$A$17))))),IF(Modélisation!$B$10=7,IF(C35&gt;=Modélisation!$B$23,Modélisation!$A$23,IF(C35&gt;=Modélisation!$B$22,Modélisation!$A$22,IF(C35&gt;=Modélisation!$B$21,Modélisation!$A$21,IF(C35&gt;=Modélisation!$B$20,Modélisation!$A$20,IF(C35&gt;=Modélisation!$B$19,Modélisation!$A$19,IF(C35&gt;=Modélisation!$B$18,Modélisation!$A$18,Modélisation!$A$17))))))))))))</f>
        <v/>
      </c>
      <c r="F35" s="1" t="str">
        <f>IF(ISBLANK(C35),"",VLOOKUP(E35,Modélisation!$A$17:$H$23,8,FALSE))</f>
        <v/>
      </c>
      <c r="G35" s="4" t="str">
        <f>IF(ISBLANK(C35),"",IF(Modélisation!$B$3="Oui",IF(D35=Liste!$F$2,0%,VLOOKUP(D35,Modélisation!$A$69:$B$86,2,FALSE)),""))</f>
        <v/>
      </c>
      <c r="H35" s="1" t="str">
        <f>IF(ISBLANK(C35),"",IF(Modélisation!$B$3="Oui",F35*(1-G35),F35))</f>
        <v/>
      </c>
    </row>
    <row r="36" spans="1:8" x14ac:dyDescent="0.35">
      <c r="A36" s="2">
        <v>35</v>
      </c>
      <c r="B36" s="36"/>
      <c r="C36" s="38"/>
      <c r="D36" s="37"/>
      <c r="E36" s="1" t="str">
        <f>IF(ISBLANK(C36),"",IF(Modélisation!$B$10=3,IF(C36&gt;=Modélisation!$B$19,Modélisation!$A$19,IF(C36&gt;=Modélisation!$B$18,Modélisation!$A$18,Modélisation!$A$17)),IF(Modélisation!$B$10=4,IF(C36&gt;=Modélisation!$B$20,Modélisation!$A$20,IF(C36&gt;=Modélisation!$B$19,Modélisation!$A$19,IF(C36&gt;=Modélisation!$B$18,Modélisation!$A$18,Modélisation!$A$17))),IF(Modélisation!$B$10=5,IF(C36&gt;=Modélisation!$B$21,Modélisation!$A$21,IF(C36&gt;=Modélisation!$B$20,Modélisation!$A$20,IF(C36&gt;=Modélisation!$B$19,Modélisation!$A$19,IF(C36&gt;=Modélisation!$B$18,Modélisation!$A$18,Modélisation!$A$17)))),IF(Modélisation!$B$10=6,IF(C36&gt;=Modélisation!$B$22,Modélisation!$A$22,IF(C36&gt;=Modélisation!$B$21,Modélisation!$A$21,IF(C36&gt;=Modélisation!$B$20,Modélisation!$A$20,IF(C36&gt;=Modélisation!$B$19,Modélisation!$A$19,IF(C36&gt;=Modélisation!$B$18,Modélisation!$A$18,Modélisation!$A$17))))),IF(Modélisation!$B$10=7,IF(C36&gt;=Modélisation!$B$23,Modélisation!$A$23,IF(C36&gt;=Modélisation!$B$22,Modélisation!$A$22,IF(C36&gt;=Modélisation!$B$21,Modélisation!$A$21,IF(C36&gt;=Modélisation!$B$20,Modélisation!$A$20,IF(C36&gt;=Modélisation!$B$19,Modélisation!$A$19,IF(C36&gt;=Modélisation!$B$18,Modélisation!$A$18,Modélisation!$A$17))))))))))))</f>
        <v/>
      </c>
      <c r="F36" s="1" t="str">
        <f>IF(ISBLANK(C36),"",VLOOKUP(E36,Modélisation!$A$17:$H$23,8,FALSE))</f>
        <v/>
      </c>
      <c r="G36" s="4" t="str">
        <f>IF(ISBLANK(C36),"",IF(Modélisation!$B$3="Oui",IF(D36=Liste!$F$2,0%,VLOOKUP(D36,Modélisation!$A$69:$B$86,2,FALSE)),""))</f>
        <v/>
      </c>
      <c r="H36" s="1" t="str">
        <f>IF(ISBLANK(C36),"",IF(Modélisation!$B$3="Oui",F36*(1-G36),F36))</f>
        <v/>
      </c>
    </row>
    <row r="37" spans="1:8" x14ac:dyDescent="0.35">
      <c r="A37" s="2">
        <v>36</v>
      </c>
      <c r="B37" s="36"/>
      <c r="C37" s="38"/>
      <c r="D37" s="37"/>
      <c r="E37" s="1" t="str">
        <f>IF(ISBLANK(C37),"",IF(Modélisation!$B$10=3,IF(C37&gt;=Modélisation!$B$19,Modélisation!$A$19,IF(C37&gt;=Modélisation!$B$18,Modélisation!$A$18,Modélisation!$A$17)),IF(Modélisation!$B$10=4,IF(C37&gt;=Modélisation!$B$20,Modélisation!$A$20,IF(C37&gt;=Modélisation!$B$19,Modélisation!$A$19,IF(C37&gt;=Modélisation!$B$18,Modélisation!$A$18,Modélisation!$A$17))),IF(Modélisation!$B$10=5,IF(C37&gt;=Modélisation!$B$21,Modélisation!$A$21,IF(C37&gt;=Modélisation!$B$20,Modélisation!$A$20,IF(C37&gt;=Modélisation!$B$19,Modélisation!$A$19,IF(C37&gt;=Modélisation!$B$18,Modélisation!$A$18,Modélisation!$A$17)))),IF(Modélisation!$B$10=6,IF(C37&gt;=Modélisation!$B$22,Modélisation!$A$22,IF(C37&gt;=Modélisation!$B$21,Modélisation!$A$21,IF(C37&gt;=Modélisation!$B$20,Modélisation!$A$20,IF(C37&gt;=Modélisation!$B$19,Modélisation!$A$19,IF(C37&gt;=Modélisation!$B$18,Modélisation!$A$18,Modélisation!$A$17))))),IF(Modélisation!$B$10=7,IF(C37&gt;=Modélisation!$B$23,Modélisation!$A$23,IF(C37&gt;=Modélisation!$B$22,Modélisation!$A$22,IF(C37&gt;=Modélisation!$B$21,Modélisation!$A$21,IF(C37&gt;=Modélisation!$B$20,Modélisation!$A$20,IF(C37&gt;=Modélisation!$B$19,Modélisation!$A$19,IF(C37&gt;=Modélisation!$B$18,Modélisation!$A$18,Modélisation!$A$17))))))))))))</f>
        <v/>
      </c>
      <c r="F37" s="1" t="str">
        <f>IF(ISBLANK(C37),"",VLOOKUP(E37,Modélisation!$A$17:$H$23,8,FALSE))</f>
        <v/>
      </c>
      <c r="G37" s="4" t="str">
        <f>IF(ISBLANK(C37),"",IF(Modélisation!$B$3="Oui",IF(D37=Liste!$F$2,0%,VLOOKUP(D37,Modélisation!$A$69:$B$86,2,FALSE)),""))</f>
        <v/>
      </c>
      <c r="H37" s="1" t="str">
        <f>IF(ISBLANK(C37),"",IF(Modélisation!$B$3="Oui",F37*(1-G37),F37))</f>
        <v/>
      </c>
    </row>
    <row r="38" spans="1:8" x14ac:dyDescent="0.35">
      <c r="A38" s="2">
        <v>37</v>
      </c>
      <c r="B38" s="36"/>
      <c r="C38" s="38"/>
      <c r="D38" s="37"/>
      <c r="E38" s="1" t="str">
        <f>IF(ISBLANK(C38),"",IF(Modélisation!$B$10=3,IF(C38&gt;=Modélisation!$B$19,Modélisation!$A$19,IF(C38&gt;=Modélisation!$B$18,Modélisation!$A$18,Modélisation!$A$17)),IF(Modélisation!$B$10=4,IF(C38&gt;=Modélisation!$B$20,Modélisation!$A$20,IF(C38&gt;=Modélisation!$B$19,Modélisation!$A$19,IF(C38&gt;=Modélisation!$B$18,Modélisation!$A$18,Modélisation!$A$17))),IF(Modélisation!$B$10=5,IF(C38&gt;=Modélisation!$B$21,Modélisation!$A$21,IF(C38&gt;=Modélisation!$B$20,Modélisation!$A$20,IF(C38&gt;=Modélisation!$B$19,Modélisation!$A$19,IF(C38&gt;=Modélisation!$B$18,Modélisation!$A$18,Modélisation!$A$17)))),IF(Modélisation!$B$10=6,IF(C38&gt;=Modélisation!$B$22,Modélisation!$A$22,IF(C38&gt;=Modélisation!$B$21,Modélisation!$A$21,IF(C38&gt;=Modélisation!$B$20,Modélisation!$A$20,IF(C38&gt;=Modélisation!$B$19,Modélisation!$A$19,IF(C38&gt;=Modélisation!$B$18,Modélisation!$A$18,Modélisation!$A$17))))),IF(Modélisation!$B$10=7,IF(C38&gt;=Modélisation!$B$23,Modélisation!$A$23,IF(C38&gt;=Modélisation!$B$22,Modélisation!$A$22,IF(C38&gt;=Modélisation!$B$21,Modélisation!$A$21,IF(C38&gt;=Modélisation!$B$20,Modélisation!$A$20,IF(C38&gt;=Modélisation!$B$19,Modélisation!$A$19,IF(C38&gt;=Modélisation!$B$18,Modélisation!$A$18,Modélisation!$A$17))))))))))))</f>
        <v/>
      </c>
      <c r="F38" s="1" t="str">
        <f>IF(ISBLANK(C38),"",VLOOKUP(E38,Modélisation!$A$17:$H$23,8,FALSE))</f>
        <v/>
      </c>
      <c r="G38" s="4" t="str">
        <f>IF(ISBLANK(C38),"",IF(Modélisation!$B$3="Oui",IF(D38=Liste!$F$2,0%,VLOOKUP(D38,Modélisation!$A$69:$B$86,2,FALSE)),""))</f>
        <v/>
      </c>
      <c r="H38" s="1" t="str">
        <f>IF(ISBLANK(C38),"",IF(Modélisation!$B$3="Oui",F38*(1-G38),F38))</f>
        <v/>
      </c>
    </row>
    <row r="39" spans="1:8" x14ac:dyDescent="0.35">
      <c r="A39" s="2">
        <v>38</v>
      </c>
      <c r="B39" s="36"/>
      <c r="C39" s="38"/>
      <c r="D39" s="37"/>
      <c r="E39" s="1" t="str">
        <f>IF(ISBLANK(C39),"",IF(Modélisation!$B$10=3,IF(C39&gt;=Modélisation!$B$19,Modélisation!$A$19,IF(C39&gt;=Modélisation!$B$18,Modélisation!$A$18,Modélisation!$A$17)),IF(Modélisation!$B$10=4,IF(C39&gt;=Modélisation!$B$20,Modélisation!$A$20,IF(C39&gt;=Modélisation!$B$19,Modélisation!$A$19,IF(C39&gt;=Modélisation!$B$18,Modélisation!$A$18,Modélisation!$A$17))),IF(Modélisation!$B$10=5,IF(C39&gt;=Modélisation!$B$21,Modélisation!$A$21,IF(C39&gt;=Modélisation!$B$20,Modélisation!$A$20,IF(C39&gt;=Modélisation!$B$19,Modélisation!$A$19,IF(C39&gt;=Modélisation!$B$18,Modélisation!$A$18,Modélisation!$A$17)))),IF(Modélisation!$B$10=6,IF(C39&gt;=Modélisation!$B$22,Modélisation!$A$22,IF(C39&gt;=Modélisation!$B$21,Modélisation!$A$21,IF(C39&gt;=Modélisation!$B$20,Modélisation!$A$20,IF(C39&gt;=Modélisation!$B$19,Modélisation!$A$19,IF(C39&gt;=Modélisation!$B$18,Modélisation!$A$18,Modélisation!$A$17))))),IF(Modélisation!$B$10=7,IF(C39&gt;=Modélisation!$B$23,Modélisation!$A$23,IF(C39&gt;=Modélisation!$B$22,Modélisation!$A$22,IF(C39&gt;=Modélisation!$B$21,Modélisation!$A$21,IF(C39&gt;=Modélisation!$B$20,Modélisation!$A$20,IF(C39&gt;=Modélisation!$B$19,Modélisation!$A$19,IF(C39&gt;=Modélisation!$B$18,Modélisation!$A$18,Modélisation!$A$17))))))))))))</f>
        <v/>
      </c>
      <c r="F39" s="1" t="str">
        <f>IF(ISBLANK(C39),"",VLOOKUP(E39,Modélisation!$A$17:$H$23,8,FALSE))</f>
        <v/>
      </c>
      <c r="G39" s="4" t="str">
        <f>IF(ISBLANK(C39),"",IF(Modélisation!$B$3="Oui",IF(D39=Liste!$F$2,0%,VLOOKUP(D39,Modélisation!$A$69:$B$86,2,FALSE)),""))</f>
        <v/>
      </c>
      <c r="H39" s="1" t="str">
        <f>IF(ISBLANK(C39),"",IF(Modélisation!$B$3="Oui",F39*(1-G39),F39))</f>
        <v/>
      </c>
    </row>
    <row r="40" spans="1:8" x14ac:dyDescent="0.35">
      <c r="A40" s="2">
        <v>39</v>
      </c>
      <c r="B40" s="36"/>
      <c r="C40" s="38"/>
      <c r="D40" s="37"/>
      <c r="E40" s="1" t="str">
        <f>IF(ISBLANK(C40),"",IF(Modélisation!$B$10=3,IF(C40&gt;=Modélisation!$B$19,Modélisation!$A$19,IF(C40&gt;=Modélisation!$B$18,Modélisation!$A$18,Modélisation!$A$17)),IF(Modélisation!$B$10=4,IF(C40&gt;=Modélisation!$B$20,Modélisation!$A$20,IF(C40&gt;=Modélisation!$B$19,Modélisation!$A$19,IF(C40&gt;=Modélisation!$B$18,Modélisation!$A$18,Modélisation!$A$17))),IF(Modélisation!$B$10=5,IF(C40&gt;=Modélisation!$B$21,Modélisation!$A$21,IF(C40&gt;=Modélisation!$B$20,Modélisation!$A$20,IF(C40&gt;=Modélisation!$B$19,Modélisation!$A$19,IF(C40&gt;=Modélisation!$B$18,Modélisation!$A$18,Modélisation!$A$17)))),IF(Modélisation!$B$10=6,IF(C40&gt;=Modélisation!$B$22,Modélisation!$A$22,IF(C40&gt;=Modélisation!$B$21,Modélisation!$A$21,IF(C40&gt;=Modélisation!$B$20,Modélisation!$A$20,IF(C40&gt;=Modélisation!$B$19,Modélisation!$A$19,IF(C40&gt;=Modélisation!$B$18,Modélisation!$A$18,Modélisation!$A$17))))),IF(Modélisation!$B$10=7,IF(C40&gt;=Modélisation!$B$23,Modélisation!$A$23,IF(C40&gt;=Modélisation!$B$22,Modélisation!$A$22,IF(C40&gt;=Modélisation!$B$21,Modélisation!$A$21,IF(C40&gt;=Modélisation!$B$20,Modélisation!$A$20,IF(C40&gt;=Modélisation!$B$19,Modélisation!$A$19,IF(C40&gt;=Modélisation!$B$18,Modélisation!$A$18,Modélisation!$A$17))))))))))))</f>
        <v/>
      </c>
      <c r="F40" s="1" t="str">
        <f>IF(ISBLANK(C40),"",VLOOKUP(E40,Modélisation!$A$17:$H$23,8,FALSE))</f>
        <v/>
      </c>
      <c r="G40" s="4" t="str">
        <f>IF(ISBLANK(C40),"",IF(Modélisation!$B$3="Oui",IF(D40=Liste!$F$2,0%,VLOOKUP(D40,Modélisation!$A$69:$B$86,2,FALSE)),""))</f>
        <v/>
      </c>
      <c r="H40" s="1" t="str">
        <f>IF(ISBLANK(C40),"",IF(Modélisation!$B$3="Oui",F40*(1-G40),F40))</f>
        <v/>
      </c>
    </row>
    <row r="41" spans="1:8" x14ac:dyDescent="0.35">
      <c r="A41" s="2">
        <v>40</v>
      </c>
      <c r="B41" s="36"/>
      <c r="C41" s="38"/>
      <c r="D41" s="37"/>
      <c r="E41" s="1" t="str">
        <f>IF(ISBLANK(C41),"",IF(Modélisation!$B$10=3,IF(C41&gt;=Modélisation!$B$19,Modélisation!$A$19,IF(C41&gt;=Modélisation!$B$18,Modélisation!$A$18,Modélisation!$A$17)),IF(Modélisation!$B$10=4,IF(C41&gt;=Modélisation!$B$20,Modélisation!$A$20,IF(C41&gt;=Modélisation!$B$19,Modélisation!$A$19,IF(C41&gt;=Modélisation!$B$18,Modélisation!$A$18,Modélisation!$A$17))),IF(Modélisation!$B$10=5,IF(C41&gt;=Modélisation!$B$21,Modélisation!$A$21,IF(C41&gt;=Modélisation!$B$20,Modélisation!$A$20,IF(C41&gt;=Modélisation!$B$19,Modélisation!$A$19,IF(C41&gt;=Modélisation!$B$18,Modélisation!$A$18,Modélisation!$A$17)))),IF(Modélisation!$B$10=6,IF(C41&gt;=Modélisation!$B$22,Modélisation!$A$22,IF(C41&gt;=Modélisation!$B$21,Modélisation!$A$21,IF(C41&gt;=Modélisation!$B$20,Modélisation!$A$20,IF(C41&gt;=Modélisation!$B$19,Modélisation!$A$19,IF(C41&gt;=Modélisation!$B$18,Modélisation!$A$18,Modélisation!$A$17))))),IF(Modélisation!$B$10=7,IF(C41&gt;=Modélisation!$B$23,Modélisation!$A$23,IF(C41&gt;=Modélisation!$B$22,Modélisation!$A$22,IF(C41&gt;=Modélisation!$B$21,Modélisation!$A$21,IF(C41&gt;=Modélisation!$B$20,Modélisation!$A$20,IF(C41&gt;=Modélisation!$B$19,Modélisation!$A$19,IF(C41&gt;=Modélisation!$B$18,Modélisation!$A$18,Modélisation!$A$17))))))))))))</f>
        <v/>
      </c>
      <c r="F41" s="1" t="str">
        <f>IF(ISBLANK(C41),"",VLOOKUP(E41,Modélisation!$A$17:$H$23,8,FALSE))</f>
        <v/>
      </c>
      <c r="G41" s="4" t="str">
        <f>IF(ISBLANK(C41),"",IF(Modélisation!$B$3="Oui",IF(D41=Liste!$F$2,0%,VLOOKUP(D41,Modélisation!$A$69:$B$86,2,FALSE)),""))</f>
        <v/>
      </c>
      <c r="H41" s="1" t="str">
        <f>IF(ISBLANK(C41),"",IF(Modélisation!$B$3="Oui",F41*(1-G41),F41))</f>
        <v/>
      </c>
    </row>
    <row r="42" spans="1:8" x14ac:dyDescent="0.35">
      <c r="A42" s="2">
        <v>41</v>
      </c>
      <c r="B42" s="36"/>
      <c r="C42" s="38"/>
      <c r="D42" s="37"/>
      <c r="E42" s="1" t="str">
        <f>IF(ISBLANK(C42),"",IF(Modélisation!$B$10=3,IF(C42&gt;=Modélisation!$B$19,Modélisation!$A$19,IF(C42&gt;=Modélisation!$B$18,Modélisation!$A$18,Modélisation!$A$17)),IF(Modélisation!$B$10=4,IF(C42&gt;=Modélisation!$B$20,Modélisation!$A$20,IF(C42&gt;=Modélisation!$B$19,Modélisation!$A$19,IF(C42&gt;=Modélisation!$B$18,Modélisation!$A$18,Modélisation!$A$17))),IF(Modélisation!$B$10=5,IF(C42&gt;=Modélisation!$B$21,Modélisation!$A$21,IF(C42&gt;=Modélisation!$B$20,Modélisation!$A$20,IF(C42&gt;=Modélisation!$B$19,Modélisation!$A$19,IF(C42&gt;=Modélisation!$B$18,Modélisation!$A$18,Modélisation!$A$17)))),IF(Modélisation!$B$10=6,IF(C42&gt;=Modélisation!$B$22,Modélisation!$A$22,IF(C42&gt;=Modélisation!$B$21,Modélisation!$A$21,IF(C42&gt;=Modélisation!$B$20,Modélisation!$A$20,IF(C42&gt;=Modélisation!$B$19,Modélisation!$A$19,IF(C42&gt;=Modélisation!$B$18,Modélisation!$A$18,Modélisation!$A$17))))),IF(Modélisation!$B$10=7,IF(C42&gt;=Modélisation!$B$23,Modélisation!$A$23,IF(C42&gt;=Modélisation!$B$22,Modélisation!$A$22,IF(C42&gt;=Modélisation!$B$21,Modélisation!$A$21,IF(C42&gt;=Modélisation!$B$20,Modélisation!$A$20,IF(C42&gt;=Modélisation!$B$19,Modélisation!$A$19,IF(C42&gt;=Modélisation!$B$18,Modélisation!$A$18,Modélisation!$A$17))))))))))))</f>
        <v/>
      </c>
      <c r="F42" s="1" t="str">
        <f>IF(ISBLANK(C42),"",VLOOKUP(E42,Modélisation!$A$17:$H$23,8,FALSE))</f>
        <v/>
      </c>
      <c r="G42" s="4" t="str">
        <f>IF(ISBLANK(C42),"",IF(Modélisation!$B$3="Oui",IF(D42=Liste!$F$2,0%,VLOOKUP(D42,Modélisation!$A$69:$B$86,2,FALSE)),""))</f>
        <v/>
      </c>
      <c r="H42" s="1" t="str">
        <f>IF(ISBLANK(C42),"",IF(Modélisation!$B$3="Oui",F42*(1-G42),F42))</f>
        <v/>
      </c>
    </row>
    <row r="43" spans="1:8" x14ac:dyDescent="0.35">
      <c r="A43" s="2">
        <v>42</v>
      </c>
      <c r="B43" s="36"/>
      <c r="C43" s="38"/>
      <c r="D43" s="37"/>
      <c r="E43" s="1" t="str">
        <f>IF(ISBLANK(C43),"",IF(Modélisation!$B$10=3,IF(C43&gt;=Modélisation!$B$19,Modélisation!$A$19,IF(C43&gt;=Modélisation!$B$18,Modélisation!$A$18,Modélisation!$A$17)),IF(Modélisation!$B$10=4,IF(C43&gt;=Modélisation!$B$20,Modélisation!$A$20,IF(C43&gt;=Modélisation!$B$19,Modélisation!$A$19,IF(C43&gt;=Modélisation!$B$18,Modélisation!$A$18,Modélisation!$A$17))),IF(Modélisation!$B$10=5,IF(C43&gt;=Modélisation!$B$21,Modélisation!$A$21,IF(C43&gt;=Modélisation!$B$20,Modélisation!$A$20,IF(C43&gt;=Modélisation!$B$19,Modélisation!$A$19,IF(C43&gt;=Modélisation!$B$18,Modélisation!$A$18,Modélisation!$A$17)))),IF(Modélisation!$B$10=6,IF(C43&gt;=Modélisation!$B$22,Modélisation!$A$22,IF(C43&gt;=Modélisation!$B$21,Modélisation!$A$21,IF(C43&gt;=Modélisation!$B$20,Modélisation!$A$20,IF(C43&gt;=Modélisation!$B$19,Modélisation!$A$19,IF(C43&gt;=Modélisation!$B$18,Modélisation!$A$18,Modélisation!$A$17))))),IF(Modélisation!$B$10=7,IF(C43&gt;=Modélisation!$B$23,Modélisation!$A$23,IF(C43&gt;=Modélisation!$B$22,Modélisation!$A$22,IF(C43&gt;=Modélisation!$B$21,Modélisation!$A$21,IF(C43&gt;=Modélisation!$B$20,Modélisation!$A$20,IF(C43&gt;=Modélisation!$B$19,Modélisation!$A$19,IF(C43&gt;=Modélisation!$B$18,Modélisation!$A$18,Modélisation!$A$17))))))))))))</f>
        <v/>
      </c>
      <c r="F43" s="1" t="str">
        <f>IF(ISBLANK(C43),"",VLOOKUP(E43,Modélisation!$A$17:$H$23,8,FALSE))</f>
        <v/>
      </c>
      <c r="G43" s="4" t="str">
        <f>IF(ISBLANK(C43),"",IF(Modélisation!$B$3="Oui",IF(D43=Liste!$F$2,0%,VLOOKUP(D43,Modélisation!$A$69:$B$86,2,FALSE)),""))</f>
        <v/>
      </c>
      <c r="H43" s="1" t="str">
        <f>IF(ISBLANK(C43),"",IF(Modélisation!$B$3="Oui",F43*(1-G43),F43))</f>
        <v/>
      </c>
    </row>
    <row r="44" spans="1:8" x14ac:dyDescent="0.35">
      <c r="A44" s="2">
        <v>43</v>
      </c>
      <c r="B44" s="36"/>
      <c r="C44" s="38"/>
      <c r="D44" s="37"/>
      <c r="E44" s="1" t="str">
        <f>IF(ISBLANK(C44),"",IF(Modélisation!$B$10=3,IF(C44&gt;=Modélisation!$B$19,Modélisation!$A$19,IF(C44&gt;=Modélisation!$B$18,Modélisation!$A$18,Modélisation!$A$17)),IF(Modélisation!$B$10=4,IF(C44&gt;=Modélisation!$B$20,Modélisation!$A$20,IF(C44&gt;=Modélisation!$B$19,Modélisation!$A$19,IF(C44&gt;=Modélisation!$B$18,Modélisation!$A$18,Modélisation!$A$17))),IF(Modélisation!$B$10=5,IF(C44&gt;=Modélisation!$B$21,Modélisation!$A$21,IF(C44&gt;=Modélisation!$B$20,Modélisation!$A$20,IF(C44&gt;=Modélisation!$B$19,Modélisation!$A$19,IF(C44&gt;=Modélisation!$B$18,Modélisation!$A$18,Modélisation!$A$17)))),IF(Modélisation!$B$10=6,IF(C44&gt;=Modélisation!$B$22,Modélisation!$A$22,IF(C44&gt;=Modélisation!$B$21,Modélisation!$A$21,IF(C44&gt;=Modélisation!$B$20,Modélisation!$A$20,IF(C44&gt;=Modélisation!$B$19,Modélisation!$A$19,IF(C44&gt;=Modélisation!$B$18,Modélisation!$A$18,Modélisation!$A$17))))),IF(Modélisation!$B$10=7,IF(C44&gt;=Modélisation!$B$23,Modélisation!$A$23,IF(C44&gt;=Modélisation!$B$22,Modélisation!$A$22,IF(C44&gt;=Modélisation!$B$21,Modélisation!$A$21,IF(C44&gt;=Modélisation!$B$20,Modélisation!$A$20,IF(C44&gt;=Modélisation!$B$19,Modélisation!$A$19,IF(C44&gt;=Modélisation!$B$18,Modélisation!$A$18,Modélisation!$A$17))))))))))))</f>
        <v/>
      </c>
      <c r="F44" s="1" t="str">
        <f>IF(ISBLANK(C44),"",VLOOKUP(E44,Modélisation!$A$17:$H$23,8,FALSE))</f>
        <v/>
      </c>
      <c r="G44" s="4" t="str">
        <f>IF(ISBLANK(C44),"",IF(Modélisation!$B$3="Oui",IF(D44=Liste!$F$2,0%,VLOOKUP(D44,Modélisation!$A$69:$B$86,2,FALSE)),""))</f>
        <v/>
      </c>
      <c r="H44" s="1" t="str">
        <f>IF(ISBLANK(C44),"",IF(Modélisation!$B$3="Oui",F44*(1-G44),F44))</f>
        <v/>
      </c>
    </row>
    <row r="45" spans="1:8" x14ac:dyDescent="0.35">
      <c r="A45" s="2">
        <v>44</v>
      </c>
      <c r="B45" s="36"/>
      <c r="C45" s="38"/>
      <c r="D45" s="37"/>
      <c r="E45" s="1" t="str">
        <f>IF(ISBLANK(C45),"",IF(Modélisation!$B$10=3,IF(C45&gt;=Modélisation!$B$19,Modélisation!$A$19,IF(C45&gt;=Modélisation!$B$18,Modélisation!$A$18,Modélisation!$A$17)),IF(Modélisation!$B$10=4,IF(C45&gt;=Modélisation!$B$20,Modélisation!$A$20,IF(C45&gt;=Modélisation!$B$19,Modélisation!$A$19,IF(C45&gt;=Modélisation!$B$18,Modélisation!$A$18,Modélisation!$A$17))),IF(Modélisation!$B$10=5,IF(C45&gt;=Modélisation!$B$21,Modélisation!$A$21,IF(C45&gt;=Modélisation!$B$20,Modélisation!$A$20,IF(C45&gt;=Modélisation!$B$19,Modélisation!$A$19,IF(C45&gt;=Modélisation!$B$18,Modélisation!$A$18,Modélisation!$A$17)))),IF(Modélisation!$B$10=6,IF(C45&gt;=Modélisation!$B$22,Modélisation!$A$22,IF(C45&gt;=Modélisation!$B$21,Modélisation!$A$21,IF(C45&gt;=Modélisation!$B$20,Modélisation!$A$20,IF(C45&gt;=Modélisation!$B$19,Modélisation!$A$19,IF(C45&gt;=Modélisation!$B$18,Modélisation!$A$18,Modélisation!$A$17))))),IF(Modélisation!$B$10=7,IF(C45&gt;=Modélisation!$B$23,Modélisation!$A$23,IF(C45&gt;=Modélisation!$B$22,Modélisation!$A$22,IF(C45&gt;=Modélisation!$B$21,Modélisation!$A$21,IF(C45&gt;=Modélisation!$B$20,Modélisation!$A$20,IF(C45&gt;=Modélisation!$B$19,Modélisation!$A$19,IF(C45&gt;=Modélisation!$B$18,Modélisation!$A$18,Modélisation!$A$17))))))))))))</f>
        <v/>
      </c>
      <c r="F45" s="1" t="str">
        <f>IF(ISBLANK(C45),"",VLOOKUP(E45,Modélisation!$A$17:$H$23,8,FALSE))</f>
        <v/>
      </c>
      <c r="G45" s="4" t="str">
        <f>IF(ISBLANK(C45),"",IF(Modélisation!$B$3="Oui",IF(D45=Liste!$F$2,0%,VLOOKUP(D45,Modélisation!$A$69:$B$86,2,FALSE)),""))</f>
        <v/>
      </c>
      <c r="H45" s="1" t="str">
        <f>IF(ISBLANK(C45),"",IF(Modélisation!$B$3="Oui",F45*(1-G45),F45))</f>
        <v/>
      </c>
    </row>
    <row r="46" spans="1:8" x14ac:dyDescent="0.35">
      <c r="A46" s="2">
        <v>45</v>
      </c>
      <c r="B46" s="36"/>
      <c r="C46" s="38"/>
      <c r="D46" s="37"/>
      <c r="E46" s="1" t="str">
        <f>IF(ISBLANK(C46),"",IF(Modélisation!$B$10=3,IF(C46&gt;=Modélisation!$B$19,Modélisation!$A$19,IF(C46&gt;=Modélisation!$B$18,Modélisation!$A$18,Modélisation!$A$17)),IF(Modélisation!$B$10=4,IF(C46&gt;=Modélisation!$B$20,Modélisation!$A$20,IF(C46&gt;=Modélisation!$B$19,Modélisation!$A$19,IF(C46&gt;=Modélisation!$B$18,Modélisation!$A$18,Modélisation!$A$17))),IF(Modélisation!$B$10=5,IF(C46&gt;=Modélisation!$B$21,Modélisation!$A$21,IF(C46&gt;=Modélisation!$B$20,Modélisation!$A$20,IF(C46&gt;=Modélisation!$B$19,Modélisation!$A$19,IF(C46&gt;=Modélisation!$B$18,Modélisation!$A$18,Modélisation!$A$17)))),IF(Modélisation!$B$10=6,IF(C46&gt;=Modélisation!$B$22,Modélisation!$A$22,IF(C46&gt;=Modélisation!$B$21,Modélisation!$A$21,IF(C46&gt;=Modélisation!$B$20,Modélisation!$A$20,IF(C46&gt;=Modélisation!$B$19,Modélisation!$A$19,IF(C46&gt;=Modélisation!$B$18,Modélisation!$A$18,Modélisation!$A$17))))),IF(Modélisation!$B$10=7,IF(C46&gt;=Modélisation!$B$23,Modélisation!$A$23,IF(C46&gt;=Modélisation!$B$22,Modélisation!$A$22,IF(C46&gt;=Modélisation!$B$21,Modélisation!$A$21,IF(C46&gt;=Modélisation!$B$20,Modélisation!$A$20,IF(C46&gt;=Modélisation!$B$19,Modélisation!$A$19,IF(C46&gt;=Modélisation!$B$18,Modélisation!$A$18,Modélisation!$A$17))))))))))))</f>
        <v/>
      </c>
      <c r="F46" s="1" t="str">
        <f>IF(ISBLANK(C46),"",VLOOKUP(E46,Modélisation!$A$17:$H$23,8,FALSE))</f>
        <v/>
      </c>
      <c r="G46" s="4" t="str">
        <f>IF(ISBLANK(C46),"",IF(Modélisation!$B$3="Oui",IF(D46=Liste!$F$2,0%,VLOOKUP(D46,Modélisation!$A$69:$B$86,2,FALSE)),""))</f>
        <v/>
      </c>
      <c r="H46" s="1" t="str">
        <f>IF(ISBLANK(C46),"",IF(Modélisation!$B$3="Oui",F46*(1-G46),F46))</f>
        <v/>
      </c>
    </row>
    <row r="47" spans="1:8" x14ac:dyDescent="0.35">
      <c r="A47" s="2">
        <v>46</v>
      </c>
      <c r="B47" s="36"/>
      <c r="C47" s="38"/>
      <c r="D47" s="37"/>
      <c r="E47" s="1" t="str">
        <f>IF(ISBLANK(C47),"",IF(Modélisation!$B$10=3,IF(C47&gt;=Modélisation!$B$19,Modélisation!$A$19,IF(C47&gt;=Modélisation!$B$18,Modélisation!$A$18,Modélisation!$A$17)),IF(Modélisation!$B$10=4,IF(C47&gt;=Modélisation!$B$20,Modélisation!$A$20,IF(C47&gt;=Modélisation!$B$19,Modélisation!$A$19,IF(C47&gt;=Modélisation!$B$18,Modélisation!$A$18,Modélisation!$A$17))),IF(Modélisation!$B$10=5,IF(C47&gt;=Modélisation!$B$21,Modélisation!$A$21,IF(C47&gt;=Modélisation!$B$20,Modélisation!$A$20,IF(C47&gt;=Modélisation!$B$19,Modélisation!$A$19,IF(C47&gt;=Modélisation!$B$18,Modélisation!$A$18,Modélisation!$A$17)))),IF(Modélisation!$B$10=6,IF(C47&gt;=Modélisation!$B$22,Modélisation!$A$22,IF(C47&gt;=Modélisation!$B$21,Modélisation!$A$21,IF(C47&gt;=Modélisation!$B$20,Modélisation!$A$20,IF(C47&gt;=Modélisation!$B$19,Modélisation!$A$19,IF(C47&gt;=Modélisation!$B$18,Modélisation!$A$18,Modélisation!$A$17))))),IF(Modélisation!$B$10=7,IF(C47&gt;=Modélisation!$B$23,Modélisation!$A$23,IF(C47&gt;=Modélisation!$B$22,Modélisation!$A$22,IF(C47&gt;=Modélisation!$B$21,Modélisation!$A$21,IF(C47&gt;=Modélisation!$B$20,Modélisation!$A$20,IF(C47&gt;=Modélisation!$B$19,Modélisation!$A$19,IF(C47&gt;=Modélisation!$B$18,Modélisation!$A$18,Modélisation!$A$17))))))))))))</f>
        <v/>
      </c>
      <c r="F47" s="1" t="str">
        <f>IF(ISBLANK(C47),"",VLOOKUP(E47,Modélisation!$A$17:$H$23,8,FALSE))</f>
        <v/>
      </c>
      <c r="G47" s="4" t="str">
        <f>IF(ISBLANK(C47),"",IF(Modélisation!$B$3="Oui",IF(D47=Liste!$F$2,0%,VLOOKUP(D47,Modélisation!$A$69:$B$86,2,FALSE)),""))</f>
        <v/>
      </c>
      <c r="H47" s="1" t="str">
        <f>IF(ISBLANK(C47),"",IF(Modélisation!$B$3="Oui",F47*(1-G47),F47))</f>
        <v/>
      </c>
    </row>
    <row r="48" spans="1:8" x14ac:dyDescent="0.35">
      <c r="A48" s="2">
        <v>47</v>
      </c>
      <c r="B48" s="36"/>
      <c r="C48" s="38"/>
      <c r="D48" s="37"/>
      <c r="E48" s="1" t="str">
        <f>IF(ISBLANK(C48),"",IF(Modélisation!$B$10=3,IF(C48&gt;=Modélisation!$B$19,Modélisation!$A$19,IF(C48&gt;=Modélisation!$B$18,Modélisation!$A$18,Modélisation!$A$17)),IF(Modélisation!$B$10=4,IF(C48&gt;=Modélisation!$B$20,Modélisation!$A$20,IF(C48&gt;=Modélisation!$B$19,Modélisation!$A$19,IF(C48&gt;=Modélisation!$B$18,Modélisation!$A$18,Modélisation!$A$17))),IF(Modélisation!$B$10=5,IF(C48&gt;=Modélisation!$B$21,Modélisation!$A$21,IF(C48&gt;=Modélisation!$B$20,Modélisation!$A$20,IF(C48&gt;=Modélisation!$B$19,Modélisation!$A$19,IF(C48&gt;=Modélisation!$B$18,Modélisation!$A$18,Modélisation!$A$17)))),IF(Modélisation!$B$10=6,IF(C48&gt;=Modélisation!$B$22,Modélisation!$A$22,IF(C48&gt;=Modélisation!$B$21,Modélisation!$A$21,IF(C48&gt;=Modélisation!$B$20,Modélisation!$A$20,IF(C48&gt;=Modélisation!$B$19,Modélisation!$A$19,IF(C48&gt;=Modélisation!$B$18,Modélisation!$A$18,Modélisation!$A$17))))),IF(Modélisation!$B$10=7,IF(C48&gt;=Modélisation!$B$23,Modélisation!$A$23,IF(C48&gt;=Modélisation!$B$22,Modélisation!$A$22,IF(C48&gt;=Modélisation!$B$21,Modélisation!$A$21,IF(C48&gt;=Modélisation!$B$20,Modélisation!$A$20,IF(C48&gt;=Modélisation!$B$19,Modélisation!$A$19,IF(C48&gt;=Modélisation!$B$18,Modélisation!$A$18,Modélisation!$A$17))))))))))))</f>
        <v/>
      </c>
      <c r="F48" s="1" t="str">
        <f>IF(ISBLANK(C48),"",VLOOKUP(E48,Modélisation!$A$17:$H$23,8,FALSE))</f>
        <v/>
      </c>
      <c r="G48" s="4" t="str">
        <f>IF(ISBLANK(C48),"",IF(Modélisation!$B$3="Oui",IF(D48=Liste!$F$2,0%,VLOOKUP(D48,Modélisation!$A$69:$B$86,2,FALSE)),""))</f>
        <v/>
      </c>
      <c r="H48" s="1" t="str">
        <f>IF(ISBLANK(C48),"",IF(Modélisation!$B$3="Oui",F48*(1-G48),F48))</f>
        <v/>
      </c>
    </row>
    <row r="49" spans="1:8" x14ac:dyDescent="0.35">
      <c r="A49" s="2">
        <v>48</v>
      </c>
      <c r="B49" s="36"/>
      <c r="C49" s="38"/>
      <c r="D49" s="37"/>
      <c r="E49" s="1" t="str">
        <f>IF(ISBLANK(C49),"",IF(Modélisation!$B$10=3,IF(C49&gt;=Modélisation!$B$19,Modélisation!$A$19,IF(C49&gt;=Modélisation!$B$18,Modélisation!$A$18,Modélisation!$A$17)),IF(Modélisation!$B$10=4,IF(C49&gt;=Modélisation!$B$20,Modélisation!$A$20,IF(C49&gt;=Modélisation!$B$19,Modélisation!$A$19,IF(C49&gt;=Modélisation!$B$18,Modélisation!$A$18,Modélisation!$A$17))),IF(Modélisation!$B$10=5,IF(C49&gt;=Modélisation!$B$21,Modélisation!$A$21,IF(C49&gt;=Modélisation!$B$20,Modélisation!$A$20,IF(C49&gt;=Modélisation!$B$19,Modélisation!$A$19,IF(C49&gt;=Modélisation!$B$18,Modélisation!$A$18,Modélisation!$A$17)))),IF(Modélisation!$B$10=6,IF(C49&gt;=Modélisation!$B$22,Modélisation!$A$22,IF(C49&gt;=Modélisation!$B$21,Modélisation!$A$21,IF(C49&gt;=Modélisation!$B$20,Modélisation!$A$20,IF(C49&gt;=Modélisation!$B$19,Modélisation!$A$19,IF(C49&gt;=Modélisation!$B$18,Modélisation!$A$18,Modélisation!$A$17))))),IF(Modélisation!$B$10=7,IF(C49&gt;=Modélisation!$B$23,Modélisation!$A$23,IF(C49&gt;=Modélisation!$B$22,Modélisation!$A$22,IF(C49&gt;=Modélisation!$B$21,Modélisation!$A$21,IF(C49&gt;=Modélisation!$B$20,Modélisation!$A$20,IF(C49&gt;=Modélisation!$B$19,Modélisation!$A$19,IF(C49&gt;=Modélisation!$B$18,Modélisation!$A$18,Modélisation!$A$17))))))))))))</f>
        <v/>
      </c>
      <c r="F49" s="1" t="str">
        <f>IF(ISBLANK(C49),"",VLOOKUP(E49,Modélisation!$A$17:$H$23,8,FALSE))</f>
        <v/>
      </c>
      <c r="G49" s="4" t="str">
        <f>IF(ISBLANK(C49),"",IF(Modélisation!$B$3="Oui",IF(D49=Liste!$F$2,0%,VLOOKUP(D49,Modélisation!$A$69:$B$86,2,FALSE)),""))</f>
        <v/>
      </c>
      <c r="H49" s="1" t="str">
        <f>IF(ISBLANK(C49),"",IF(Modélisation!$B$3="Oui",F49*(1-G49),F49))</f>
        <v/>
      </c>
    </row>
    <row r="50" spans="1:8" x14ac:dyDescent="0.35">
      <c r="A50" s="2">
        <v>49</v>
      </c>
      <c r="B50" s="36"/>
      <c r="C50" s="38"/>
      <c r="D50" s="37"/>
      <c r="E50" s="1" t="str">
        <f>IF(ISBLANK(C50),"",IF(Modélisation!$B$10=3,IF(C50&gt;=Modélisation!$B$19,Modélisation!$A$19,IF(C50&gt;=Modélisation!$B$18,Modélisation!$A$18,Modélisation!$A$17)),IF(Modélisation!$B$10=4,IF(C50&gt;=Modélisation!$B$20,Modélisation!$A$20,IF(C50&gt;=Modélisation!$B$19,Modélisation!$A$19,IF(C50&gt;=Modélisation!$B$18,Modélisation!$A$18,Modélisation!$A$17))),IF(Modélisation!$B$10=5,IF(C50&gt;=Modélisation!$B$21,Modélisation!$A$21,IF(C50&gt;=Modélisation!$B$20,Modélisation!$A$20,IF(C50&gt;=Modélisation!$B$19,Modélisation!$A$19,IF(C50&gt;=Modélisation!$B$18,Modélisation!$A$18,Modélisation!$A$17)))),IF(Modélisation!$B$10=6,IF(C50&gt;=Modélisation!$B$22,Modélisation!$A$22,IF(C50&gt;=Modélisation!$B$21,Modélisation!$A$21,IF(C50&gt;=Modélisation!$B$20,Modélisation!$A$20,IF(C50&gt;=Modélisation!$B$19,Modélisation!$A$19,IF(C50&gt;=Modélisation!$B$18,Modélisation!$A$18,Modélisation!$A$17))))),IF(Modélisation!$B$10=7,IF(C50&gt;=Modélisation!$B$23,Modélisation!$A$23,IF(C50&gt;=Modélisation!$B$22,Modélisation!$A$22,IF(C50&gt;=Modélisation!$B$21,Modélisation!$A$21,IF(C50&gt;=Modélisation!$B$20,Modélisation!$A$20,IF(C50&gt;=Modélisation!$B$19,Modélisation!$A$19,IF(C50&gt;=Modélisation!$B$18,Modélisation!$A$18,Modélisation!$A$17))))))))))))</f>
        <v/>
      </c>
      <c r="F50" s="1" t="str">
        <f>IF(ISBLANK(C50),"",VLOOKUP(E50,Modélisation!$A$17:$H$23,8,FALSE))</f>
        <v/>
      </c>
      <c r="G50" s="4" t="str">
        <f>IF(ISBLANK(C50),"",IF(Modélisation!$B$3="Oui",IF(D50=Liste!$F$2,0%,VLOOKUP(D50,Modélisation!$A$69:$B$86,2,FALSE)),""))</f>
        <v/>
      </c>
      <c r="H50" s="1" t="str">
        <f>IF(ISBLANK(C50),"",IF(Modélisation!$B$3="Oui",F50*(1-G50),F50))</f>
        <v/>
      </c>
    </row>
    <row r="51" spans="1:8" x14ac:dyDescent="0.35">
      <c r="A51" s="2">
        <v>50</v>
      </c>
      <c r="B51" s="36"/>
      <c r="C51" s="38"/>
      <c r="D51" s="37"/>
      <c r="E51" s="1" t="str">
        <f>IF(ISBLANK(C51),"",IF(Modélisation!$B$10=3,IF(C51&gt;=Modélisation!$B$19,Modélisation!$A$19,IF(C51&gt;=Modélisation!$B$18,Modélisation!$A$18,Modélisation!$A$17)),IF(Modélisation!$B$10=4,IF(C51&gt;=Modélisation!$B$20,Modélisation!$A$20,IF(C51&gt;=Modélisation!$B$19,Modélisation!$A$19,IF(C51&gt;=Modélisation!$B$18,Modélisation!$A$18,Modélisation!$A$17))),IF(Modélisation!$B$10=5,IF(C51&gt;=Modélisation!$B$21,Modélisation!$A$21,IF(C51&gt;=Modélisation!$B$20,Modélisation!$A$20,IF(C51&gt;=Modélisation!$B$19,Modélisation!$A$19,IF(C51&gt;=Modélisation!$B$18,Modélisation!$A$18,Modélisation!$A$17)))),IF(Modélisation!$B$10=6,IF(C51&gt;=Modélisation!$B$22,Modélisation!$A$22,IF(C51&gt;=Modélisation!$B$21,Modélisation!$A$21,IF(C51&gt;=Modélisation!$B$20,Modélisation!$A$20,IF(C51&gt;=Modélisation!$B$19,Modélisation!$A$19,IF(C51&gt;=Modélisation!$B$18,Modélisation!$A$18,Modélisation!$A$17))))),IF(Modélisation!$B$10=7,IF(C51&gt;=Modélisation!$B$23,Modélisation!$A$23,IF(C51&gt;=Modélisation!$B$22,Modélisation!$A$22,IF(C51&gt;=Modélisation!$B$21,Modélisation!$A$21,IF(C51&gt;=Modélisation!$B$20,Modélisation!$A$20,IF(C51&gt;=Modélisation!$B$19,Modélisation!$A$19,IF(C51&gt;=Modélisation!$B$18,Modélisation!$A$18,Modélisation!$A$17))))))))))))</f>
        <v/>
      </c>
      <c r="F51" s="1" t="str">
        <f>IF(ISBLANK(C51),"",VLOOKUP(E51,Modélisation!$A$17:$H$23,8,FALSE))</f>
        <v/>
      </c>
      <c r="G51" s="4" t="str">
        <f>IF(ISBLANK(C51),"",IF(Modélisation!$B$3="Oui",IF(D51=Liste!$F$2,0%,VLOOKUP(D51,Modélisation!$A$69:$B$86,2,FALSE)),""))</f>
        <v/>
      </c>
      <c r="H51" s="1" t="str">
        <f>IF(ISBLANK(C51),"",IF(Modélisation!$B$3="Oui",F51*(1-G51),F51))</f>
        <v/>
      </c>
    </row>
    <row r="52" spans="1:8" x14ac:dyDescent="0.35">
      <c r="A52" s="2">
        <v>51</v>
      </c>
      <c r="B52" s="36"/>
      <c r="C52" s="39"/>
      <c r="D52" s="37"/>
      <c r="E52" s="1" t="str">
        <f>IF(ISBLANK(C52),"",IF(Modélisation!$B$10=3,IF(C52&gt;=Modélisation!$B$19,Modélisation!$A$19,IF(C52&gt;=Modélisation!$B$18,Modélisation!$A$18,Modélisation!$A$17)),IF(Modélisation!$B$10=4,IF(C52&gt;=Modélisation!$B$20,Modélisation!$A$20,IF(C52&gt;=Modélisation!$B$19,Modélisation!$A$19,IF(C52&gt;=Modélisation!$B$18,Modélisation!$A$18,Modélisation!$A$17))),IF(Modélisation!$B$10=5,IF(C52&gt;=Modélisation!$B$21,Modélisation!$A$21,IF(C52&gt;=Modélisation!$B$20,Modélisation!$A$20,IF(C52&gt;=Modélisation!$B$19,Modélisation!$A$19,IF(C52&gt;=Modélisation!$B$18,Modélisation!$A$18,Modélisation!$A$17)))),IF(Modélisation!$B$10=6,IF(C52&gt;=Modélisation!$B$22,Modélisation!$A$22,IF(C52&gt;=Modélisation!$B$21,Modélisation!$A$21,IF(C52&gt;=Modélisation!$B$20,Modélisation!$A$20,IF(C52&gt;=Modélisation!$B$19,Modélisation!$A$19,IF(C52&gt;=Modélisation!$B$18,Modélisation!$A$18,Modélisation!$A$17))))),IF(Modélisation!$B$10=7,IF(C52&gt;=Modélisation!$B$23,Modélisation!$A$23,IF(C52&gt;=Modélisation!$B$22,Modélisation!$A$22,IF(C52&gt;=Modélisation!$B$21,Modélisation!$A$21,IF(C52&gt;=Modélisation!$B$20,Modélisation!$A$20,IF(C52&gt;=Modélisation!$B$19,Modélisation!$A$19,IF(C52&gt;=Modélisation!$B$18,Modélisation!$A$18,Modélisation!$A$17))))))))))))</f>
        <v/>
      </c>
      <c r="F52" s="1" t="str">
        <f>IF(ISBLANK(C52),"",VLOOKUP(E52,Modélisation!$A$17:$H$23,8,FALSE))</f>
        <v/>
      </c>
      <c r="G52" s="4" t="str">
        <f>IF(ISBLANK(C52),"",IF(Modélisation!$B$3="Oui",IF(D52=Liste!$F$2,0%,VLOOKUP(D52,Modélisation!$A$69:$B$86,2,FALSE)),""))</f>
        <v/>
      </c>
      <c r="H52" s="1" t="str">
        <f>IF(ISBLANK(C52),"",IF(Modélisation!$B$3="Oui",F52*(1-G52),F52))</f>
        <v/>
      </c>
    </row>
    <row r="53" spans="1:8" x14ac:dyDescent="0.35">
      <c r="A53" s="2">
        <v>52</v>
      </c>
      <c r="B53" s="36"/>
      <c r="C53" s="39"/>
      <c r="D53" s="37"/>
      <c r="E53" s="1" t="str">
        <f>IF(ISBLANK(C53),"",IF(Modélisation!$B$10=3,IF(C53&gt;=Modélisation!$B$19,Modélisation!$A$19,IF(C53&gt;=Modélisation!$B$18,Modélisation!$A$18,Modélisation!$A$17)),IF(Modélisation!$B$10=4,IF(C53&gt;=Modélisation!$B$20,Modélisation!$A$20,IF(C53&gt;=Modélisation!$B$19,Modélisation!$A$19,IF(C53&gt;=Modélisation!$B$18,Modélisation!$A$18,Modélisation!$A$17))),IF(Modélisation!$B$10=5,IF(C53&gt;=Modélisation!$B$21,Modélisation!$A$21,IF(C53&gt;=Modélisation!$B$20,Modélisation!$A$20,IF(C53&gt;=Modélisation!$B$19,Modélisation!$A$19,IF(C53&gt;=Modélisation!$B$18,Modélisation!$A$18,Modélisation!$A$17)))),IF(Modélisation!$B$10=6,IF(C53&gt;=Modélisation!$B$22,Modélisation!$A$22,IF(C53&gt;=Modélisation!$B$21,Modélisation!$A$21,IF(C53&gt;=Modélisation!$B$20,Modélisation!$A$20,IF(C53&gt;=Modélisation!$B$19,Modélisation!$A$19,IF(C53&gt;=Modélisation!$B$18,Modélisation!$A$18,Modélisation!$A$17))))),IF(Modélisation!$B$10=7,IF(C53&gt;=Modélisation!$B$23,Modélisation!$A$23,IF(C53&gt;=Modélisation!$B$22,Modélisation!$A$22,IF(C53&gt;=Modélisation!$B$21,Modélisation!$A$21,IF(C53&gt;=Modélisation!$B$20,Modélisation!$A$20,IF(C53&gt;=Modélisation!$B$19,Modélisation!$A$19,IF(C53&gt;=Modélisation!$B$18,Modélisation!$A$18,Modélisation!$A$17))))))))))))</f>
        <v/>
      </c>
      <c r="F53" s="1" t="str">
        <f>IF(ISBLANK(C53),"",VLOOKUP(E53,Modélisation!$A$17:$H$23,8,FALSE))</f>
        <v/>
      </c>
      <c r="G53" s="4" t="str">
        <f>IF(ISBLANK(C53),"",IF(Modélisation!$B$3="Oui",IF(D53=Liste!$F$2,0%,VLOOKUP(D53,Modélisation!$A$69:$B$86,2,FALSE)),""))</f>
        <v/>
      </c>
      <c r="H53" s="1" t="str">
        <f>IF(ISBLANK(C53),"",IF(Modélisation!$B$3="Oui",F53*(1-G53),F53))</f>
        <v/>
      </c>
    </row>
    <row r="54" spans="1:8" x14ac:dyDescent="0.35">
      <c r="A54" s="2">
        <v>53</v>
      </c>
      <c r="B54" s="36"/>
      <c r="C54" s="39"/>
      <c r="D54" s="37"/>
      <c r="E54" s="1" t="str">
        <f>IF(ISBLANK(C54),"",IF(Modélisation!$B$10=3,IF(C54&gt;=Modélisation!$B$19,Modélisation!$A$19,IF(C54&gt;=Modélisation!$B$18,Modélisation!$A$18,Modélisation!$A$17)),IF(Modélisation!$B$10=4,IF(C54&gt;=Modélisation!$B$20,Modélisation!$A$20,IF(C54&gt;=Modélisation!$B$19,Modélisation!$A$19,IF(C54&gt;=Modélisation!$B$18,Modélisation!$A$18,Modélisation!$A$17))),IF(Modélisation!$B$10=5,IF(C54&gt;=Modélisation!$B$21,Modélisation!$A$21,IF(C54&gt;=Modélisation!$B$20,Modélisation!$A$20,IF(C54&gt;=Modélisation!$B$19,Modélisation!$A$19,IF(C54&gt;=Modélisation!$B$18,Modélisation!$A$18,Modélisation!$A$17)))),IF(Modélisation!$B$10=6,IF(C54&gt;=Modélisation!$B$22,Modélisation!$A$22,IF(C54&gt;=Modélisation!$B$21,Modélisation!$A$21,IF(C54&gt;=Modélisation!$B$20,Modélisation!$A$20,IF(C54&gt;=Modélisation!$B$19,Modélisation!$A$19,IF(C54&gt;=Modélisation!$B$18,Modélisation!$A$18,Modélisation!$A$17))))),IF(Modélisation!$B$10=7,IF(C54&gt;=Modélisation!$B$23,Modélisation!$A$23,IF(C54&gt;=Modélisation!$B$22,Modélisation!$A$22,IF(C54&gt;=Modélisation!$B$21,Modélisation!$A$21,IF(C54&gt;=Modélisation!$B$20,Modélisation!$A$20,IF(C54&gt;=Modélisation!$B$19,Modélisation!$A$19,IF(C54&gt;=Modélisation!$B$18,Modélisation!$A$18,Modélisation!$A$17))))))))))))</f>
        <v/>
      </c>
      <c r="F54" s="1" t="str">
        <f>IF(ISBLANK(C54),"",VLOOKUP(E54,Modélisation!$A$17:$H$23,8,FALSE))</f>
        <v/>
      </c>
      <c r="G54" s="4" t="str">
        <f>IF(ISBLANK(C54),"",IF(Modélisation!$B$3="Oui",IF(D54=Liste!$F$2,0%,VLOOKUP(D54,Modélisation!$A$69:$B$86,2,FALSE)),""))</f>
        <v/>
      </c>
      <c r="H54" s="1" t="str">
        <f>IF(ISBLANK(C54),"",IF(Modélisation!$B$3="Oui",F54*(1-G54),F54))</f>
        <v/>
      </c>
    </row>
    <row r="55" spans="1:8" x14ac:dyDescent="0.35">
      <c r="A55" s="2">
        <v>54</v>
      </c>
      <c r="B55" s="36"/>
      <c r="C55" s="39"/>
      <c r="D55" s="37"/>
      <c r="E55" s="1" t="str">
        <f>IF(ISBLANK(C55),"",IF(Modélisation!$B$10=3,IF(C55&gt;=Modélisation!$B$19,Modélisation!$A$19,IF(C55&gt;=Modélisation!$B$18,Modélisation!$A$18,Modélisation!$A$17)),IF(Modélisation!$B$10=4,IF(C55&gt;=Modélisation!$B$20,Modélisation!$A$20,IF(C55&gt;=Modélisation!$B$19,Modélisation!$A$19,IF(C55&gt;=Modélisation!$B$18,Modélisation!$A$18,Modélisation!$A$17))),IF(Modélisation!$B$10=5,IF(C55&gt;=Modélisation!$B$21,Modélisation!$A$21,IF(C55&gt;=Modélisation!$B$20,Modélisation!$A$20,IF(C55&gt;=Modélisation!$B$19,Modélisation!$A$19,IF(C55&gt;=Modélisation!$B$18,Modélisation!$A$18,Modélisation!$A$17)))),IF(Modélisation!$B$10=6,IF(C55&gt;=Modélisation!$B$22,Modélisation!$A$22,IF(C55&gt;=Modélisation!$B$21,Modélisation!$A$21,IF(C55&gt;=Modélisation!$B$20,Modélisation!$A$20,IF(C55&gt;=Modélisation!$B$19,Modélisation!$A$19,IF(C55&gt;=Modélisation!$B$18,Modélisation!$A$18,Modélisation!$A$17))))),IF(Modélisation!$B$10=7,IF(C55&gt;=Modélisation!$B$23,Modélisation!$A$23,IF(C55&gt;=Modélisation!$B$22,Modélisation!$A$22,IF(C55&gt;=Modélisation!$B$21,Modélisation!$A$21,IF(C55&gt;=Modélisation!$B$20,Modélisation!$A$20,IF(C55&gt;=Modélisation!$B$19,Modélisation!$A$19,IF(C55&gt;=Modélisation!$B$18,Modélisation!$A$18,Modélisation!$A$17))))))))))))</f>
        <v/>
      </c>
      <c r="F55" s="1" t="str">
        <f>IF(ISBLANK(C55),"",VLOOKUP(E55,Modélisation!$A$17:$H$23,8,FALSE))</f>
        <v/>
      </c>
      <c r="G55" s="4" t="str">
        <f>IF(ISBLANK(C55),"",IF(Modélisation!$B$3="Oui",IF(D55=Liste!$F$2,0%,VLOOKUP(D55,Modélisation!$A$69:$B$86,2,FALSE)),""))</f>
        <v/>
      </c>
      <c r="H55" s="1" t="str">
        <f>IF(ISBLANK(C55),"",IF(Modélisation!$B$3="Oui",F55*(1-G55),F55))</f>
        <v/>
      </c>
    </row>
    <row r="56" spans="1:8" x14ac:dyDescent="0.35">
      <c r="A56" s="2">
        <v>55</v>
      </c>
      <c r="B56" s="36"/>
      <c r="C56" s="39"/>
      <c r="D56" s="37"/>
      <c r="E56" s="1" t="str">
        <f>IF(ISBLANK(C56),"",IF(Modélisation!$B$10=3,IF(C56&gt;=Modélisation!$B$19,Modélisation!$A$19,IF(C56&gt;=Modélisation!$B$18,Modélisation!$A$18,Modélisation!$A$17)),IF(Modélisation!$B$10=4,IF(C56&gt;=Modélisation!$B$20,Modélisation!$A$20,IF(C56&gt;=Modélisation!$B$19,Modélisation!$A$19,IF(C56&gt;=Modélisation!$B$18,Modélisation!$A$18,Modélisation!$A$17))),IF(Modélisation!$B$10=5,IF(C56&gt;=Modélisation!$B$21,Modélisation!$A$21,IF(C56&gt;=Modélisation!$B$20,Modélisation!$A$20,IF(C56&gt;=Modélisation!$B$19,Modélisation!$A$19,IF(C56&gt;=Modélisation!$B$18,Modélisation!$A$18,Modélisation!$A$17)))),IF(Modélisation!$B$10=6,IF(C56&gt;=Modélisation!$B$22,Modélisation!$A$22,IF(C56&gt;=Modélisation!$B$21,Modélisation!$A$21,IF(C56&gt;=Modélisation!$B$20,Modélisation!$A$20,IF(C56&gt;=Modélisation!$B$19,Modélisation!$A$19,IF(C56&gt;=Modélisation!$B$18,Modélisation!$A$18,Modélisation!$A$17))))),IF(Modélisation!$B$10=7,IF(C56&gt;=Modélisation!$B$23,Modélisation!$A$23,IF(C56&gt;=Modélisation!$B$22,Modélisation!$A$22,IF(C56&gt;=Modélisation!$B$21,Modélisation!$A$21,IF(C56&gt;=Modélisation!$B$20,Modélisation!$A$20,IF(C56&gt;=Modélisation!$B$19,Modélisation!$A$19,IF(C56&gt;=Modélisation!$B$18,Modélisation!$A$18,Modélisation!$A$17))))))))))))</f>
        <v/>
      </c>
      <c r="F56" s="1" t="str">
        <f>IF(ISBLANK(C56),"",VLOOKUP(E56,Modélisation!$A$17:$H$23,8,FALSE))</f>
        <v/>
      </c>
      <c r="G56" s="4" t="str">
        <f>IF(ISBLANK(C56),"",IF(Modélisation!$B$3="Oui",IF(D56=Liste!$F$2,0%,VLOOKUP(D56,Modélisation!$A$69:$B$86,2,FALSE)),""))</f>
        <v/>
      </c>
      <c r="H56" s="1" t="str">
        <f>IF(ISBLANK(C56),"",IF(Modélisation!$B$3="Oui",F56*(1-G56),F56))</f>
        <v/>
      </c>
    </row>
    <row r="57" spans="1:8" x14ac:dyDescent="0.35">
      <c r="A57" s="2">
        <v>56</v>
      </c>
      <c r="B57" s="36"/>
      <c r="C57" s="39"/>
      <c r="D57" s="37"/>
      <c r="E57" s="1" t="str">
        <f>IF(ISBLANK(C57),"",IF(Modélisation!$B$10=3,IF(C57&gt;=Modélisation!$B$19,Modélisation!$A$19,IF(C57&gt;=Modélisation!$B$18,Modélisation!$A$18,Modélisation!$A$17)),IF(Modélisation!$B$10=4,IF(C57&gt;=Modélisation!$B$20,Modélisation!$A$20,IF(C57&gt;=Modélisation!$B$19,Modélisation!$A$19,IF(C57&gt;=Modélisation!$B$18,Modélisation!$A$18,Modélisation!$A$17))),IF(Modélisation!$B$10=5,IF(C57&gt;=Modélisation!$B$21,Modélisation!$A$21,IF(C57&gt;=Modélisation!$B$20,Modélisation!$A$20,IF(C57&gt;=Modélisation!$B$19,Modélisation!$A$19,IF(C57&gt;=Modélisation!$B$18,Modélisation!$A$18,Modélisation!$A$17)))),IF(Modélisation!$B$10=6,IF(C57&gt;=Modélisation!$B$22,Modélisation!$A$22,IF(C57&gt;=Modélisation!$B$21,Modélisation!$A$21,IF(C57&gt;=Modélisation!$B$20,Modélisation!$A$20,IF(C57&gt;=Modélisation!$B$19,Modélisation!$A$19,IF(C57&gt;=Modélisation!$B$18,Modélisation!$A$18,Modélisation!$A$17))))),IF(Modélisation!$B$10=7,IF(C57&gt;=Modélisation!$B$23,Modélisation!$A$23,IF(C57&gt;=Modélisation!$B$22,Modélisation!$A$22,IF(C57&gt;=Modélisation!$B$21,Modélisation!$A$21,IF(C57&gt;=Modélisation!$B$20,Modélisation!$A$20,IF(C57&gt;=Modélisation!$B$19,Modélisation!$A$19,IF(C57&gt;=Modélisation!$B$18,Modélisation!$A$18,Modélisation!$A$17))))))))))))</f>
        <v/>
      </c>
      <c r="F57" s="1" t="str">
        <f>IF(ISBLANK(C57),"",VLOOKUP(E57,Modélisation!$A$17:$H$23,8,FALSE))</f>
        <v/>
      </c>
      <c r="G57" s="4" t="str">
        <f>IF(ISBLANK(C57),"",IF(Modélisation!$B$3="Oui",IF(D57=Liste!$F$2,0%,VLOOKUP(D57,Modélisation!$A$69:$B$86,2,FALSE)),""))</f>
        <v/>
      </c>
      <c r="H57" s="1" t="str">
        <f>IF(ISBLANK(C57),"",IF(Modélisation!$B$3="Oui",F57*(1-G57),F57))</f>
        <v/>
      </c>
    </row>
    <row r="58" spans="1:8" x14ac:dyDescent="0.35">
      <c r="A58" s="2">
        <v>57</v>
      </c>
      <c r="B58" s="36"/>
      <c r="C58" s="39"/>
      <c r="D58" s="37"/>
      <c r="E58" s="1" t="str">
        <f>IF(ISBLANK(C58),"",IF(Modélisation!$B$10=3,IF(C58&gt;=Modélisation!$B$19,Modélisation!$A$19,IF(C58&gt;=Modélisation!$B$18,Modélisation!$A$18,Modélisation!$A$17)),IF(Modélisation!$B$10=4,IF(C58&gt;=Modélisation!$B$20,Modélisation!$A$20,IF(C58&gt;=Modélisation!$B$19,Modélisation!$A$19,IF(C58&gt;=Modélisation!$B$18,Modélisation!$A$18,Modélisation!$A$17))),IF(Modélisation!$B$10=5,IF(C58&gt;=Modélisation!$B$21,Modélisation!$A$21,IF(C58&gt;=Modélisation!$B$20,Modélisation!$A$20,IF(C58&gt;=Modélisation!$B$19,Modélisation!$A$19,IF(C58&gt;=Modélisation!$B$18,Modélisation!$A$18,Modélisation!$A$17)))),IF(Modélisation!$B$10=6,IF(C58&gt;=Modélisation!$B$22,Modélisation!$A$22,IF(C58&gt;=Modélisation!$B$21,Modélisation!$A$21,IF(C58&gt;=Modélisation!$B$20,Modélisation!$A$20,IF(C58&gt;=Modélisation!$B$19,Modélisation!$A$19,IF(C58&gt;=Modélisation!$B$18,Modélisation!$A$18,Modélisation!$A$17))))),IF(Modélisation!$B$10=7,IF(C58&gt;=Modélisation!$B$23,Modélisation!$A$23,IF(C58&gt;=Modélisation!$B$22,Modélisation!$A$22,IF(C58&gt;=Modélisation!$B$21,Modélisation!$A$21,IF(C58&gt;=Modélisation!$B$20,Modélisation!$A$20,IF(C58&gt;=Modélisation!$B$19,Modélisation!$A$19,IF(C58&gt;=Modélisation!$B$18,Modélisation!$A$18,Modélisation!$A$17))))))))))))</f>
        <v/>
      </c>
      <c r="F58" s="1" t="str">
        <f>IF(ISBLANK(C58),"",VLOOKUP(E58,Modélisation!$A$17:$H$23,8,FALSE))</f>
        <v/>
      </c>
      <c r="G58" s="4" t="str">
        <f>IF(ISBLANK(C58),"",IF(Modélisation!$B$3="Oui",IF(D58=Liste!$F$2,0%,VLOOKUP(D58,Modélisation!$A$69:$B$86,2,FALSE)),""))</f>
        <v/>
      </c>
      <c r="H58" s="1" t="str">
        <f>IF(ISBLANK(C58),"",IF(Modélisation!$B$3="Oui",F58*(1-G58),F58))</f>
        <v/>
      </c>
    </row>
    <row r="59" spans="1:8" x14ac:dyDescent="0.35">
      <c r="A59" s="2">
        <v>58</v>
      </c>
      <c r="B59" s="36"/>
      <c r="C59" s="39"/>
      <c r="D59" s="37"/>
      <c r="E59" s="1" t="str">
        <f>IF(ISBLANK(C59),"",IF(Modélisation!$B$10=3,IF(C59&gt;=Modélisation!$B$19,Modélisation!$A$19,IF(C59&gt;=Modélisation!$B$18,Modélisation!$A$18,Modélisation!$A$17)),IF(Modélisation!$B$10=4,IF(C59&gt;=Modélisation!$B$20,Modélisation!$A$20,IF(C59&gt;=Modélisation!$B$19,Modélisation!$A$19,IF(C59&gt;=Modélisation!$B$18,Modélisation!$A$18,Modélisation!$A$17))),IF(Modélisation!$B$10=5,IF(C59&gt;=Modélisation!$B$21,Modélisation!$A$21,IF(C59&gt;=Modélisation!$B$20,Modélisation!$A$20,IF(C59&gt;=Modélisation!$B$19,Modélisation!$A$19,IF(C59&gt;=Modélisation!$B$18,Modélisation!$A$18,Modélisation!$A$17)))),IF(Modélisation!$B$10=6,IF(C59&gt;=Modélisation!$B$22,Modélisation!$A$22,IF(C59&gt;=Modélisation!$B$21,Modélisation!$A$21,IF(C59&gt;=Modélisation!$B$20,Modélisation!$A$20,IF(C59&gt;=Modélisation!$B$19,Modélisation!$A$19,IF(C59&gt;=Modélisation!$B$18,Modélisation!$A$18,Modélisation!$A$17))))),IF(Modélisation!$B$10=7,IF(C59&gt;=Modélisation!$B$23,Modélisation!$A$23,IF(C59&gt;=Modélisation!$B$22,Modélisation!$A$22,IF(C59&gt;=Modélisation!$B$21,Modélisation!$A$21,IF(C59&gt;=Modélisation!$B$20,Modélisation!$A$20,IF(C59&gt;=Modélisation!$B$19,Modélisation!$A$19,IF(C59&gt;=Modélisation!$B$18,Modélisation!$A$18,Modélisation!$A$17))))))))))))</f>
        <v/>
      </c>
      <c r="F59" s="1" t="str">
        <f>IF(ISBLANK(C59),"",VLOOKUP(E59,Modélisation!$A$17:$H$23,8,FALSE))</f>
        <v/>
      </c>
      <c r="G59" s="4" t="str">
        <f>IF(ISBLANK(C59),"",IF(Modélisation!$B$3="Oui",IF(D59=Liste!$F$2,0%,VLOOKUP(D59,Modélisation!$A$69:$B$86,2,FALSE)),""))</f>
        <v/>
      </c>
      <c r="H59" s="1" t="str">
        <f>IF(ISBLANK(C59),"",IF(Modélisation!$B$3="Oui",F59*(1-G59),F59))</f>
        <v/>
      </c>
    </row>
    <row r="60" spans="1:8" x14ac:dyDescent="0.35">
      <c r="A60" s="2">
        <v>59</v>
      </c>
      <c r="B60" s="36"/>
      <c r="C60" s="39"/>
      <c r="D60" s="37"/>
      <c r="E60" s="1" t="str">
        <f>IF(ISBLANK(C60),"",IF(Modélisation!$B$10=3,IF(C60&gt;=Modélisation!$B$19,Modélisation!$A$19,IF(C60&gt;=Modélisation!$B$18,Modélisation!$A$18,Modélisation!$A$17)),IF(Modélisation!$B$10=4,IF(C60&gt;=Modélisation!$B$20,Modélisation!$A$20,IF(C60&gt;=Modélisation!$B$19,Modélisation!$A$19,IF(C60&gt;=Modélisation!$B$18,Modélisation!$A$18,Modélisation!$A$17))),IF(Modélisation!$B$10=5,IF(C60&gt;=Modélisation!$B$21,Modélisation!$A$21,IF(C60&gt;=Modélisation!$B$20,Modélisation!$A$20,IF(C60&gt;=Modélisation!$B$19,Modélisation!$A$19,IF(C60&gt;=Modélisation!$B$18,Modélisation!$A$18,Modélisation!$A$17)))),IF(Modélisation!$B$10=6,IF(C60&gt;=Modélisation!$B$22,Modélisation!$A$22,IF(C60&gt;=Modélisation!$B$21,Modélisation!$A$21,IF(C60&gt;=Modélisation!$B$20,Modélisation!$A$20,IF(C60&gt;=Modélisation!$B$19,Modélisation!$A$19,IF(C60&gt;=Modélisation!$B$18,Modélisation!$A$18,Modélisation!$A$17))))),IF(Modélisation!$B$10=7,IF(C60&gt;=Modélisation!$B$23,Modélisation!$A$23,IF(C60&gt;=Modélisation!$B$22,Modélisation!$A$22,IF(C60&gt;=Modélisation!$B$21,Modélisation!$A$21,IF(C60&gt;=Modélisation!$B$20,Modélisation!$A$20,IF(C60&gt;=Modélisation!$B$19,Modélisation!$A$19,IF(C60&gt;=Modélisation!$B$18,Modélisation!$A$18,Modélisation!$A$17))))))))))))</f>
        <v/>
      </c>
      <c r="F60" s="1" t="str">
        <f>IF(ISBLANK(C60),"",VLOOKUP(E60,Modélisation!$A$17:$H$23,8,FALSE))</f>
        <v/>
      </c>
      <c r="G60" s="4" t="str">
        <f>IF(ISBLANK(C60),"",IF(Modélisation!$B$3="Oui",IF(D60=Liste!$F$2,0%,VLOOKUP(D60,Modélisation!$A$69:$B$86,2,FALSE)),""))</f>
        <v/>
      </c>
      <c r="H60" s="1" t="str">
        <f>IF(ISBLANK(C60),"",IF(Modélisation!$B$3="Oui",F60*(1-G60),F60))</f>
        <v/>
      </c>
    </row>
    <row r="61" spans="1:8" x14ac:dyDescent="0.35">
      <c r="A61" s="2">
        <v>60</v>
      </c>
      <c r="B61" s="36"/>
      <c r="C61" s="39"/>
      <c r="D61" s="37"/>
      <c r="E61" s="1" t="str">
        <f>IF(ISBLANK(C61),"",IF(Modélisation!$B$10=3,IF(C61&gt;=Modélisation!$B$19,Modélisation!$A$19,IF(C61&gt;=Modélisation!$B$18,Modélisation!$A$18,Modélisation!$A$17)),IF(Modélisation!$B$10=4,IF(C61&gt;=Modélisation!$B$20,Modélisation!$A$20,IF(C61&gt;=Modélisation!$B$19,Modélisation!$A$19,IF(C61&gt;=Modélisation!$B$18,Modélisation!$A$18,Modélisation!$A$17))),IF(Modélisation!$B$10=5,IF(C61&gt;=Modélisation!$B$21,Modélisation!$A$21,IF(C61&gt;=Modélisation!$B$20,Modélisation!$A$20,IF(C61&gt;=Modélisation!$B$19,Modélisation!$A$19,IF(C61&gt;=Modélisation!$B$18,Modélisation!$A$18,Modélisation!$A$17)))),IF(Modélisation!$B$10=6,IF(C61&gt;=Modélisation!$B$22,Modélisation!$A$22,IF(C61&gt;=Modélisation!$B$21,Modélisation!$A$21,IF(C61&gt;=Modélisation!$B$20,Modélisation!$A$20,IF(C61&gt;=Modélisation!$B$19,Modélisation!$A$19,IF(C61&gt;=Modélisation!$B$18,Modélisation!$A$18,Modélisation!$A$17))))),IF(Modélisation!$B$10=7,IF(C61&gt;=Modélisation!$B$23,Modélisation!$A$23,IF(C61&gt;=Modélisation!$B$22,Modélisation!$A$22,IF(C61&gt;=Modélisation!$B$21,Modélisation!$A$21,IF(C61&gt;=Modélisation!$B$20,Modélisation!$A$20,IF(C61&gt;=Modélisation!$B$19,Modélisation!$A$19,IF(C61&gt;=Modélisation!$B$18,Modélisation!$A$18,Modélisation!$A$17))))))))))))</f>
        <v/>
      </c>
      <c r="F61" s="1" t="str">
        <f>IF(ISBLANK(C61),"",VLOOKUP(E61,Modélisation!$A$17:$H$23,8,FALSE))</f>
        <v/>
      </c>
      <c r="G61" s="4" t="str">
        <f>IF(ISBLANK(C61),"",IF(Modélisation!$B$3="Oui",IF(D61=Liste!$F$2,0%,VLOOKUP(D61,Modélisation!$A$69:$B$86,2,FALSE)),""))</f>
        <v/>
      </c>
      <c r="H61" s="1" t="str">
        <f>IF(ISBLANK(C61),"",IF(Modélisation!$B$3="Oui",F61*(1-G61),F61))</f>
        <v/>
      </c>
    </row>
    <row r="62" spans="1:8" x14ac:dyDescent="0.35">
      <c r="A62" s="2">
        <v>61</v>
      </c>
      <c r="B62" s="36"/>
      <c r="C62" s="39"/>
      <c r="D62" s="37"/>
      <c r="E62" s="1" t="str">
        <f>IF(ISBLANK(C62),"",IF(Modélisation!$B$10=3,IF(C62&gt;=Modélisation!$B$19,Modélisation!$A$19,IF(C62&gt;=Modélisation!$B$18,Modélisation!$A$18,Modélisation!$A$17)),IF(Modélisation!$B$10=4,IF(C62&gt;=Modélisation!$B$20,Modélisation!$A$20,IF(C62&gt;=Modélisation!$B$19,Modélisation!$A$19,IF(C62&gt;=Modélisation!$B$18,Modélisation!$A$18,Modélisation!$A$17))),IF(Modélisation!$B$10=5,IF(C62&gt;=Modélisation!$B$21,Modélisation!$A$21,IF(C62&gt;=Modélisation!$B$20,Modélisation!$A$20,IF(C62&gt;=Modélisation!$B$19,Modélisation!$A$19,IF(C62&gt;=Modélisation!$B$18,Modélisation!$A$18,Modélisation!$A$17)))),IF(Modélisation!$B$10=6,IF(C62&gt;=Modélisation!$B$22,Modélisation!$A$22,IF(C62&gt;=Modélisation!$B$21,Modélisation!$A$21,IF(C62&gt;=Modélisation!$B$20,Modélisation!$A$20,IF(C62&gt;=Modélisation!$B$19,Modélisation!$A$19,IF(C62&gt;=Modélisation!$B$18,Modélisation!$A$18,Modélisation!$A$17))))),IF(Modélisation!$B$10=7,IF(C62&gt;=Modélisation!$B$23,Modélisation!$A$23,IF(C62&gt;=Modélisation!$B$22,Modélisation!$A$22,IF(C62&gt;=Modélisation!$B$21,Modélisation!$A$21,IF(C62&gt;=Modélisation!$B$20,Modélisation!$A$20,IF(C62&gt;=Modélisation!$B$19,Modélisation!$A$19,IF(C62&gt;=Modélisation!$B$18,Modélisation!$A$18,Modélisation!$A$17))))))))))))</f>
        <v/>
      </c>
      <c r="F62" s="1" t="str">
        <f>IF(ISBLANK(C62),"",VLOOKUP(E62,Modélisation!$A$17:$H$23,8,FALSE))</f>
        <v/>
      </c>
      <c r="G62" s="4" t="str">
        <f>IF(ISBLANK(C62),"",IF(Modélisation!$B$3="Oui",IF(D62=Liste!$F$2,0%,VLOOKUP(D62,Modélisation!$A$69:$B$86,2,FALSE)),""))</f>
        <v/>
      </c>
      <c r="H62" s="1" t="str">
        <f>IF(ISBLANK(C62),"",IF(Modélisation!$B$3="Oui",F62*(1-G62),F62))</f>
        <v/>
      </c>
    </row>
    <row r="63" spans="1:8" x14ac:dyDescent="0.35">
      <c r="A63" s="2">
        <v>62</v>
      </c>
      <c r="B63" s="36"/>
      <c r="C63" s="39"/>
      <c r="D63" s="37"/>
      <c r="E63" s="1" t="str">
        <f>IF(ISBLANK(C63),"",IF(Modélisation!$B$10=3,IF(C63&gt;=Modélisation!$B$19,Modélisation!$A$19,IF(C63&gt;=Modélisation!$B$18,Modélisation!$A$18,Modélisation!$A$17)),IF(Modélisation!$B$10=4,IF(C63&gt;=Modélisation!$B$20,Modélisation!$A$20,IF(C63&gt;=Modélisation!$B$19,Modélisation!$A$19,IF(C63&gt;=Modélisation!$B$18,Modélisation!$A$18,Modélisation!$A$17))),IF(Modélisation!$B$10=5,IF(C63&gt;=Modélisation!$B$21,Modélisation!$A$21,IF(C63&gt;=Modélisation!$B$20,Modélisation!$A$20,IF(C63&gt;=Modélisation!$B$19,Modélisation!$A$19,IF(C63&gt;=Modélisation!$B$18,Modélisation!$A$18,Modélisation!$A$17)))),IF(Modélisation!$B$10=6,IF(C63&gt;=Modélisation!$B$22,Modélisation!$A$22,IF(C63&gt;=Modélisation!$B$21,Modélisation!$A$21,IF(C63&gt;=Modélisation!$B$20,Modélisation!$A$20,IF(C63&gt;=Modélisation!$B$19,Modélisation!$A$19,IF(C63&gt;=Modélisation!$B$18,Modélisation!$A$18,Modélisation!$A$17))))),IF(Modélisation!$B$10=7,IF(C63&gt;=Modélisation!$B$23,Modélisation!$A$23,IF(C63&gt;=Modélisation!$B$22,Modélisation!$A$22,IF(C63&gt;=Modélisation!$B$21,Modélisation!$A$21,IF(C63&gt;=Modélisation!$B$20,Modélisation!$A$20,IF(C63&gt;=Modélisation!$B$19,Modélisation!$A$19,IF(C63&gt;=Modélisation!$B$18,Modélisation!$A$18,Modélisation!$A$17))))))))))))</f>
        <v/>
      </c>
      <c r="F63" s="1" t="str">
        <f>IF(ISBLANK(C63),"",VLOOKUP(E63,Modélisation!$A$17:$H$23,8,FALSE))</f>
        <v/>
      </c>
      <c r="G63" s="4" t="str">
        <f>IF(ISBLANK(C63),"",IF(Modélisation!$B$3="Oui",IF(D63=Liste!$F$2,0%,VLOOKUP(D63,Modélisation!$A$69:$B$86,2,FALSE)),""))</f>
        <v/>
      </c>
      <c r="H63" s="1" t="str">
        <f>IF(ISBLANK(C63),"",IF(Modélisation!$B$3="Oui",F63*(1-G63),F63))</f>
        <v/>
      </c>
    </row>
    <row r="64" spans="1:8" x14ac:dyDescent="0.35">
      <c r="A64" s="2">
        <v>63</v>
      </c>
      <c r="B64" s="36"/>
      <c r="C64" s="39"/>
      <c r="D64" s="37"/>
      <c r="E64" s="1" t="str">
        <f>IF(ISBLANK(C64),"",IF(Modélisation!$B$10=3,IF(C64&gt;=Modélisation!$B$19,Modélisation!$A$19,IF(C64&gt;=Modélisation!$B$18,Modélisation!$A$18,Modélisation!$A$17)),IF(Modélisation!$B$10=4,IF(C64&gt;=Modélisation!$B$20,Modélisation!$A$20,IF(C64&gt;=Modélisation!$B$19,Modélisation!$A$19,IF(C64&gt;=Modélisation!$B$18,Modélisation!$A$18,Modélisation!$A$17))),IF(Modélisation!$B$10=5,IF(C64&gt;=Modélisation!$B$21,Modélisation!$A$21,IF(C64&gt;=Modélisation!$B$20,Modélisation!$A$20,IF(C64&gt;=Modélisation!$B$19,Modélisation!$A$19,IF(C64&gt;=Modélisation!$B$18,Modélisation!$A$18,Modélisation!$A$17)))),IF(Modélisation!$B$10=6,IF(C64&gt;=Modélisation!$B$22,Modélisation!$A$22,IF(C64&gt;=Modélisation!$B$21,Modélisation!$A$21,IF(C64&gt;=Modélisation!$B$20,Modélisation!$A$20,IF(C64&gt;=Modélisation!$B$19,Modélisation!$A$19,IF(C64&gt;=Modélisation!$B$18,Modélisation!$A$18,Modélisation!$A$17))))),IF(Modélisation!$B$10=7,IF(C64&gt;=Modélisation!$B$23,Modélisation!$A$23,IF(C64&gt;=Modélisation!$B$22,Modélisation!$A$22,IF(C64&gt;=Modélisation!$B$21,Modélisation!$A$21,IF(C64&gt;=Modélisation!$B$20,Modélisation!$A$20,IF(C64&gt;=Modélisation!$B$19,Modélisation!$A$19,IF(C64&gt;=Modélisation!$B$18,Modélisation!$A$18,Modélisation!$A$17))))))))))))</f>
        <v/>
      </c>
      <c r="F64" s="1" t="str">
        <f>IF(ISBLANK(C64),"",VLOOKUP(E64,Modélisation!$A$17:$H$23,8,FALSE))</f>
        <v/>
      </c>
      <c r="G64" s="4" t="str">
        <f>IF(ISBLANK(C64),"",IF(Modélisation!$B$3="Oui",IF(D64=Liste!$F$2,0%,VLOOKUP(D64,Modélisation!$A$69:$B$86,2,FALSE)),""))</f>
        <v/>
      </c>
      <c r="H64" s="1" t="str">
        <f>IF(ISBLANK(C64),"",IF(Modélisation!$B$3="Oui",F64*(1-G64),F64))</f>
        <v/>
      </c>
    </row>
    <row r="65" spans="1:8" x14ac:dyDescent="0.35">
      <c r="A65" s="2">
        <v>64</v>
      </c>
      <c r="B65" s="36"/>
      <c r="C65" s="39"/>
      <c r="D65" s="37"/>
      <c r="E65" s="1" t="str">
        <f>IF(ISBLANK(C65),"",IF(Modélisation!$B$10=3,IF(C65&gt;=Modélisation!$B$19,Modélisation!$A$19,IF(C65&gt;=Modélisation!$B$18,Modélisation!$A$18,Modélisation!$A$17)),IF(Modélisation!$B$10=4,IF(C65&gt;=Modélisation!$B$20,Modélisation!$A$20,IF(C65&gt;=Modélisation!$B$19,Modélisation!$A$19,IF(C65&gt;=Modélisation!$B$18,Modélisation!$A$18,Modélisation!$A$17))),IF(Modélisation!$B$10=5,IF(C65&gt;=Modélisation!$B$21,Modélisation!$A$21,IF(C65&gt;=Modélisation!$B$20,Modélisation!$A$20,IF(C65&gt;=Modélisation!$B$19,Modélisation!$A$19,IF(C65&gt;=Modélisation!$B$18,Modélisation!$A$18,Modélisation!$A$17)))),IF(Modélisation!$B$10=6,IF(C65&gt;=Modélisation!$B$22,Modélisation!$A$22,IF(C65&gt;=Modélisation!$B$21,Modélisation!$A$21,IF(C65&gt;=Modélisation!$B$20,Modélisation!$A$20,IF(C65&gt;=Modélisation!$B$19,Modélisation!$A$19,IF(C65&gt;=Modélisation!$B$18,Modélisation!$A$18,Modélisation!$A$17))))),IF(Modélisation!$B$10=7,IF(C65&gt;=Modélisation!$B$23,Modélisation!$A$23,IF(C65&gt;=Modélisation!$B$22,Modélisation!$A$22,IF(C65&gt;=Modélisation!$B$21,Modélisation!$A$21,IF(C65&gt;=Modélisation!$B$20,Modélisation!$A$20,IF(C65&gt;=Modélisation!$B$19,Modélisation!$A$19,IF(C65&gt;=Modélisation!$B$18,Modélisation!$A$18,Modélisation!$A$17))))))))))))</f>
        <v/>
      </c>
      <c r="F65" s="1" t="str">
        <f>IF(ISBLANK(C65),"",VLOOKUP(E65,Modélisation!$A$17:$H$23,8,FALSE))</f>
        <v/>
      </c>
      <c r="G65" s="4" t="str">
        <f>IF(ISBLANK(C65),"",IF(Modélisation!$B$3="Oui",IF(D65=Liste!$F$2,0%,VLOOKUP(D65,Modélisation!$A$69:$B$86,2,FALSE)),""))</f>
        <v/>
      </c>
      <c r="H65" s="1" t="str">
        <f>IF(ISBLANK(C65),"",IF(Modélisation!$B$3="Oui",F65*(1-G65),F65))</f>
        <v/>
      </c>
    </row>
    <row r="66" spans="1:8" x14ac:dyDescent="0.35">
      <c r="A66" s="2">
        <v>65</v>
      </c>
      <c r="B66" s="36"/>
      <c r="C66" s="39"/>
      <c r="D66" s="37"/>
      <c r="E66" s="1" t="str">
        <f>IF(ISBLANK(C66),"",IF(Modélisation!$B$10=3,IF(C66&gt;=Modélisation!$B$19,Modélisation!$A$19,IF(C66&gt;=Modélisation!$B$18,Modélisation!$A$18,Modélisation!$A$17)),IF(Modélisation!$B$10=4,IF(C66&gt;=Modélisation!$B$20,Modélisation!$A$20,IF(C66&gt;=Modélisation!$B$19,Modélisation!$A$19,IF(C66&gt;=Modélisation!$B$18,Modélisation!$A$18,Modélisation!$A$17))),IF(Modélisation!$B$10=5,IF(C66&gt;=Modélisation!$B$21,Modélisation!$A$21,IF(C66&gt;=Modélisation!$B$20,Modélisation!$A$20,IF(C66&gt;=Modélisation!$B$19,Modélisation!$A$19,IF(C66&gt;=Modélisation!$B$18,Modélisation!$A$18,Modélisation!$A$17)))),IF(Modélisation!$B$10=6,IF(C66&gt;=Modélisation!$B$22,Modélisation!$A$22,IF(C66&gt;=Modélisation!$B$21,Modélisation!$A$21,IF(C66&gt;=Modélisation!$B$20,Modélisation!$A$20,IF(C66&gt;=Modélisation!$B$19,Modélisation!$A$19,IF(C66&gt;=Modélisation!$B$18,Modélisation!$A$18,Modélisation!$A$17))))),IF(Modélisation!$B$10=7,IF(C66&gt;=Modélisation!$B$23,Modélisation!$A$23,IF(C66&gt;=Modélisation!$B$22,Modélisation!$A$22,IF(C66&gt;=Modélisation!$B$21,Modélisation!$A$21,IF(C66&gt;=Modélisation!$B$20,Modélisation!$A$20,IF(C66&gt;=Modélisation!$B$19,Modélisation!$A$19,IF(C66&gt;=Modélisation!$B$18,Modélisation!$A$18,Modélisation!$A$17))))))))))))</f>
        <v/>
      </c>
      <c r="F66" s="1" t="str">
        <f>IF(ISBLANK(C66),"",VLOOKUP(E66,Modélisation!$A$17:$H$23,8,FALSE))</f>
        <v/>
      </c>
      <c r="G66" s="4" t="str">
        <f>IF(ISBLANK(C66),"",IF(Modélisation!$B$3="Oui",IF(D66=Liste!$F$2,0%,VLOOKUP(D66,Modélisation!$A$69:$B$86,2,FALSE)),""))</f>
        <v/>
      </c>
      <c r="H66" s="1" t="str">
        <f>IF(ISBLANK(C66),"",IF(Modélisation!$B$3="Oui",F66*(1-G66),F66))</f>
        <v/>
      </c>
    </row>
    <row r="67" spans="1:8" x14ac:dyDescent="0.35">
      <c r="A67" s="2">
        <v>66</v>
      </c>
      <c r="B67" s="36"/>
      <c r="C67" s="39"/>
      <c r="D67" s="37"/>
      <c r="E67" s="1" t="str">
        <f>IF(ISBLANK(C67),"",IF(Modélisation!$B$10=3,IF(C67&gt;=Modélisation!$B$19,Modélisation!$A$19,IF(C67&gt;=Modélisation!$B$18,Modélisation!$A$18,Modélisation!$A$17)),IF(Modélisation!$B$10=4,IF(C67&gt;=Modélisation!$B$20,Modélisation!$A$20,IF(C67&gt;=Modélisation!$B$19,Modélisation!$A$19,IF(C67&gt;=Modélisation!$B$18,Modélisation!$A$18,Modélisation!$A$17))),IF(Modélisation!$B$10=5,IF(C67&gt;=Modélisation!$B$21,Modélisation!$A$21,IF(C67&gt;=Modélisation!$B$20,Modélisation!$A$20,IF(C67&gt;=Modélisation!$B$19,Modélisation!$A$19,IF(C67&gt;=Modélisation!$B$18,Modélisation!$A$18,Modélisation!$A$17)))),IF(Modélisation!$B$10=6,IF(C67&gt;=Modélisation!$B$22,Modélisation!$A$22,IF(C67&gt;=Modélisation!$B$21,Modélisation!$A$21,IF(C67&gt;=Modélisation!$B$20,Modélisation!$A$20,IF(C67&gt;=Modélisation!$B$19,Modélisation!$A$19,IF(C67&gt;=Modélisation!$B$18,Modélisation!$A$18,Modélisation!$A$17))))),IF(Modélisation!$B$10=7,IF(C67&gt;=Modélisation!$B$23,Modélisation!$A$23,IF(C67&gt;=Modélisation!$B$22,Modélisation!$A$22,IF(C67&gt;=Modélisation!$B$21,Modélisation!$A$21,IF(C67&gt;=Modélisation!$B$20,Modélisation!$A$20,IF(C67&gt;=Modélisation!$B$19,Modélisation!$A$19,IF(C67&gt;=Modélisation!$B$18,Modélisation!$A$18,Modélisation!$A$17))))))))))))</f>
        <v/>
      </c>
      <c r="F67" s="1" t="str">
        <f>IF(ISBLANK(C67),"",VLOOKUP(E67,Modélisation!$A$17:$H$23,8,FALSE))</f>
        <v/>
      </c>
      <c r="G67" s="4" t="str">
        <f>IF(ISBLANK(C67),"",IF(Modélisation!$B$3="Oui",IF(D67=Liste!$F$2,0%,VLOOKUP(D67,Modélisation!$A$69:$B$86,2,FALSE)),""))</f>
        <v/>
      </c>
      <c r="H67" s="1" t="str">
        <f>IF(ISBLANK(C67),"",IF(Modélisation!$B$3="Oui",F67*(1-G67),F67))</f>
        <v/>
      </c>
    </row>
    <row r="68" spans="1:8" x14ac:dyDescent="0.35">
      <c r="A68" s="2">
        <v>67</v>
      </c>
      <c r="B68" s="36"/>
      <c r="C68" s="39"/>
      <c r="D68" s="37"/>
      <c r="E68" s="1" t="str">
        <f>IF(ISBLANK(C68),"",IF(Modélisation!$B$10=3,IF(C68&gt;=Modélisation!$B$19,Modélisation!$A$19,IF(C68&gt;=Modélisation!$B$18,Modélisation!$A$18,Modélisation!$A$17)),IF(Modélisation!$B$10=4,IF(C68&gt;=Modélisation!$B$20,Modélisation!$A$20,IF(C68&gt;=Modélisation!$B$19,Modélisation!$A$19,IF(C68&gt;=Modélisation!$B$18,Modélisation!$A$18,Modélisation!$A$17))),IF(Modélisation!$B$10=5,IF(C68&gt;=Modélisation!$B$21,Modélisation!$A$21,IF(C68&gt;=Modélisation!$B$20,Modélisation!$A$20,IF(C68&gt;=Modélisation!$B$19,Modélisation!$A$19,IF(C68&gt;=Modélisation!$B$18,Modélisation!$A$18,Modélisation!$A$17)))),IF(Modélisation!$B$10=6,IF(C68&gt;=Modélisation!$B$22,Modélisation!$A$22,IF(C68&gt;=Modélisation!$B$21,Modélisation!$A$21,IF(C68&gt;=Modélisation!$B$20,Modélisation!$A$20,IF(C68&gt;=Modélisation!$B$19,Modélisation!$A$19,IF(C68&gt;=Modélisation!$B$18,Modélisation!$A$18,Modélisation!$A$17))))),IF(Modélisation!$B$10=7,IF(C68&gt;=Modélisation!$B$23,Modélisation!$A$23,IF(C68&gt;=Modélisation!$B$22,Modélisation!$A$22,IF(C68&gt;=Modélisation!$B$21,Modélisation!$A$21,IF(C68&gt;=Modélisation!$B$20,Modélisation!$A$20,IF(C68&gt;=Modélisation!$B$19,Modélisation!$A$19,IF(C68&gt;=Modélisation!$B$18,Modélisation!$A$18,Modélisation!$A$17))))))))))))</f>
        <v/>
      </c>
      <c r="F68" s="1" t="str">
        <f>IF(ISBLANK(C68),"",VLOOKUP(E68,Modélisation!$A$17:$H$23,8,FALSE))</f>
        <v/>
      </c>
      <c r="G68" s="4" t="str">
        <f>IF(ISBLANK(C68),"",IF(Modélisation!$B$3="Oui",IF(D68=Liste!$F$2,0%,VLOOKUP(D68,Modélisation!$A$69:$B$86,2,FALSE)),""))</f>
        <v/>
      </c>
      <c r="H68" s="1" t="str">
        <f>IF(ISBLANK(C68),"",IF(Modélisation!$B$3="Oui",F68*(1-G68),F68))</f>
        <v/>
      </c>
    </row>
    <row r="69" spans="1:8" x14ac:dyDescent="0.35">
      <c r="A69" s="2">
        <v>68</v>
      </c>
      <c r="B69" s="36"/>
      <c r="C69" s="39"/>
      <c r="D69" s="37"/>
      <c r="E69" s="1" t="str">
        <f>IF(ISBLANK(C69),"",IF(Modélisation!$B$10=3,IF(C69&gt;=Modélisation!$B$19,Modélisation!$A$19,IF(C69&gt;=Modélisation!$B$18,Modélisation!$A$18,Modélisation!$A$17)),IF(Modélisation!$B$10=4,IF(C69&gt;=Modélisation!$B$20,Modélisation!$A$20,IF(C69&gt;=Modélisation!$B$19,Modélisation!$A$19,IF(C69&gt;=Modélisation!$B$18,Modélisation!$A$18,Modélisation!$A$17))),IF(Modélisation!$B$10=5,IF(C69&gt;=Modélisation!$B$21,Modélisation!$A$21,IF(C69&gt;=Modélisation!$B$20,Modélisation!$A$20,IF(C69&gt;=Modélisation!$B$19,Modélisation!$A$19,IF(C69&gt;=Modélisation!$B$18,Modélisation!$A$18,Modélisation!$A$17)))),IF(Modélisation!$B$10=6,IF(C69&gt;=Modélisation!$B$22,Modélisation!$A$22,IF(C69&gt;=Modélisation!$B$21,Modélisation!$A$21,IF(C69&gt;=Modélisation!$B$20,Modélisation!$A$20,IF(C69&gt;=Modélisation!$B$19,Modélisation!$A$19,IF(C69&gt;=Modélisation!$B$18,Modélisation!$A$18,Modélisation!$A$17))))),IF(Modélisation!$B$10=7,IF(C69&gt;=Modélisation!$B$23,Modélisation!$A$23,IF(C69&gt;=Modélisation!$B$22,Modélisation!$A$22,IF(C69&gt;=Modélisation!$B$21,Modélisation!$A$21,IF(C69&gt;=Modélisation!$B$20,Modélisation!$A$20,IF(C69&gt;=Modélisation!$B$19,Modélisation!$A$19,IF(C69&gt;=Modélisation!$B$18,Modélisation!$A$18,Modélisation!$A$17))))))))))))</f>
        <v/>
      </c>
      <c r="F69" s="1" t="str">
        <f>IF(ISBLANK(C69),"",VLOOKUP(E69,Modélisation!$A$17:$H$23,8,FALSE))</f>
        <v/>
      </c>
      <c r="G69" s="4" t="str">
        <f>IF(ISBLANK(C69),"",IF(Modélisation!$B$3="Oui",IF(D69=Liste!$F$2,0%,VLOOKUP(D69,Modélisation!$A$69:$B$86,2,FALSE)),""))</f>
        <v/>
      </c>
      <c r="H69" s="1" t="str">
        <f>IF(ISBLANK(C69),"",IF(Modélisation!$B$3="Oui",F69*(1-G69),F69))</f>
        <v/>
      </c>
    </row>
    <row r="70" spans="1:8" x14ac:dyDescent="0.35">
      <c r="A70" s="2">
        <v>69</v>
      </c>
      <c r="B70" s="36"/>
      <c r="C70" s="39"/>
      <c r="D70" s="37"/>
      <c r="E70" s="1" t="str">
        <f>IF(ISBLANK(C70),"",IF(Modélisation!$B$10=3,IF(C70&gt;=Modélisation!$B$19,Modélisation!$A$19,IF(C70&gt;=Modélisation!$B$18,Modélisation!$A$18,Modélisation!$A$17)),IF(Modélisation!$B$10=4,IF(C70&gt;=Modélisation!$B$20,Modélisation!$A$20,IF(C70&gt;=Modélisation!$B$19,Modélisation!$A$19,IF(C70&gt;=Modélisation!$B$18,Modélisation!$A$18,Modélisation!$A$17))),IF(Modélisation!$B$10=5,IF(C70&gt;=Modélisation!$B$21,Modélisation!$A$21,IF(C70&gt;=Modélisation!$B$20,Modélisation!$A$20,IF(C70&gt;=Modélisation!$B$19,Modélisation!$A$19,IF(C70&gt;=Modélisation!$B$18,Modélisation!$A$18,Modélisation!$A$17)))),IF(Modélisation!$B$10=6,IF(C70&gt;=Modélisation!$B$22,Modélisation!$A$22,IF(C70&gt;=Modélisation!$B$21,Modélisation!$A$21,IF(C70&gt;=Modélisation!$B$20,Modélisation!$A$20,IF(C70&gt;=Modélisation!$B$19,Modélisation!$A$19,IF(C70&gt;=Modélisation!$B$18,Modélisation!$A$18,Modélisation!$A$17))))),IF(Modélisation!$B$10=7,IF(C70&gt;=Modélisation!$B$23,Modélisation!$A$23,IF(C70&gt;=Modélisation!$B$22,Modélisation!$A$22,IF(C70&gt;=Modélisation!$B$21,Modélisation!$A$21,IF(C70&gt;=Modélisation!$B$20,Modélisation!$A$20,IF(C70&gt;=Modélisation!$B$19,Modélisation!$A$19,IF(C70&gt;=Modélisation!$B$18,Modélisation!$A$18,Modélisation!$A$17))))))))))))</f>
        <v/>
      </c>
      <c r="F70" s="1" t="str">
        <f>IF(ISBLANK(C70),"",VLOOKUP(E70,Modélisation!$A$17:$H$23,8,FALSE))</f>
        <v/>
      </c>
      <c r="G70" s="4" t="str">
        <f>IF(ISBLANK(C70),"",IF(Modélisation!$B$3="Oui",IF(D70=Liste!$F$2,0%,VLOOKUP(D70,Modélisation!$A$69:$B$86,2,FALSE)),""))</f>
        <v/>
      </c>
      <c r="H70" s="1" t="str">
        <f>IF(ISBLANK(C70),"",IF(Modélisation!$B$3="Oui",F70*(1-G70),F70))</f>
        <v/>
      </c>
    </row>
    <row r="71" spans="1:8" x14ac:dyDescent="0.35">
      <c r="A71" s="2">
        <v>70</v>
      </c>
      <c r="B71" s="36"/>
      <c r="C71" s="39"/>
      <c r="D71" s="37"/>
      <c r="E71" s="1" t="str">
        <f>IF(ISBLANK(C71),"",IF(Modélisation!$B$10=3,IF(C71&gt;=Modélisation!$B$19,Modélisation!$A$19,IF(C71&gt;=Modélisation!$B$18,Modélisation!$A$18,Modélisation!$A$17)),IF(Modélisation!$B$10=4,IF(C71&gt;=Modélisation!$B$20,Modélisation!$A$20,IF(C71&gt;=Modélisation!$B$19,Modélisation!$A$19,IF(C71&gt;=Modélisation!$B$18,Modélisation!$A$18,Modélisation!$A$17))),IF(Modélisation!$B$10=5,IF(C71&gt;=Modélisation!$B$21,Modélisation!$A$21,IF(C71&gt;=Modélisation!$B$20,Modélisation!$A$20,IF(C71&gt;=Modélisation!$B$19,Modélisation!$A$19,IF(C71&gt;=Modélisation!$B$18,Modélisation!$A$18,Modélisation!$A$17)))),IF(Modélisation!$B$10=6,IF(C71&gt;=Modélisation!$B$22,Modélisation!$A$22,IF(C71&gt;=Modélisation!$B$21,Modélisation!$A$21,IF(C71&gt;=Modélisation!$B$20,Modélisation!$A$20,IF(C71&gt;=Modélisation!$B$19,Modélisation!$A$19,IF(C71&gt;=Modélisation!$B$18,Modélisation!$A$18,Modélisation!$A$17))))),IF(Modélisation!$B$10=7,IF(C71&gt;=Modélisation!$B$23,Modélisation!$A$23,IF(C71&gt;=Modélisation!$B$22,Modélisation!$A$22,IF(C71&gt;=Modélisation!$B$21,Modélisation!$A$21,IF(C71&gt;=Modélisation!$B$20,Modélisation!$A$20,IF(C71&gt;=Modélisation!$B$19,Modélisation!$A$19,IF(C71&gt;=Modélisation!$B$18,Modélisation!$A$18,Modélisation!$A$17))))))))))))</f>
        <v/>
      </c>
      <c r="F71" s="1" t="str">
        <f>IF(ISBLANK(C71),"",VLOOKUP(E71,Modélisation!$A$17:$H$23,8,FALSE))</f>
        <v/>
      </c>
      <c r="G71" s="4" t="str">
        <f>IF(ISBLANK(C71),"",IF(Modélisation!$B$3="Oui",IF(D71=Liste!$F$2,0%,VLOOKUP(D71,Modélisation!$A$69:$B$86,2,FALSE)),""))</f>
        <v/>
      </c>
      <c r="H71" s="1" t="str">
        <f>IF(ISBLANK(C71),"",IF(Modélisation!$B$3="Oui",F71*(1-G71),F71))</f>
        <v/>
      </c>
    </row>
    <row r="72" spans="1:8" x14ac:dyDescent="0.35">
      <c r="A72" s="2">
        <v>71</v>
      </c>
      <c r="B72" s="36"/>
      <c r="C72" s="39"/>
      <c r="D72" s="37"/>
      <c r="E72" s="1" t="str">
        <f>IF(ISBLANK(C72),"",IF(Modélisation!$B$10=3,IF(C72&gt;=Modélisation!$B$19,Modélisation!$A$19,IF(C72&gt;=Modélisation!$B$18,Modélisation!$A$18,Modélisation!$A$17)),IF(Modélisation!$B$10=4,IF(C72&gt;=Modélisation!$B$20,Modélisation!$A$20,IF(C72&gt;=Modélisation!$B$19,Modélisation!$A$19,IF(C72&gt;=Modélisation!$B$18,Modélisation!$A$18,Modélisation!$A$17))),IF(Modélisation!$B$10=5,IF(C72&gt;=Modélisation!$B$21,Modélisation!$A$21,IF(C72&gt;=Modélisation!$B$20,Modélisation!$A$20,IF(C72&gt;=Modélisation!$B$19,Modélisation!$A$19,IF(C72&gt;=Modélisation!$B$18,Modélisation!$A$18,Modélisation!$A$17)))),IF(Modélisation!$B$10=6,IF(C72&gt;=Modélisation!$B$22,Modélisation!$A$22,IF(C72&gt;=Modélisation!$B$21,Modélisation!$A$21,IF(C72&gt;=Modélisation!$B$20,Modélisation!$A$20,IF(C72&gt;=Modélisation!$B$19,Modélisation!$A$19,IF(C72&gt;=Modélisation!$B$18,Modélisation!$A$18,Modélisation!$A$17))))),IF(Modélisation!$B$10=7,IF(C72&gt;=Modélisation!$B$23,Modélisation!$A$23,IF(C72&gt;=Modélisation!$B$22,Modélisation!$A$22,IF(C72&gt;=Modélisation!$B$21,Modélisation!$A$21,IF(C72&gt;=Modélisation!$B$20,Modélisation!$A$20,IF(C72&gt;=Modélisation!$B$19,Modélisation!$A$19,IF(C72&gt;=Modélisation!$B$18,Modélisation!$A$18,Modélisation!$A$17))))))))))))</f>
        <v/>
      </c>
      <c r="F72" s="1" t="str">
        <f>IF(ISBLANK(C72),"",VLOOKUP(E72,Modélisation!$A$17:$H$23,8,FALSE))</f>
        <v/>
      </c>
      <c r="G72" s="4" t="str">
        <f>IF(ISBLANK(C72),"",IF(Modélisation!$B$3="Oui",IF(D72=Liste!$F$2,0%,VLOOKUP(D72,Modélisation!$A$69:$B$86,2,FALSE)),""))</f>
        <v/>
      </c>
      <c r="H72" s="1" t="str">
        <f>IF(ISBLANK(C72),"",IF(Modélisation!$B$3="Oui",F72*(1-G72),F72))</f>
        <v/>
      </c>
    </row>
    <row r="73" spans="1:8" x14ac:dyDescent="0.35">
      <c r="A73" s="2">
        <v>72</v>
      </c>
      <c r="B73" s="36"/>
      <c r="C73" s="39"/>
      <c r="D73" s="37"/>
      <c r="E73" s="1" t="str">
        <f>IF(ISBLANK(C73),"",IF(Modélisation!$B$10=3,IF(C73&gt;=Modélisation!$B$19,Modélisation!$A$19,IF(C73&gt;=Modélisation!$B$18,Modélisation!$A$18,Modélisation!$A$17)),IF(Modélisation!$B$10=4,IF(C73&gt;=Modélisation!$B$20,Modélisation!$A$20,IF(C73&gt;=Modélisation!$B$19,Modélisation!$A$19,IF(C73&gt;=Modélisation!$B$18,Modélisation!$A$18,Modélisation!$A$17))),IF(Modélisation!$B$10=5,IF(C73&gt;=Modélisation!$B$21,Modélisation!$A$21,IF(C73&gt;=Modélisation!$B$20,Modélisation!$A$20,IF(C73&gt;=Modélisation!$B$19,Modélisation!$A$19,IF(C73&gt;=Modélisation!$B$18,Modélisation!$A$18,Modélisation!$A$17)))),IF(Modélisation!$B$10=6,IF(C73&gt;=Modélisation!$B$22,Modélisation!$A$22,IF(C73&gt;=Modélisation!$B$21,Modélisation!$A$21,IF(C73&gt;=Modélisation!$B$20,Modélisation!$A$20,IF(C73&gt;=Modélisation!$B$19,Modélisation!$A$19,IF(C73&gt;=Modélisation!$B$18,Modélisation!$A$18,Modélisation!$A$17))))),IF(Modélisation!$B$10=7,IF(C73&gt;=Modélisation!$B$23,Modélisation!$A$23,IF(C73&gt;=Modélisation!$B$22,Modélisation!$A$22,IF(C73&gt;=Modélisation!$B$21,Modélisation!$A$21,IF(C73&gt;=Modélisation!$B$20,Modélisation!$A$20,IF(C73&gt;=Modélisation!$B$19,Modélisation!$A$19,IF(C73&gt;=Modélisation!$B$18,Modélisation!$A$18,Modélisation!$A$17))))))))))))</f>
        <v/>
      </c>
      <c r="F73" s="1" t="str">
        <f>IF(ISBLANK(C73),"",VLOOKUP(E73,Modélisation!$A$17:$H$23,8,FALSE))</f>
        <v/>
      </c>
      <c r="G73" s="4" t="str">
        <f>IF(ISBLANK(C73),"",IF(Modélisation!$B$3="Oui",IF(D73=Liste!$F$2,0%,VLOOKUP(D73,Modélisation!$A$69:$B$86,2,FALSE)),""))</f>
        <v/>
      </c>
      <c r="H73" s="1" t="str">
        <f>IF(ISBLANK(C73),"",IF(Modélisation!$B$3="Oui",F73*(1-G73),F73))</f>
        <v/>
      </c>
    </row>
    <row r="74" spans="1:8" x14ac:dyDescent="0.35">
      <c r="A74" s="2">
        <v>73</v>
      </c>
      <c r="B74" s="36"/>
      <c r="C74" s="39"/>
      <c r="D74" s="37"/>
      <c r="E74" s="1" t="str">
        <f>IF(ISBLANK(C74),"",IF(Modélisation!$B$10=3,IF(C74&gt;=Modélisation!$B$19,Modélisation!$A$19,IF(C74&gt;=Modélisation!$B$18,Modélisation!$A$18,Modélisation!$A$17)),IF(Modélisation!$B$10=4,IF(C74&gt;=Modélisation!$B$20,Modélisation!$A$20,IF(C74&gt;=Modélisation!$B$19,Modélisation!$A$19,IF(C74&gt;=Modélisation!$B$18,Modélisation!$A$18,Modélisation!$A$17))),IF(Modélisation!$B$10=5,IF(C74&gt;=Modélisation!$B$21,Modélisation!$A$21,IF(C74&gt;=Modélisation!$B$20,Modélisation!$A$20,IF(C74&gt;=Modélisation!$B$19,Modélisation!$A$19,IF(C74&gt;=Modélisation!$B$18,Modélisation!$A$18,Modélisation!$A$17)))),IF(Modélisation!$B$10=6,IF(C74&gt;=Modélisation!$B$22,Modélisation!$A$22,IF(C74&gt;=Modélisation!$B$21,Modélisation!$A$21,IF(C74&gt;=Modélisation!$B$20,Modélisation!$A$20,IF(C74&gt;=Modélisation!$B$19,Modélisation!$A$19,IF(C74&gt;=Modélisation!$B$18,Modélisation!$A$18,Modélisation!$A$17))))),IF(Modélisation!$B$10=7,IF(C74&gt;=Modélisation!$B$23,Modélisation!$A$23,IF(C74&gt;=Modélisation!$B$22,Modélisation!$A$22,IF(C74&gt;=Modélisation!$B$21,Modélisation!$A$21,IF(C74&gt;=Modélisation!$B$20,Modélisation!$A$20,IF(C74&gt;=Modélisation!$B$19,Modélisation!$A$19,IF(C74&gt;=Modélisation!$B$18,Modélisation!$A$18,Modélisation!$A$17))))))))))))</f>
        <v/>
      </c>
      <c r="F74" s="1" t="str">
        <f>IF(ISBLANK(C74),"",VLOOKUP(E74,Modélisation!$A$17:$H$23,8,FALSE))</f>
        <v/>
      </c>
      <c r="G74" s="4" t="str">
        <f>IF(ISBLANK(C74),"",IF(Modélisation!$B$3="Oui",IF(D74=Liste!$F$2,0%,VLOOKUP(D74,Modélisation!$A$69:$B$86,2,FALSE)),""))</f>
        <v/>
      </c>
      <c r="H74" s="1" t="str">
        <f>IF(ISBLANK(C74),"",IF(Modélisation!$B$3="Oui",F74*(1-G74),F74))</f>
        <v/>
      </c>
    </row>
    <row r="75" spans="1:8" x14ac:dyDescent="0.35">
      <c r="A75" s="2">
        <v>74</v>
      </c>
      <c r="B75" s="36"/>
      <c r="C75" s="39"/>
      <c r="D75" s="37"/>
      <c r="E75" s="1" t="str">
        <f>IF(ISBLANK(C75),"",IF(Modélisation!$B$10=3,IF(C75&gt;=Modélisation!$B$19,Modélisation!$A$19,IF(C75&gt;=Modélisation!$B$18,Modélisation!$A$18,Modélisation!$A$17)),IF(Modélisation!$B$10=4,IF(C75&gt;=Modélisation!$B$20,Modélisation!$A$20,IF(C75&gt;=Modélisation!$B$19,Modélisation!$A$19,IF(C75&gt;=Modélisation!$B$18,Modélisation!$A$18,Modélisation!$A$17))),IF(Modélisation!$B$10=5,IF(C75&gt;=Modélisation!$B$21,Modélisation!$A$21,IF(C75&gt;=Modélisation!$B$20,Modélisation!$A$20,IF(C75&gt;=Modélisation!$B$19,Modélisation!$A$19,IF(C75&gt;=Modélisation!$B$18,Modélisation!$A$18,Modélisation!$A$17)))),IF(Modélisation!$B$10=6,IF(C75&gt;=Modélisation!$B$22,Modélisation!$A$22,IF(C75&gt;=Modélisation!$B$21,Modélisation!$A$21,IF(C75&gt;=Modélisation!$B$20,Modélisation!$A$20,IF(C75&gt;=Modélisation!$B$19,Modélisation!$A$19,IF(C75&gt;=Modélisation!$B$18,Modélisation!$A$18,Modélisation!$A$17))))),IF(Modélisation!$B$10=7,IF(C75&gt;=Modélisation!$B$23,Modélisation!$A$23,IF(C75&gt;=Modélisation!$B$22,Modélisation!$A$22,IF(C75&gt;=Modélisation!$B$21,Modélisation!$A$21,IF(C75&gt;=Modélisation!$B$20,Modélisation!$A$20,IF(C75&gt;=Modélisation!$B$19,Modélisation!$A$19,IF(C75&gt;=Modélisation!$B$18,Modélisation!$A$18,Modélisation!$A$17))))))))))))</f>
        <v/>
      </c>
      <c r="F75" s="1" t="str">
        <f>IF(ISBLANK(C75),"",VLOOKUP(E75,Modélisation!$A$17:$H$23,8,FALSE))</f>
        <v/>
      </c>
      <c r="G75" s="4" t="str">
        <f>IF(ISBLANK(C75),"",IF(Modélisation!$B$3="Oui",IF(D75=Liste!$F$2,0%,VLOOKUP(D75,Modélisation!$A$69:$B$86,2,FALSE)),""))</f>
        <v/>
      </c>
      <c r="H75" s="1" t="str">
        <f>IF(ISBLANK(C75),"",IF(Modélisation!$B$3="Oui",F75*(1-G75),F75))</f>
        <v/>
      </c>
    </row>
    <row r="76" spans="1:8" x14ac:dyDescent="0.35">
      <c r="A76" s="2">
        <v>75</v>
      </c>
      <c r="B76" s="36"/>
      <c r="C76" s="39"/>
      <c r="D76" s="37"/>
      <c r="E76" s="1" t="str">
        <f>IF(ISBLANK(C76),"",IF(Modélisation!$B$10=3,IF(C76&gt;=Modélisation!$B$19,Modélisation!$A$19,IF(C76&gt;=Modélisation!$B$18,Modélisation!$A$18,Modélisation!$A$17)),IF(Modélisation!$B$10=4,IF(C76&gt;=Modélisation!$B$20,Modélisation!$A$20,IF(C76&gt;=Modélisation!$B$19,Modélisation!$A$19,IF(C76&gt;=Modélisation!$B$18,Modélisation!$A$18,Modélisation!$A$17))),IF(Modélisation!$B$10=5,IF(C76&gt;=Modélisation!$B$21,Modélisation!$A$21,IF(C76&gt;=Modélisation!$B$20,Modélisation!$A$20,IF(C76&gt;=Modélisation!$B$19,Modélisation!$A$19,IF(C76&gt;=Modélisation!$B$18,Modélisation!$A$18,Modélisation!$A$17)))),IF(Modélisation!$B$10=6,IF(C76&gt;=Modélisation!$B$22,Modélisation!$A$22,IF(C76&gt;=Modélisation!$B$21,Modélisation!$A$21,IF(C76&gt;=Modélisation!$B$20,Modélisation!$A$20,IF(C76&gt;=Modélisation!$B$19,Modélisation!$A$19,IF(C76&gt;=Modélisation!$B$18,Modélisation!$A$18,Modélisation!$A$17))))),IF(Modélisation!$B$10=7,IF(C76&gt;=Modélisation!$B$23,Modélisation!$A$23,IF(C76&gt;=Modélisation!$B$22,Modélisation!$A$22,IF(C76&gt;=Modélisation!$B$21,Modélisation!$A$21,IF(C76&gt;=Modélisation!$B$20,Modélisation!$A$20,IF(C76&gt;=Modélisation!$B$19,Modélisation!$A$19,IF(C76&gt;=Modélisation!$B$18,Modélisation!$A$18,Modélisation!$A$17))))))))))))</f>
        <v/>
      </c>
      <c r="F76" s="1" t="str">
        <f>IF(ISBLANK(C76),"",VLOOKUP(E76,Modélisation!$A$17:$H$23,8,FALSE))</f>
        <v/>
      </c>
      <c r="G76" s="4" t="str">
        <f>IF(ISBLANK(C76),"",IF(Modélisation!$B$3="Oui",IF(D76=Liste!$F$2,0%,VLOOKUP(D76,Modélisation!$A$69:$B$86,2,FALSE)),""))</f>
        <v/>
      </c>
      <c r="H76" s="1" t="str">
        <f>IF(ISBLANK(C76),"",IF(Modélisation!$B$3="Oui",F76*(1-G76),F76))</f>
        <v/>
      </c>
    </row>
    <row r="77" spans="1:8" x14ac:dyDescent="0.35">
      <c r="A77" s="2">
        <v>76</v>
      </c>
      <c r="B77" s="36"/>
      <c r="C77" s="39"/>
      <c r="D77" s="37"/>
      <c r="E77" s="1" t="str">
        <f>IF(ISBLANK(C77),"",IF(Modélisation!$B$10=3,IF(C77&gt;=Modélisation!$B$19,Modélisation!$A$19,IF(C77&gt;=Modélisation!$B$18,Modélisation!$A$18,Modélisation!$A$17)),IF(Modélisation!$B$10=4,IF(C77&gt;=Modélisation!$B$20,Modélisation!$A$20,IF(C77&gt;=Modélisation!$B$19,Modélisation!$A$19,IF(C77&gt;=Modélisation!$B$18,Modélisation!$A$18,Modélisation!$A$17))),IF(Modélisation!$B$10=5,IF(C77&gt;=Modélisation!$B$21,Modélisation!$A$21,IF(C77&gt;=Modélisation!$B$20,Modélisation!$A$20,IF(C77&gt;=Modélisation!$B$19,Modélisation!$A$19,IF(C77&gt;=Modélisation!$B$18,Modélisation!$A$18,Modélisation!$A$17)))),IF(Modélisation!$B$10=6,IF(C77&gt;=Modélisation!$B$22,Modélisation!$A$22,IF(C77&gt;=Modélisation!$B$21,Modélisation!$A$21,IF(C77&gt;=Modélisation!$B$20,Modélisation!$A$20,IF(C77&gt;=Modélisation!$B$19,Modélisation!$A$19,IF(C77&gt;=Modélisation!$B$18,Modélisation!$A$18,Modélisation!$A$17))))),IF(Modélisation!$B$10=7,IF(C77&gt;=Modélisation!$B$23,Modélisation!$A$23,IF(C77&gt;=Modélisation!$B$22,Modélisation!$A$22,IF(C77&gt;=Modélisation!$B$21,Modélisation!$A$21,IF(C77&gt;=Modélisation!$B$20,Modélisation!$A$20,IF(C77&gt;=Modélisation!$B$19,Modélisation!$A$19,IF(C77&gt;=Modélisation!$B$18,Modélisation!$A$18,Modélisation!$A$17))))))))))))</f>
        <v/>
      </c>
      <c r="F77" s="1" t="str">
        <f>IF(ISBLANK(C77),"",VLOOKUP(E77,Modélisation!$A$17:$H$23,8,FALSE))</f>
        <v/>
      </c>
      <c r="G77" s="4" t="str">
        <f>IF(ISBLANK(C77),"",IF(Modélisation!$B$3="Oui",IF(D77=Liste!$F$2,0%,VLOOKUP(D77,Modélisation!$A$69:$B$86,2,FALSE)),""))</f>
        <v/>
      </c>
      <c r="H77" s="1" t="str">
        <f>IF(ISBLANK(C77),"",IF(Modélisation!$B$3="Oui",F77*(1-G77),F77))</f>
        <v/>
      </c>
    </row>
    <row r="78" spans="1:8" x14ac:dyDescent="0.35">
      <c r="A78" s="2">
        <v>77</v>
      </c>
      <c r="B78" s="36"/>
      <c r="C78" s="39"/>
      <c r="D78" s="37"/>
      <c r="E78" s="1" t="str">
        <f>IF(ISBLANK(C78),"",IF(Modélisation!$B$10=3,IF(C78&gt;=Modélisation!$B$19,Modélisation!$A$19,IF(C78&gt;=Modélisation!$B$18,Modélisation!$A$18,Modélisation!$A$17)),IF(Modélisation!$B$10=4,IF(C78&gt;=Modélisation!$B$20,Modélisation!$A$20,IF(C78&gt;=Modélisation!$B$19,Modélisation!$A$19,IF(C78&gt;=Modélisation!$B$18,Modélisation!$A$18,Modélisation!$A$17))),IF(Modélisation!$B$10=5,IF(C78&gt;=Modélisation!$B$21,Modélisation!$A$21,IF(C78&gt;=Modélisation!$B$20,Modélisation!$A$20,IF(C78&gt;=Modélisation!$B$19,Modélisation!$A$19,IF(C78&gt;=Modélisation!$B$18,Modélisation!$A$18,Modélisation!$A$17)))),IF(Modélisation!$B$10=6,IF(C78&gt;=Modélisation!$B$22,Modélisation!$A$22,IF(C78&gt;=Modélisation!$B$21,Modélisation!$A$21,IF(C78&gt;=Modélisation!$B$20,Modélisation!$A$20,IF(C78&gt;=Modélisation!$B$19,Modélisation!$A$19,IF(C78&gt;=Modélisation!$B$18,Modélisation!$A$18,Modélisation!$A$17))))),IF(Modélisation!$B$10=7,IF(C78&gt;=Modélisation!$B$23,Modélisation!$A$23,IF(C78&gt;=Modélisation!$B$22,Modélisation!$A$22,IF(C78&gt;=Modélisation!$B$21,Modélisation!$A$21,IF(C78&gt;=Modélisation!$B$20,Modélisation!$A$20,IF(C78&gt;=Modélisation!$B$19,Modélisation!$A$19,IF(C78&gt;=Modélisation!$B$18,Modélisation!$A$18,Modélisation!$A$17))))))))))))</f>
        <v/>
      </c>
      <c r="F78" s="1" t="str">
        <f>IF(ISBLANK(C78),"",VLOOKUP(E78,Modélisation!$A$17:$H$23,8,FALSE))</f>
        <v/>
      </c>
      <c r="G78" s="4" t="str">
        <f>IF(ISBLANK(C78),"",IF(Modélisation!$B$3="Oui",IF(D78=Liste!$F$2,0%,VLOOKUP(D78,Modélisation!$A$69:$B$86,2,FALSE)),""))</f>
        <v/>
      </c>
      <c r="H78" s="1" t="str">
        <f>IF(ISBLANK(C78),"",IF(Modélisation!$B$3="Oui",F78*(1-G78),F78))</f>
        <v/>
      </c>
    </row>
    <row r="79" spans="1:8" x14ac:dyDescent="0.35">
      <c r="A79" s="2">
        <v>78</v>
      </c>
      <c r="B79" s="36"/>
      <c r="C79" s="39"/>
      <c r="D79" s="37"/>
      <c r="E79" s="1" t="str">
        <f>IF(ISBLANK(C79),"",IF(Modélisation!$B$10=3,IF(C79&gt;=Modélisation!$B$19,Modélisation!$A$19,IF(C79&gt;=Modélisation!$B$18,Modélisation!$A$18,Modélisation!$A$17)),IF(Modélisation!$B$10=4,IF(C79&gt;=Modélisation!$B$20,Modélisation!$A$20,IF(C79&gt;=Modélisation!$B$19,Modélisation!$A$19,IF(C79&gt;=Modélisation!$B$18,Modélisation!$A$18,Modélisation!$A$17))),IF(Modélisation!$B$10=5,IF(C79&gt;=Modélisation!$B$21,Modélisation!$A$21,IF(C79&gt;=Modélisation!$B$20,Modélisation!$A$20,IF(C79&gt;=Modélisation!$B$19,Modélisation!$A$19,IF(C79&gt;=Modélisation!$B$18,Modélisation!$A$18,Modélisation!$A$17)))),IF(Modélisation!$B$10=6,IF(C79&gt;=Modélisation!$B$22,Modélisation!$A$22,IF(C79&gt;=Modélisation!$B$21,Modélisation!$A$21,IF(C79&gt;=Modélisation!$B$20,Modélisation!$A$20,IF(C79&gt;=Modélisation!$B$19,Modélisation!$A$19,IF(C79&gt;=Modélisation!$B$18,Modélisation!$A$18,Modélisation!$A$17))))),IF(Modélisation!$B$10=7,IF(C79&gt;=Modélisation!$B$23,Modélisation!$A$23,IF(C79&gt;=Modélisation!$B$22,Modélisation!$A$22,IF(C79&gt;=Modélisation!$B$21,Modélisation!$A$21,IF(C79&gt;=Modélisation!$B$20,Modélisation!$A$20,IF(C79&gt;=Modélisation!$B$19,Modélisation!$A$19,IF(C79&gt;=Modélisation!$B$18,Modélisation!$A$18,Modélisation!$A$17))))))))))))</f>
        <v/>
      </c>
      <c r="F79" s="1" t="str">
        <f>IF(ISBLANK(C79),"",VLOOKUP(E79,Modélisation!$A$17:$H$23,8,FALSE))</f>
        <v/>
      </c>
      <c r="G79" s="4" t="str">
        <f>IF(ISBLANK(C79),"",IF(Modélisation!$B$3="Oui",IF(D79=Liste!$F$2,0%,VLOOKUP(D79,Modélisation!$A$69:$B$86,2,FALSE)),""))</f>
        <v/>
      </c>
      <c r="H79" s="1" t="str">
        <f>IF(ISBLANK(C79),"",IF(Modélisation!$B$3="Oui",F79*(1-G79),F79))</f>
        <v/>
      </c>
    </row>
    <row r="80" spans="1:8" x14ac:dyDescent="0.35">
      <c r="A80" s="2">
        <v>79</v>
      </c>
      <c r="B80" s="36"/>
      <c r="C80" s="39"/>
      <c r="D80" s="37"/>
      <c r="E80" s="1" t="str">
        <f>IF(ISBLANK(C80),"",IF(Modélisation!$B$10=3,IF(C80&gt;=Modélisation!$B$19,Modélisation!$A$19,IF(C80&gt;=Modélisation!$B$18,Modélisation!$A$18,Modélisation!$A$17)),IF(Modélisation!$B$10=4,IF(C80&gt;=Modélisation!$B$20,Modélisation!$A$20,IF(C80&gt;=Modélisation!$B$19,Modélisation!$A$19,IF(C80&gt;=Modélisation!$B$18,Modélisation!$A$18,Modélisation!$A$17))),IF(Modélisation!$B$10=5,IF(C80&gt;=Modélisation!$B$21,Modélisation!$A$21,IF(C80&gt;=Modélisation!$B$20,Modélisation!$A$20,IF(C80&gt;=Modélisation!$B$19,Modélisation!$A$19,IF(C80&gt;=Modélisation!$B$18,Modélisation!$A$18,Modélisation!$A$17)))),IF(Modélisation!$B$10=6,IF(C80&gt;=Modélisation!$B$22,Modélisation!$A$22,IF(C80&gt;=Modélisation!$B$21,Modélisation!$A$21,IF(C80&gt;=Modélisation!$B$20,Modélisation!$A$20,IF(C80&gt;=Modélisation!$B$19,Modélisation!$A$19,IF(C80&gt;=Modélisation!$B$18,Modélisation!$A$18,Modélisation!$A$17))))),IF(Modélisation!$B$10=7,IF(C80&gt;=Modélisation!$B$23,Modélisation!$A$23,IF(C80&gt;=Modélisation!$B$22,Modélisation!$A$22,IF(C80&gt;=Modélisation!$B$21,Modélisation!$A$21,IF(C80&gt;=Modélisation!$B$20,Modélisation!$A$20,IF(C80&gt;=Modélisation!$B$19,Modélisation!$A$19,IF(C80&gt;=Modélisation!$B$18,Modélisation!$A$18,Modélisation!$A$17))))))))))))</f>
        <v/>
      </c>
      <c r="F80" s="1" t="str">
        <f>IF(ISBLANK(C80),"",VLOOKUP(E80,Modélisation!$A$17:$H$23,8,FALSE))</f>
        <v/>
      </c>
      <c r="G80" s="4" t="str">
        <f>IF(ISBLANK(C80),"",IF(Modélisation!$B$3="Oui",IF(D80=Liste!$F$2,0%,VLOOKUP(D80,Modélisation!$A$69:$B$86,2,FALSE)),""))</f>
        <v/>
      </c>
      <c r="H80" s="1" t="str">
        <f>IF(ISBLANK(C80),"",IF(Modélisation!$B$3="Oui",F80*(1-G80),F80))</f>
        <v/>
      </c>
    </row>
    <row r="81" spans="1:8" x14ac:dyDescent="0.35">
      <c r="A81" s="2">
        <v>80</v>
      </c>
      <c r="B81" s="36"/>
      <c r="C81" s="39"/>
      <c r="D81" s="37"/>
      <c r="E81" s="1" t="str">
        <f>IF(ISBLANK(C81),"",IF(Modélisation!$B$10=3,IF(C81&gt;=Modélisation!$B$19,Modélisation!$A$19,IF(C81&gt;=Modélisation!$B$18,Modélisation!$A$18,Modélisation!$A$17)),IF(Modélisation!$B$10=4,IF(C81&gt;=Modélisation!$B$20,Modélisation!$A$20,IF(C81&gt;=Modélisation!$B$19,Modélisation!$A$19,IF(C81&gt;=Modélisation!$B$18,Modélisation!$A$18,Modélisation!$A$17))),IF(Modélisation!$B$10=5,IF(C81&gt;=Modélisation!$B$21,Modélisation!$A$21,IF(C81&gt;=Modélisation!$B$20,Modélisation!$A$20,IF(C81&gt;=Modélisation!$B$19,Modélisation!$A$19,IF(C81&gt;=Modélisation!$B$18,Modélisation!$A$18,Modélisation!$A$17)))),IF(Modélisation!$B$10=6,IF(C81&gt;=Modélisation!$B$22,Modélisation!$A$22,IF(C81&gt;=Modélisation!$B$21,Modélisation!$A$21,IF(C81&gt;=Modélisation!$B$20,Modélisation!$A$20,IF(C81&gt;=Modélisation!$B$19,Modélisation!$A$19,IF(C81&gt;=Modélisation!$B$18,Modélisation!$A$18,Modélisation!$A$17))))),IF(Modélisation!$B$10=7,IF(C81&gt;=Modélisation!$B$23,Modélisation!$A$23,IF(C81&gt;=Modélisation!$B$22,Modélisation!$A$22,IF(C81&gt;=Modélisation!$B$21,Modélisation!$A$21,IF(C81&gt;=Modélisation!$B$20,Modélisation!$A$20,IF(C81&gt;=Modélisation!$B$19,Modélisation!$A$19,IF(C81&gt;=Modélisation!$B$18,Modélisation!$A$18,Modélisation!$A$17))))))))))))</f>
        <v/>
      </c>
      <c r="F81" s="1" t="str">
        <f>IF(ISBLANK(C81),"",VLOOKUP(E81,Modélisation!$A$17:$H$23,8,FALSE))</f>
        <v/>
      </c>
      <c r="G81" s="4" t="str">
        <f>IF(ISBLANK(C81),"",IF(Modélisation!$B$3="Oui",IF(D81=Liste!$F$2,0%,VLOOKUP(D81,Modélisation!$A$69:$B$86,2,FALSE)),""))</f>
        <v/>
      </c>
      <c r="H81" s="1" t="str">
        <f>IF(ISBLANK(C81),"",IF(Modélisation!$B$3="Oui",F81*(1-G81),F81))</f>
        <v/>
      </c>
    </row>
    <row r="82" spans="1:8" x14ac:dyDescent="0.35">
      <c r="A82" s="2">
        <v>81</v>
      </c>
      <c r="B82" s="36"/>
      <c r="C82" s="39"/>
      <c r="D82" s="37"/>
      <c r="E82" s="1" t="str">
        <f>IF(ISBLANK(C82),"",IF(Modélisation!$B$10=3,IF(C82&gt;=Modélisation!$B$19,Modélisation!$A$19,IF(C82&gt;=Modélisation!$B$18,Modélisation!$A$18,Modélisation!$A$17)),IF(Modélisation!$B$10=4,IF(C82&gt;=Modélisation!$B$20,Modélisation!$A$20,IF(C82&gt;=Modélisation!$B$19,Modélisation!$A$19,IF(C82&gt;=Modélisation!$B$18,Modélisation!$A$18,Modélisation!$A$17))),IF(Modélisation!$B$10=5,IF(C82&gt;=Modélisation!$B$21,Modélisation!$A$21,IF(C82&gt;=Modélisation!$B$20,Modélisation!$A$20,IF(C82&gt;=Modélisation!$B$19,Modélisation!$A$19,IF(C82&gt;=Modélisation!$B$18,Modélisation!$A$18,Modélisation!$A$17)))),IF(Modélisation!$B$10=6,IF(C82&gt;=Modélisation!$B$22,Modélisation!$A$22,IF(C82&gt;=Modélisation!$B$21,Modélisation!$A$21,IF(C82&gt;=Modélisation!$B$20,Modélisation!$A$20,IF(C82&gt;=Modélisation!$B$19,Modélisation!$A$19,IF(C82&gt;=Modélisation!$B$18,Modélisation!$A$18,Modélisation!$A$17))))),IF(Modélisation!$B$10=7,IF(C82&gt;=Modélisation!$B$23,Modélisation!$A$23,IF(C82&gt;=Modélisation!$B$22,Modélisation!$A$22,IF(C82&gt;=Modélisation!$B$21,Modélisation!$A$21,IF(C82&gt;=Modélisation!$B$20,Modélisation!$A$20,IF(C82&gt;=Modélisation!$B$19,Modélisation!$A$19,IF(C82&gt;=Modélisation!$B$18,Modélisation!$A$18,Modélisation!$A$17))))))))))))</f>
        <v/>
      </c>
      <c r="F82" s="1" t="str">
        <f>IF(ISBLANK(C82),"",VLOOKUP(E82,Modélisation!$A$17:$H$23,8,FALSE))</f>
        <v/>
      </c>
      <c r="G82" s="4" t="str">
        <f>IF(ISBLANK(C82),"",IF(Modélisation!$B$3="Oui",IF(D82=Liste!$F$2,0%,VLOOKUP(D82,Modélisation!$A$69:$B$86,2,FALSE)),""))</f>
        <v/>
      </c>
      <c r="H82" s="1" t="str">
        <f>IF(ISBLANK(C82),"",IF(Modélisation!$B$3="Oui",F82*(1-G82),F82))</f>
        <v/>
      </c>
    </row>
    <row r="83" spans="1:8" x14ac:dyDescent="0.35">
      <c r="A83" s="2">
        <v>82</v>
      </c>
      <c r="B83" s="36"/>
      <c r="C83" s="39"/>
      <c r="D83" s="37"/>
      <c r="E83" s="1" t="str">
        <f>IF(ISBLANK(C83),"",IF(Modélisation!$B$10=3,IF(C83&gt;=Modélisation!$B$19,Modélisation!$A$19,IF(C83&gt;=Modélisation!$B$18,Modélisation!$A$18,Modélisation!$A$17)),IF(Modélisation!$B$10=4,IF(C83&gt;=Modélisation!$B$20,Modélisation!$A$20,IF(C83&gt;=Modélisation!$B$19,Modélisation!$A$19,IF(C83&gt;=Modélisation!$B$18,Modélisation!$A$18,Modélisation!$A$17))),IF(Modélisation!$B$10=5,IF(C83&gt;=Modélisation!$B$21,Modélisation!$A$21,IF(C83&gt;=Modélisation!$B$20,Modélisation!$A$20,IF(C83&gt;=Modélisation!$B$19,Modélisation!$A$19,IF(C83&gt;=Modélisation!$B$18,Modélisation!$A$18,Modélisation!$A$17)))),IF(Modélisation!$B$10=6,IF(C83&gt;=Modélisation!$B$22,Modélisation!$A$22,IF(C83&gt;=Modélisation!$B$21,Modélisation!$A$21,IF(C83&gt;=Modélisation!$B$20,Modélisation!$A$20,IF(C83&gt;=Modélisation!$B$19,Modélisation!$A$19,IF(C83&gt;=Modélisation!$B$18,Modélisation!$A$18,Modélisation!$A$17))))),IF(Modélisation!$B$10=7,IF(C83&gt;=Modélisation!$B$23,Modélisation!$A$23,IF(C83&gt;=Modélisation!$B$22,Modélisation!$A$22,IF(C83&gt;=Modélisation!$B$21,Modélisation!$A$21,IF(C83&gt;=Modélisation!$B$20,Modélisation!$A$20,IF(C83&gt;=Modélisation!$B$19,Modélisation!$A$19,IF(C83&gt;=Modélisation!$B$18,Modélisation!$A$18,Modélisation!$A$17))))))))))))</f>
        <v/>
      </c>
      <c r="F83" s="1" t="str">
        <f>IF(ISBLANK(C83),"",VLOOKUP(E83,Modélisation!$A$17:$H$23,8,FALSE))</f>
        <v/>
      </c>
      <c r="G83" s="4" t="str">
        <f>IF(ISBLANK(C83),"",IF(Modélisation!$B$3="Oui",IF(D83=Liste!$F$2,0%,VLOOKUP(D83,Modélisation!$A$69:$B$86,2,FALSE)),""))</f>
        <v/>
      </c>
      <c r="H83" s="1" t="str">
        <f>IF(ISBLANK(C83),"",IF(Modélisation!$B$3="Oui",F83*(1-G83),F83))</f>
        <v/>
      </c>
    </row>
    <row r="84" spans="1:8" x14ac:dyDescent="0.35">
      <c r="A84" s="2">
        <v>83</v>
      </c>
      <c r="B84" s="36"/>
      <c r="C84" s="39"/>
      <c r="D84" s="37"/>
      <c r="E84" s="1" t="str">
        <f>IF(ISBLANK(C84),"",IF(Modélisation!$B$10=3,IF(C84&gt;=Modélisation!$B$19,Modélisation!$A$19,IF(C84&gt;=Modélisation!$B$18,Modélisation!$A$18,Modélisation!$A$17)),IF(Modélisation!$B$10=4,IF(C84&gt;=Modélisation!$B$20,Modélisation!$A$20,IF(C84&gt;=Modélisation!$B$19,Modélisation!$A$19,IF(C84&gt;=Modélisation!$B$18,Modélisation!$A$18,Modélisation!$A$17))),IF(Modélisation!$B$10=5,IF(C84&gt;=Modélisation!$B$21,Modélisation!$A$21,IF(C84&gt;=Modélisation!$B$20,Modélisation!$A$20,IF(C84&gt;=Modélisation!$B$19,Modélisation!$A$19,IF(C84&gt;=Modélisation!$B$18,Modélisation!$A$18,Modélisation!$A$17)))),IF(Modélisation!$B$10=6,IF(C84&gt;=Modélisation!$B$22,Modélisation!$A$22,IF(C84&gt;=Modélisation!$B$21,Modélisation!$A$21,IF(C84&gt;=Modélisation!$B$20,Modélisation!$A$20,IF(C84&gt;=Modélisation!$B$19,Modélisation!$A$19,IF(C84&gt;=Modélisation!$B$18,Modélisation!$A$18,Modélisation!$A$17))))),IF(Modélisation!$B$10=7,IF(C84&gt;=Modélisation!$B$23,Modélisation!$A$23,IF(C84&gt;=Modélisation!$B$22,Modélisation!$A$22,IF(C84&gt;=Modélisation!$B$21,Modélisation!$A$21,IF(C84&gt;=Modélisation!$B$20,Modélisation!$A$20,IF(C84&gt;=Modélisation!$B$19,Modélisation!$A$19,IF(C84&gt;=Modélisation!$B$18,Modélisation!$A$18,Modélisation!$A$17))))))))))))</f>
        <v/>
      </c>
      <c r="F84" s="1" t="str">
        <f>IF(ISBLANK(C84),"",VLOOKUP(E84,Modélisation!$A$17:$H$23,8,FALSE))</f>
        <v/>
      </c>
      <c r="G84" s="4" t="str">
        <f>IF(ISBLANK(C84),"",IF(Modélisation!$B$3="Oui",IF(D84=Liste!$F$2,0%,VLOOKUP(D84,Modélisation!$A$69:$B$86,2,FALSE)),""))</f>
        <v/>
      </c>
      <c r="H84" s="1" t="str">
        <f>IF(ISBLANK(C84),"",IF(Modélisation!$B$3="Oui",F84*(1-G84),F84))</f>
        <v/>
      </c>
    </row>
    <row r="85" spans="1:8" x14ac:dyDescent="0.35">
      <c r="A85" s="2">
        <v>84</v>
      </c>
      <c r="B85" s="36"/>
      <c r="C85" s="39"/>
      <c r="D85" s="37"/>
      <c r="E85" s="1" t="str">
        <f>IF(ISBLANK(C85),"",IF(Modélisation!$B$10=3,IF(C85&gt;=Modélisation!$B$19,Modélisation!$A$19,IF(C85&gt;=Modélisation!$B$18,Modélisation!$A$18,Modélisation!$A$17)),IF(Modélisation!$B$10=4,IF(C85&gt;=Modélisation!$B$20,Modélisation!$A$20,IF(C85&gt;=Modélisation!$B$19,Modélisation!$A$19,IF(C85&gt;=Modélisation!$B$18,Modélisation!$A$18,Modélisation!$A$17))),IF(Modélisation!$B$10=5,IF(C85&gt;=Modélisation!$B$21,Modélisation!$A$21,IF(C85&gt;=Modélisation!$B$20,Modélisation!$A$20,IF(C85&gt;=Modélisation!$B$19,Modélisation!$A$19,IF(C85&gt;=Modélisation!$B$18,Modélisation!$A$18,Modélisation!$A$17)))),IF(Modélisation!$B$10=6,IF(C85&gt;=Modélisation!$B$22,Modélisation!$A$22,IF(C85&gt;=Modélisation!$B$21,Modélisation!$A$21,IF(C85&gt;=Modélisation!$B$20,Modélisation!$A$20,IF(C85&gt;=Modélisation!$B$19,Modélisation!$A$19,IF(C85&gt;=Modélisation!$B$18,Modélisation!$A$18,Modélisation!$A$17))))),IF(Modélisation!$B$10=7,IF(C85&gt;=Modélisation!$B$23,Modélisation!$A$23,IF(C85&gt;=Modélisation!$B$22,Modélisation!$A$22,IF(C85&gt;=Modélisation!$B$21,Modélisation!$A$21,IF(C85&gt;=Modélisation!$B$20,Modélisation!$A$20,IF(C85&gt;=Modélisation!$B$19,Modélisation!$A$19,IF(C85&gt;=Modélisation!$B$18,Modélisation!$A$18,Modélisation!$A$17))))))))))))</f>
        <v/>
      </c>
      <c r="F85" s="1" t="str">
        <f>IF(ISBLANK(C85),"",VLOOKUP(E85,Modélisation!$A$17:$H$23,8,FALSE))</f>
        <v/>
      </c>
      <c r="G85" s="4" t="str">
        <f>IF(ISBLANK(C85),"",IF(Modélisation!$B$3="Oui",IF(D85=Liste!$F$2,0%,VLOOKUP(D85,Modélisation!$A$69:$B$86,2,FALSE)),""))</f>
        <v/>
      </c>
      <c r="H85" s="1" t="str">
        <f>IF(ISBLANK(C85),"",IF(Modélisation!$B$3="Oui",F85*(1-G85),F85))</f>
        <v/>
      </c>
    </row>
    <row r="86" spans="1:8" x14ac:dyDescent="0.35">
      <c r="A86" s="2">
        <v>85</v>
      </c>
      <c r="B86" s="36"/>
      <c r="C86" s="39"/>
      <c r="D86" s="37"/>
      <c r="E86" s="1" t="str">
        <f>IF(ISBLANK(C86),"",IF(Modélisation!$B$10=3,IF(C86&gt;=Modélisation!$B$19,Modélisation!$A$19,IF(C86&gt;=Modélisation!$B$18,Modélisation!$A$18,Modélisation!$A$17)),IF(Modélisation!$B$10=4,IF(C86&gt;=Modélisation!$B$20,Modélisation!$A$20,IF(C86&gt;=Modélisation!$B$19,Modélisation!$A$19,IF(C86&gt;=Modélisation!$B$18,Modélisation!$A$18,Modélisation!$A$17))),IF(Modélisation!$B$10=5,IF(C86&gt;=Modélisation!$B$21,Modélisation!$A$21,IF(C86&gt;=Modélisation!$B$20,Modélisation!$A$20,IF(C86&gt;=Modélisation!$B$19,Modélisation!$A$19,IF(C86&gt;=Modélisation!$B$18,Modélisation!$A$18,Modélisation!$A$17)))),IF(Modélisation!$B$10=6,IF(C86&gt;=Modélisation!$B$22,Modélisation!$A$22,IF(C86&gt;=Modélisation!$B$21,Modélisation!$A$21,IF(C86&gt;=Modélisation!$B$20,Modélisation!$A$20,IF(C86&gt;=Modélisation!$B$19,Modélisation!$A$19,IF(C86&gt;=Modélisation!$B$18,Modélisation!$A$18,Modélisation!$A$17))))),IF(Modélisation!$B$10=7,IF(C86&gt;=Modélisation!$B$23,Modélisation!$A$23,IF(C86&gt;=Modélisation!$B$22,Modélisation!$A$22,IF(C86&gt;=Modélisation!$B$21,Modélisation!$A$21,IF(C86&gt;=Modélisation!$B$20,Modélisation!$A$20,IF(C86&gt;=Modélisation!$B$19,Modélisation!$A$19,IF(C86&gt;=Modélisation!$B$18,Modélisation!$A$18,Modélisation!$A$17))))))))))))</f>
        <v/>
      </c>
      <c r="F86" s="1" t="str">
        <f>IF(ISBLANK(C86),"",VLOOKUP(E86,Modélisation!$A$17:$H$23,8,FALSE))</f>
        <v/>
      </c>
      <c r="G86" s="4" t="str">
        <f>IF(ISBLANK(C86),"",IF(Modélisation!$B$3="Oui",IF(D86=Liste!$F$2,0%,VLOOKUP(D86,Modélisation!$A$69:$B$86,2,FALSE)),""))</f>
        <v/>
      </c>
      <c r="H86" s="1" t="str">
        <f>IF(ISBLANK(C86),"",IF(Modélisation!$B$3="Oui",F86*(1-G86),F86))</f>
        <v/>
      </c>
    </row>
    <row r="87" spans="1:8" x14ac:dyDescent="0.35">
      <c r="A87" s="2">
        <v>86</v>
      </c>
      <c r="B87" s="36"/>
      <c r="C87" s="39"/>
      <c r="D87" s="37"/>
      <c r="E87" s="1" t="str">
        <f>IF(ISBLANK(C87),"",IF(Modélisation!$B$10=3,IF(C87&gt;=Modélisation!$B$19,Modélisation!$A$19,IF(C87&gt;=Modélisation!$B$18,Modélisation!$A$18,Modélisation!$A$17)),IF(Modélisation!$B$10=4,IF(C87&gt;=Modélisation!$B$20,Modélisation!$A$20,IF(C87&gt;=Modélisation!$B$19,Modélisation!$A$19,IF(C87&gt;=Modélisation!$B$18,Modélisation!$A$18,Modélisation!$A$17))),IF(Modélisation!$B$10=5,IF(C87&gt;=Modélisation!$B$21,Modélisation!$A$21,IF(C87&gt;=Modélisation!$B$20,Modélisation!$A$20,IF(C87&gt;=Modélisation!$B$19,Modélisation!$A$19,IF(C87&gt;=Modélisation!$B$18,Modélisation!$A$18,Modélisation!$A$17)))),IF(Modélisation!$B$10=6,IF(C87&gt;=Modélisation!$B$22,Modélisation!$A$22,IF(C87&gt;=Modélisation!$B$21,Modélisation!$A$21,IF(C87&gt;=Modélisation!$B$20,Modélisation!$A$20,IF(C87&gt;=Modélisation!$B$19,Modélisation!$A$19,IF(C87&gt;=Modélisation!$B$18,Modélisation!$A$18,Modélisation!$A$17))))),IF(Modélisation!$B$10=7,IF(C87&gt;=Modélisation!$B$23,Modélisation!$A$23,IF(C87&gt;=Modélisation!$B$22,Modélisation!$A$22,IF(C87&gt;=Modélisation!$B$21,Modélisation!$A$21,IF(C87&gt;=Modélisation!$B$20,Modélisation!$A$20,IF(C87&gt;=Modélisation!$B$19,Modélisation!$A$19,IF(C87&gt;=Modélisation!$B$18,Modélisation!$A$18,Modélisation!$A$17))))))))))))</f>
        <v/>
      </c>
      <c r="F87" s="1" t="str">
        <f>IF(ISBLANK(C87),"",VLOOKUP(E87,Modélisation!$A$17:$H$23,8,FALSE))</f>
        <v/>
      </c>
      <c r="G87" s="4" t="str">
        <f>IF(ISBLANK(C87),"",IF(Modélisation!$B$3="Oui",IF(D87=Liste!$F$2,0%,VLOOKUP(D87,Modélisation!$A$69:$B$86,2,FALSE)),""))</f>
        <v/>
      </c>
      <c r="H87" s="1" t="str">
        <f>IF(ISBLANK(C87),"",IF(Modélisation!$B$3="Oui",F87*(1-G87),F87))</f>
        <v/>
      </c>
    </row>
    <row r="88" spans="1:8" x14ac:dyDescent="0.35">
      <c r="A88" s="2">
        <v>87</v>
      </c>
      <c r="B88" s="36"/>
      <c r="C88" s="39"/>
      <c r="D88" s="37"/>
      <c r="E88" s="1" t="str">
        <f>IF(ISBLANK(C88),"",IF(Modélisation!$B$10=3,IF(C88&gt;=Modélisation!$B$19,Modélisation!$A$19,IF(C88&gt;=Modélisation!$B$18,Modélisation!$A$18,Modélisation!$A$17)),IF(Modélisation!$B$10=4,IF(C88&gt;=Modélisation!$B$20,Modélisation!$A$20,IF(C88&gt;=Modélisation!$B$19,Modélisation!$A$19,IF(C88&gt;=Modélisation!$B$18,Modélisation!$A$18,Modélisation!$A$17))),IF(Modélisation!$B$10=5,IF(C88&gt;=Modélisation!$B$21,Modélisation!$A$21,IF(C88&gt;=Modélisation!$B$20,Modélisation!$A$20,IF(C88&gt;=Modélisation!$B$19,Modélisation!$A$19,IF(C88&gt;=Modélisation!$B$18,Modélisation!$A$18,Modélisation!$A$17)))),IF(Modélisation!$B$10=6,IF(C88&gt;=Modélisation!$B$22,Modélisation!$A$22,IF(C88&gt;=Modélisation!$B$21,Modélisation!$A$21,IF(C88&gt;=Modélisation!$B$20,Modélisation!$A$20,IF(C88&gt;=Modélisation!$B$19,Modélisation!$A$19,IF(C88&gt;=Modélisation!$B$18,Modélisation!$A$18,Modélisation!$A$17))))),IF(Modélisation!$B$10=7,IF(C88&gt;=Modélisation!$B$23,Modélisation!$A$23,IF(C88&gt;=Modélisation!$B$22,Modélisation!$A$22,IF(C88&gt;=Modélisation!$B$21,Modélisation!$A$21,IF(C88&gt;=Modélisation!$B$20,Modélisation!$A$20,IF(C88&gt;=Modélisation!$B$19,Modélisation!$A$19,IF(C88&gt;=Modélisation!$B$18,Modélisation!$A$18,Modélisation!$A$17))))))))))))</f>
        <v/>
      </c>
      <c r="F88" s="1" t="str">
        <f>IF(ISBLANK(C88),"",VLOOKUP(E88,Modélisation!$A$17:$H$23,8,FALSE))</f>
        <v/>
      </c>
      <c r="G88" s="4" t="str">
        <f>IF(ISBLANK(C88),"",IF(Modélisation!$B$3="Oui",IF(D88=Liste!$F$2,0%,VLOOKUP(D88,Modélisation!$A$69:$B$86,2,FALSE)),""))</f>
        <v/>
      </c>
      <c r="H88" s="1" t="str">
        <f>IF(ISBLANK(C88),"",IF(Modélisation!$B$3="Oui",F88*(1-G88),F88))</f>
        <v/>
      </c>
    </row>
    <row r="89" spans="1:8" x14ac:dyDescent="0.35">
      <c r="A89" s="2">
        <v>88</v>
      </c>
      <c r="B89" s="36"/>
      <c r="C89" s="39"/>
      <c r="D89" s="37"/>
      <c r="E89" s="1" t="str">
        <f>IF(ISBLANK(C89),"",IF(Modélisation!$B$10=3,IF(C89&gt;=Modélisation!$B$19,Modélisation!$A$19,IF(C89&gt;=Modélisation!$B$18,Modélisation!$A$18,Modélisation!$A$17)),IF(Modélisation!$B$10=4,IF(C89&gt;=Modélisation!$B$20,Modélisation!$A$20,IF(C89&gt;=Modélisation!$B$19,Modélisation!$A$19,IF(C89&gt;=Modélisation!$B$18,Modélisation!$A$18,Modélisation!$A$17))),IF(Modélisation!$B$10=5,IF(C89&gt;=Modélisation!$B$21,Modélisation!$A$21,IF(C89&gt;=Modélisation!$B$20,Modélisation!$A$20,IF(C89&gt;=Modélisation!$B$19,Modélisation!$A$19,IF(C89&gt;=Modélisation!$B$18,Modélisation!$A$18,Modélisation!$A$17)))),IF(Modélisation!$B$10=6,IF(C89&gt;=Modélisation!$B$22,Modélisation!$A$22,IF(C89&gt;=Modélisation!$B$21,Modélisation!$A$21,IF(C89&gt;=Modélisation!$B$20,Modélisation!$A$20,IF(C89&gt;=Modélisation!$B$19,Modélisation!$A$19,IF(C89&gt;=Modélisation!$B$18,Modélisation!$A$18,Modélisation!$A$17))))),IF(Modélisation!$B$10=7,IF(C89&gt;=Modélisation!$B$23,Modélisation!$A$23,IF(C89&gt;=Modélisation!$B$22,Modélisation!$A$22,IF(C89&gt;=Modélisation!$B$21,Modélisation!$A$21,IF(C89&gt;=Modélisation!$B$20,Modélisation!$A$20,IF(C89&gt;=Modélisation!$B$19,Modélisation!$A$19,IF(C89&gt;=Modélisation!$B$18,Modélisation!$A$18,Modélisation!$A$17))))))))))))</f>
        <v/>
      </c>
      <c r="F89" s="1" t="str">
        <f>IF(ISBLANK(C89),"",VLOOKUP(E89,Modélisation!$A$17:$H$23,8,FALSE))</f>
        <v/>
      </c>
      <c r="G89" s="4" t="str">
        <f>IF(ISBLANK(C89),"",IF(Modélisation!$B$3="Oui",IF(D89=Liste!$F$2,0%,VLOOKUP(D89,Modélisation!$A$69:$B$86,2,FALSE)),""))</f>
        <v/>
      </c>
      <c r="H89" s="1" t="str">
        <f>IF(ISBLANK(C89),"",IF(Modélisation!$B$3="Oui",F89*(1-G89),F89))</f>
        <v/>
      </c>
    </row>
    <row r="90" spans="1:8" x14ac:dyDescent="0.35">
      <c r="A90" s="2">
        <v>89</v>
      </c>
      <c r="B90" s="36"/>
      <c r="C90" s="39"/>
      <c r="D90" s="37"/>
      <c r="E90" s="1" t="str">
        <f>IF(ISBLANK(C90),"",IF(Modélisation!$B$10=3,IF(C90&gt;=Modélisation!$B$19,Modélisation!$A$19,IF(C90&gt;=Modélisation!$B$18,Modélisation!$A$18,Modélisation!$A$17)),IF(Modélisation!$B$10=4,IF(C90&gt;=Modélisation!$B$20,Modélisation!$A$20,IF(C90&gt;=Modélisation!$B$19,Modélisation!$A$19,IF(C90&gt;=Modélisation!$B$18,Modélisation!$A$18,Modélisation!$A$17))),IF(Modélisation!$B$10=5,IF(C90&gt;=Modélisation!$B$21,Modélisation!$A$21,IF(C90&gt;=Modélisation!$B$20,Modélisation!$A$20,IF(C90&gt;=Modélisation!$B$19,Modélisation!$A$19,IF(C90&gt;=Modélisation!$B$18,Modélisation!$A$18,Modélisation!$A$17)))),IF(Modélisation!$B$10=6,IF(C90&gt;=Modélisation!$B$22,Modélisation!$A$22,IF(C90&gt;=Modélisation!$B$21,Modélisation!$A$21,IF(C90&gt;=Modélisation!$B$20,Modélisation!$A$20,IF(C90&gt;=Modélisation!$B$19,Modélisation!$A$19,IF(C90&gt;=Modélisation!$B$18,Modélisation!$A$18,Modélisation!$A$17))))),IF(Modélisation!$B$10=7,IF(C90&gt;=Modélisation!$B$23,Modélisation!$A$23,IF(C90&gt;=Modélisation!$B$22,Modélisation!$A$22,IF(C90&gt;=Modélisation!$B$21,Modélisation!$A$21,IF(C90&gt;=Modélisation!$B$20,Modélisation!$A$20,IF(C90&gt;=Modélisation!$B$19,Modélisation!$A$19,IF(C90&gt;=Modélisation!$B$18,Modélisation!$A$18,Modélisation!$A$17))))))))))))</f>
        <v/>
      </c>
      <c r="F90" s="1" t="str">
        <f>IF(ISBLANK(C90),"",VLOOKUP(E90,Modélisation!$A$17:$H$23,8,FALSE))</f>
        <v/>
      </c>
      <c r="G90" s="4" t="str">
        <f>IF(ISBLANK(C90),"",IF(Modélisation!$B$3="Oui",IF(D90=Liste!$F$2,0%,VLOOKUP(D90,Modélisation!$A$69:$B$86,2,FALSE)),""))</f>
        <v/>
      </c>
      <c r="H90" s="1" t="str">
        <f>IF(ISBLANK(C90),"",IF(Modélisation!$B$3="Oui",F90*(1-G90),F90))</f>
        <v/>
      </c>
    </row>
    <row r="91" spans="1:8" x14ac:dyDescent="0.35">
      <c r="A91" s="2">
        <v>90</v>
      </c>
      <c r="B91" s="36"/>
      <c r="C91" s="39"/>
      <c r="D91" s="37"/>
      <c r="E91" s="1" t="str">
        <f>IF(ISBLANK(C91),"",IF(Modélisation!$B$10=3,IF(C91&gt;=Modélisation!$B$19,Modélisation!$A$19,IF(C91&gt;=Modélisation!$B$18,Modélisation!$A$18,Modélisation!$A$17)),IF(Modélisation!$B$10=4,IF(C91&gt;=Modélisation!$B$20,Modélisation!$A$20,IF(C91&gt;=Modélisation!$B$19,Modélisation!$A$19,IF(C91&gt;=Modélisation!$B$18,Modélisation!$A$18,Modélisation!$A$17))),IF(Modélisation!$B$10=5,IF(C91&gt;=Modélisation!$B$21,Modélisation!$A$21,IF(C91&gt;=Modélisation!$B$20,Modélisation!$A$20,IF(C91&gt;=Modélisation!$B$19,Modélisation!$A$19,IF(C91&gt;=Modélisation!$B$18,Modélisation!$A$18,Modélisation!$A$17)))),IF(Modélisation!$B$10=6,IF(C91&gt;=Modélisation!$B$22,Modélisation!$A$22,IF(C91&gt;=Modélisation!$B$21,Modélisation!$A$21,IF(C91&gt;=Modélisation!$B$20,Modélisation!$A$20,IF(C91&gt;=Modélisation!$B$19,Modélisation!$A$19,IF(C91&gt;=Modélisation!$B$18,Modélisation!$A$18,Modélisation!$A$17))))),IF(Modélisation!$B$10=7,IF(C91&gt;=Modélisation!$B$23,Modélisation!$A$23,IF(C91&gt;=Modélisation!$B$22,Modélisation!$A$22,IF(C91&gt;=Modélisation!$B$21,Modélisation!$A$21,IF(C91&gt;=Modélisation!$B$20,Modélisation!$A$20,IF(C91&gt;=Modélisation!$B$19,Modélisation!$A$19,IF(C91&gt;=Modélisation!$B$18,Modélisation!$A$18,Modélisation!$A$17))))))))))))</f>
        <v/>
      </c>
      <c r="F91" s="1" t="str">
        <f>IF(ISBLANK(C91),"",VLOOKUP(E91,Modélisation!$A$17:$H$23,8,FALSE))</f>
        <v/>
      </c>
      <c r="G91" s="4" t="str">
        <f>IF(ISBLANK(C91),"",IF(Modélisation!$B$3="Oui",IF(D91=Liste!$F$2,0%,VLOOKUP(D91,Modélisation!$A$69:$B$86,2,FALSE)),""))</f>
        <v/>
      </c>
      <c r="H91" s="1" t="str">
        <f>IF(ISBLANK(C91),"",IF(Modélisation!$B$3="Oui",F91*(1-G91),F91))</f>
        <v/>
      </c>
    </row>
    <row r="92" spans="1:8" x14ac:dyDescent="0.35">
      <c r="A92" s="2">
        <v>91</v>
      </c>
      <c r="B92" s="36"/>
      <c r="C92" s="39"/>
      <c r="D92" s="37"/>
      <c r="E92" s="1" t="str">
        <f>IF(ISBLANK(C92),"",IF(Modélisation!$B$10=3,IF(C92&gt;=Modélisation!$B$19,Modélisation!$A$19,IF(C92&gt;=Modélisation!$B$18,Modélisation!$A$18,Modélisation!$A$17)),IF(Modélisation!$B$10=4,IF(C92&gt;=Modélisation!$B$20,Modélisation!$A$20,IF(C92&gt;=Modélisation!$B$19,Modélisation!$A$19,IF(C92&gt;=Modélisation!$B$18,Modélisation!$A$18,Modélisation!$A$17))),IF(Modélisation!$B$10=5,IF(C92&gt;=Modélisation!$B$21,Modélisation!$A$21,IF(C92&gt;=Modélisation!$B$20,Modélisation!$A$20,IF(C92&gt;=Modélisation!$B$19,Modélisation!$A$19,IF(C92&gt;=Modélisation!$B$18,Modélisation!$A$18,Modélisation!$A$17)))),IF(Modélisation!$B$10=6,IF(C92&gt;=Modélisation!$B$22,Modélisation!$A$22,IF(C92&gt;=Modélisation!$B$21,Modélisation!$A$21,IF(C92&gt;=Modélisation!$B$20,Modélisation!$A$20,IF(C92&gt;=Modélisation!$B$19,Modélisation!$A$19,IF(C92&gt;=Modélisation!$B$18,Modélisation!$A$18,Modélisation!$A$17))))),IF(Modélisation!$B$10=7,IF(C92&gt;=Modélisation!$B$23,Modélisation!$A$23,IF(C92&gt;=Modélisation!$B$22,Modélisation!$A$22,IF(C92&gt;=Modélisation!$B$21,Modélisation!$A$21,IF(C92&gt;=Modélisation!$B$20,Modélisation!$A$20,IF(C92&gt;=Modélisation!$B$19,Modélisation!$A$19,IF(C92&gt;=Modélisation!$B$18,Modélisation!$A$18,Modélisation!$A$17))))))))))))</f>
        <v/>
      </c>
      <c r="F92" s="1" t="str">
        <f>IF(ISBLANK(C92),"",VLOOKUP(E92,Modélisation!$A$17:$H$23,8,FALSE))</f>
        <v/>
      </c>
      <c r="G92" s="4" t="str">
        <f>IF(ISBLANK(C92),"",IF(Modélisation!$B$3="Oui",IF(D92=Liste!$F$2,0%,VLOOKUP(D92,Modélisation!$A$69:$B$86,2,FALSE)),""))</f>
        <v/>
      </c>
      <c r="H92" s="1" t="str">
        <f>IF(ISBLANK(C92),"",IF(Modélisation!$B$3="Oui",F92*(1-G92),F92))</f>
        <v/>
      </c>
    </row>
    <row r="93" spans="1:8" x14ac:dyDescent="0.35">
      <c r="A93" s="2">
        <v>92</v>
      </c>
      <c r="B93" s="36"/>
      <c r="C93" s="39"/>
      <c r="D93" s="37"/>
      <c r="E93" s="1" t="str">
        <f>IF(ISBLANK(C93),"",IF(Modélisation!$B$10=3,IF(C93&gt;=Modélisation!$B$19,Modélisation!$A$19,IF(C93&gt;=Modélisation!$B$18,Modélisation!$A$18,Modélisation!$A$17)),IF(Modélisation!$B$10=4,IF(C93&gt;=Modélisation!$B$20,Modélisation!$A$20,IF(C93&gt;=Modélisation!$B$19,Modélisation!$A$19,IF(C93&gt;=Modélisation!$B$18,Modélisation!$A$18,Modélisation!$A$17))),IF(Modélisation!$B$10=5,IF(C93&gt;=Modélisation!$B$21,Modélisation!$A$21,IF(C93&gt;=Modélisation!$B$20,Modélisation!$A$20,IF(C93&gt;=Modélisation!$B$19,Modélisation!$A$19,IF(C93&gt;=Modélisation!$B$18,Modélisation!$A$18,Modélisation!$A$17)))),IF(Modélisation!$B$10=6,IF(C93&gt;=Modélisation!$B$22,Modélisation!$A$22,IF(C93&gt;=Modélisation!$B$21,Modélisation!$A$21,IF(C93&gt;=Modélisation!$B$20,Modélisation!$A$20,IF(C93&gt;=Modélisation!$B$19,Modélisation!$A$19,IF(C93&gt;=Modélisation!$B$18,Modélisation!$A$18,Modélisation!$A$17))))),IF(Modélisation!$B$10=7,IF(C93&gt;=Modélisation!$B$23,Modélisation!$A$23,IF(C93&gt;=Modélisation!$B$22,Modélisation!$A$22,IF(C93&gt;=Modélisation!$B$21,Modélisation!$A$21,IF(C93&gt;=Modélisation!$B$20,Modélisation!$A$20,IF(C93&gt;=Modélisation!$B$19,Modélisation!$A$19,IF(C93&gt;=Modélisation!$B$18,Modélisation!$A$18,Modélisation!$A$17))))))))))))</f>
        <v/>
      </c>
      <c r="F93" s="1" t="str">
        <f>IF(ISBLANK(C93),"",VLOOKUP(E93,Modélisation!$A$17:$H$23,8,FALSE))</f>
        <v/>
      </c>
      <c r="G93" s="4" t="str">
        <f>IF(ISBLANK(C93),"",IF(Modélisation!$B$3="Oui",IF(D93=Liste!$F$2,0%,VLOOKUP(D93,Modélisation!$A$69:$B$86,2,FALSE)),""))</f>
        <v/>
      </c>
      <c r="H93" s="1" t="str">
        <f>IF(ISBLANK(C93),"",IF(Modélisation!$B$3="Oui",F93*(1-G93),F93))</f>
        <v/>
      </c>
    </row>
    <row r="94" spans="1:8" x14ac:dyDescent="0.35">
      <c r="A94" s="2">
        <v>93</v>
      </c>
      <c r="B94" s="36"/>
      <c r="C94" s="39"/>
      <c r="D94" s="37"/>
      <c r="E94" s="1" t="str">
        <f>IF(ISBLANK(C94),"",IF(Modélisation!$B$10=3,IF(C94&gt;=Modélisation!$B$19,Modélisation!$A$19,IF(C94&gt;=Modélisation!$B$18,Modélisation!$A$18,Modélisation!$A$17)),IF(Modélisation!$B$10=4,IF(C94&gt;=Modélisation!$B$20,Modélisation!$A$20,IF(C94&gt;=Modélisation!$B$19,Modélisation!$A$19,IF(C94&gt;=Modélisation!$B$18,Modélisation!$A$18,Modélisation!$A$17))),IF(Modélisation!$B$10=5,IF(C94&gt;=Modélisation!$B$21,Modélisation!$A$21,IF(C94&gt;=Modélisation!$B$20,Modélisation!$A$20,IF(C94&gt;=Modélisation!$B$19,Modélisation!$A$19,IF(C94&gt;=Modélisation!$B$18,Modélisation!$A$18,Modélisation!$A$17)))),IF(Modélisation!$B$10=6,IF(C94&gt;=Modélisation!$B$22,Modélisation!$A$22,IF(C94&gt;=Modélisation!$B$21,Modélisation!$A$21,IF(C94&gt;=Modélisation!$B$20,Modélisation!$A$20,IF(C94&gt;=Modélisation!$B$19,Modélisation!$A$19,IF(C94&gt;=Modélisation!$B$18,Modélisation!$A$18,Modélisation!$A$17))))),IF(Modélisation!$B$10=7,IF(C94&gt;=Modélisation!$B$23,Modélisation!$A$23,IF(C94&gt;=Modélisation!$B$22,Modélisation!$A$22,IF(C94&gt;=Modélisation!$B$21,Modélisation!$A$21,IF(C94&gt;=Modélisation!$B$20,Modélisation!$A$20,IF(C94&gt;=Modélisation!$B$19,Modélisation!$A$19,IF(C94&gt;=Modélisation!$B$18,Modélisation!$A$18,Modélisation!$A$17))))))))))))</f>
        <v/>
      </c>
      <c r="F94" s="1" t="str">
        <f>IF(ISBLANK(C94),"",VLOOKUP(E94,Modélisation!$A$17:$H$23,8,FALSE))</f>
        <v/>
      </c>
      <c r="G94" s="4" t="str">
        <f>IF(ISBLANK(C94),"",IF(Modélisation!$B$3="Oui",IF(D94=Liste!$F$2,0%,VLOOKUP(D94,Modélisation!$A$69:$B$86,2,FALSE)),""))</f>
        <v/>
      </c>
      <c r="H94" s="1" t="str">
        <f>IF(ISBLANK(C94),"",IF(Modélisation!$B$3="Oui",F94*(1-G94),F94))</f>
        <v/>
      </c>
    </row>
    <row r="95" spans="1:8" x14ac:dyDescent="0.35">
      <c r="A95" s="2">
        <v>94</v>
      </c>
      <c r="B95" s="36"/>
      <c r="C95" s="39"/>
      <c r="D95" s="37"/>
      <c r="E95" s="1" t="str">
        <f>IF(ISBLANK(C95),"",IF(Modélisation!$B$10=3,IF(C95&gt;=Modélisation!$B$19,Modélisation!$A$19,IF(C95&gt;=Modélisation!$B$18,Modélisation!$A$18,Modélisation!$A$17)),IF(Modélisation!$B$10=4,IF(C95&gt;=Modélisation!$B$20,Modélisation!$A$20,IF(C95&gt;=Modélisation!$B$19,Modélisation!$A$19,IF(C95&gt;=Modélisation!$B$18,Modélisation!$A$18,Modélisation!$A$17))),IF(Modélisation!$B$10=5,IF(C95&gt;=Modélisation!$B$21,Modélisation!$A$21,IF(C95&gt;=Modélisation!$B$20,Modélisation!$A$20,IF(C95&gt;=Modélisation!$B$19,Modélisation!$A$19,IF(C95&gt;=Modélisation!$B$18,Modélisation!$A$18,Modélisation!$A$17)))),IF(Modélisation!$B$10=6,IF(C95&gt;=Modélisation!$B$22,Modélisation!$A$22,IF(C95&gt;=Modélisation!$B$21,Modélisation!$A$21,IF(C95&gt;=Modélisation!$B$20,Modélisation!$A$20,IF(C95&gt;=Modélisation!$B$19,Modélisation!$A$19,IF(C95&gt;=Modélisation!$B$18,Modélisation!$A$18,Modélisation!$A$17))))),IF(Modélisation!$B$10=7,IF(C95&gt;=Modélisation!$B$23,Modélisation!$A$23,IF(C95&gt;=Modélisation!$B$22,Modélisation!$A$22,IF(C95&gt;=Modélisation!$B$21,Modélisation!$A$21,IF(C95&gt;=Modélisation!$B$20,Modélisation!$A$20,IF(C95&gt;=Modélisation!$B$19,Modélisation!$A$19,IF(C95&gt;=Modélisation!$B$18,Modélisation!$A$18,Modélisation!$A$17))))))))))))</f>
        <v/>
      </c>
      <c r="F95" s="1" t="str">
        <f>IF(ISBLANK(C95),"",VLOOKUP(E95,Modélisation!$A$17:$H$23,8,FALSE))</f>
        <v/>
      </c>
      <c r="G95" s="4" t="str">
        <f>IF(ISBLANK(C95),"",IF(Modélisation!$B$3="Oui",IF(D95=Liste!$F$2,0%,VLOOKUP(D95,Modélisation!$A$69:$B$86,2,FALSE)),""))</f>
        <v/>
      </c>
      <c r="H95" s="1" t="str">
        <f>IF(ISBLANK(C95),"",IF(Modélisation!$B$3="Oui",F95*(1-G95),F95))</f>
        <v/>
      </c>
    </row>
    <row r="96" spans="1:8" x14ac:dyDescent="0.35">
      <c r="A96" s="2">
        <v>95</v>
      </c>
      <c r="B96" s="36"/>
      <c r="C96" s="39"/>
      <c r="D96" s="37"/>
      <c r="E96" s="1" t="str">
        <f>IF(ISBLANK(C96),"",IF(Modélisation!$B$10=3,IF(C96&gt;=Modélisation!$B$19,Modélisation!$A$19,IF(C96&gt;=Modélisation!$B$18,Modélisation!$A$18,Modélisation!$A$17)),IF(Modélisation!$B$10=4,IF(C96&gt;=Modélisation!$B$20,Modélisation!$A$20,IF(C96&gt;=Modélisation!$B$19,Modélisation!$A$19,IF(C96&gt;=Modélisation!$B$18,Modélisation!$A$18,Modélisation!$A$17))),IF(Modélisation!$B$10=5,IF(C96&gt;=Modélisation!$B$21,Modélisation!$A$21,IF(C96&gt;=Modélisation!$B$20,Modélisation!$A$20,IF(C96&gt;=Modélisation!$B$19,Modélisation!$A$19,IF(C96&gt;=Modélisation!$B$18,Modélisation!$A$18,Modélisation!$A$17)))),IF(Modélisation!$B$10=6,IF(C96&gt;=Modélisation!$B$22,Modélisation!$A$22,IF(C96&gt;=Modélisation!$B$21,Modélisation!$A$21,IF(C96&gt;=Modélisation!$B$20,Modélisation!$A$20,IF(C96&gt;=Modélisation!$B$19,Modélisation!$A$19,IF(C96&gt;=Modélisation!$B$18,Modélisation!$A$18,Modélisation!$A$17))))),IF(Modélisation!$B$10=7,IF(C96&gt;=Modélisation!$B$23,Modélisation!$A$23,IF(C96&gt;=Modélisation!$B$22,Modélisation!$A$22,IF(C96&gt;=Modélisation!$B$21,Modélisation!$A$21,IF(C96&gt;=Modélisation!$B$20,Modélisation!$A$20,IF(C96&gt;=Modélisation!$B$19,Modélisation!$A$19,IF(C96&gt;=Modélisation!$B$18,Modélisation!$A$18,Modélisation!$A$17))))))))))))</f>
        <v/>
      </c>
      <c r="F96" s="1" t="str">
        <f>IF(ISBLANK(C96),"",VLOOKUP(E96,Modélisation!$A$17:$H$23,8,FALSE))</f>
        <v/>
      </c>
      <c r="G96" s="4" t="str">
        <f>IF(ISBLANK(C96),"",IF(Modélisation!$B$3="Oui",IF(D96=Liste!$F$2,0%,VLOOKUP(D96,Modélisation!$A$69:$B$86,2,FALSE)),""))</f>
        <v/>
      </c>
      <c r="H96" s="1" t="str">
        <f>IF(ISBLANK(C96),"",IF(Modélisation!$B$3="Oui",F96*(1-G96),F96))</f>
        <v/>
      </c>
    </row>
    <row r="97" spans="1:8" x14ac:dyDescent="0.35">
      <c r="A97" s="2">
        <v>96</v>
      </c>
      <c r="B97" s="36"/>
      <c r="C97" s="39"/>
      <c r="D97" s="37"/>
      <c r="E97" s="1" t="str">
        <f>IF(ISBLANK(C97),"",IF(Modélisation!$B$10=3,IF(C97&gt;=Modélisation!$B$19,Modélisation!$A$19,IF(C97&gt;=Modélisation!$B$18,Modélisation!$A$18,Modélisation!$A$17)),IF(Modélisation!$B$10=4,IF(C97&gt;=Modélisation!$B$20,Modélisation!$A$20,IF(C97&gt;=Modélisation!$B$19,Modélisation!$A$19,IF(C97&gt;=Modélisation!$B$18,Modélisation!$A$18,Modélisation!$A$17))),IF(Modélisation!$B$10=5,IF(C97&gt;=Modélisation!$B$21,Modélisation!$A$21,IF(C97&gt;=Modélisation!$B$20,Modélisation!$A$20,IF(C97&gt;=Modélisation!$B$19,Modélisation!$A$19,IF(C97&gt;=Modélisation!$B$18,Modélisation!$A$18,Modélisation!$A$17)))),IF(Modélisation!$B$10=6,IF(C97&gt;=Modélisation!$B$22,Modélisation!$A$22,IF(C97&gt;=Modélisation!$B$21,Modélisation!$A$21,IF(C97&gt;=Modélisation!$B$20,Modélisation!$A$20,IF(C97&gt;=Modélisation!$B$19,Modélisation!$A$19,IF(C97&gt;=Modélisation!$B$18,Modélisation!$A$18,Modélisation!$A$17))))),IF(Modélisation!$B$10=7,IF(C97&gt;=Modélisation!$B$23,Modélisation!$A$23,IF(C97&gt;=Modélisation!$B$22,Modélisation!$A$22,IF(C97&gt;=Modélisation!$B$21,Modélisation!$A$21,IF(C97&gt;=Modélisation!$B$20,Modélisation!$A$20,IF(C97&gt;=Modélisation!$B$19,Modélisation!$A$19,IF(C97&gt;=Modélisation!$B$18,Modélisation!$A$18,Modélisation!$A$17))))))))))))</f>
        <v/>
      </c>
      <c r="F97" s="1" t="str">
        <f>IF(ISBLANK(C97),"",VLOOKUP(E97,Modélisation!$A$17:$H$23,8,FALSE))</f>
        <v/>
      </c>
      <c r="G97" s="4" t="str">
        <f>IF(ISBLANK(C97),"",IF(Modélisation!$B$3="Oui",IF(D97=Liste!$F$2,0%,VLOOKUP(D97,Modélisation!$A$69:$B$86,2,FALSE)),""))</f>
        <v/>
      </c>
      <c r="H97" s="1" t="str">
        <f>IF(ISBLANK(C97),"",IF(Modélisation!$B$3="Oui",F97*(1-G97),F97))</f>
        <v/>
      </c>
    </row>
    <row r="98" spans="1:8" x14ac:dyDescent="0.35">
      <c r="A98" s="2">
        <v>97</v>
      </c>
      <c r="B98" s="36"/>
      <c r="C98" s="39"/>
      <c r="D98" s="37"/>
      <c r="E98" s="1" t="str">
        <f>IF(ISBLANK(C98),"",IF(Modélisation!$B$10=3,IF(C98&gt;=Modélisation!$B$19,Modélisation!$A$19,IF(C98&gt;=Modélisation!$B$18,Modélisation!$A$18,Modélisation!$A$17)),IF(Modélisation!$B$10=4,IF(C98&gt;=Modélisation!$B$20,Modélisation!$A$20,IF(C98&gt;=Modélisation!$B$19,Modélisation!$A$19,IF(C98&gt;=Modélisation!$B$18,Modélisation!$A$18,Modélisation!$A$17))),IF(Modélisation!$B$10=5,IF(C98&gt;=Modélisation!$B$21,Modélisation!$A$21,IF(C98&gt;=Modélisation!$B$20,Modélisation!$A$20,IF(C98&gt;=Modélisation!$B$19,Modélisation!$A$19,IF(C98&gt;=Modélisation!$B$18,Modélisation!$A$18,Modélisation!$A$17)))),IF(Modélisation!$B$10=6,IF(C98&gt;=Modélisation!$B$22,Modélisation!$A$22,IF(C98&gt;=Modélisation!$B$21,Modélisation!$A$21,IF(C98&gt;=Modélisation!$B$20,Modélisation!$A$20,IF(C98&gt;=Modélisation!$B$19,Modélisation!$A$19,IF(C98&gt;=Modélisation!$B$18,Modélisation!$A$18,Modélisation!$A$17))))),IF(Modélisation!$B$10=7,IF(C98&gt;=Modélisation!$B$23,Modélisation!$A$23,IF(C98&gt;=Modélisation!$B$22,Modélisation!$A$22,IF(C98&gt;=Modélisation!$B$21,Modélisation!$A$21,IF(C98&gt;=Modélisation!$B$20,Modélisation!$A$20,IF(C98&gt;=Modélisation!$B$19,Modélisation!$A$19,IF(C98&gt;=Modélisation!$B$18,Modélisation!$A$18,Modélisation!$A$17))))))))))))</f>
        <v/>
      </c>
      <c r="F98" s="1" t="str">
        <f>IF(ISBLANK(C98),"",VLOOKUP(E98,Modélisation!$A$17:$H$23,8,FALSE))</f>
        <v/>
      </c>
      <c r="G98" s="4" t="str">
        <f>IF(ISBLANK(C98),"",IF(Modélisation!$B$3="Oui",IF(D98=Liste!$F$2,0%,VLOOKUP(D98,Modélisation!$A$69:$B$86,2,FALSE)),""))</f>
        <v/>
      </c>
      <c r="H98" s="1" t="str">
        <f>IF(ISBLANK(C98),"",IF(Modélisation!$B$3="Oui",F98*(1-G98),F98))</f>
        <v/>
      </c>
    </row>
    <row r="99" spans="1:8" x14ac:dyDescent="0.35">
      <c r="A99" s="2">
        <v>98</v>
      </c>
      <c r="B99" s="36"/>
      <c r="C99" s="39"/>
      <c r="D99" s="37"/>
      <c r="E99" s="1" t="str">
        <f>IF(ISBLANK(C99),"",IF(Modélisation!$B$10=3,IF(C99&gt;=Modélisation!$B$19,Modélisation!$A$19,IF(C99&gt;=Modélisation!$B$18,Modélisation!$A$18,Modélisation!$A$17)),IF(Modélisation!$B$10=4,IF(C99&gt;=Modélisation!$B$20,Modélisation!$A$20,IF(C99&gt;=Modélisation!$B$19,Modélisation!$A$19,IF(C99&gt;=Modélisation!$B$18,Modélisation!$A$18,Modélisation!$A$17))),IF(Modélisation!$B$10=5,IF(C99&gt;=Modélisation!$B$21,Modélisation!$A$21,IF(C99&gt;=Modélisation!$B$20,Modélisation!$A$20,IF(C99&gt;=Modélisation!$B$19,Modélisation!$A$19,IF(C99&gt;=Modélisation!$B$18,Modélisation!$A$18,Modélisation!$A$17)))),IF(Modélisation!$B$10=6,IF(C99&gt;=Modélisation!$B$22,Modélisation!$A$22,IF(C99&gt;=Modélisation!$B$21,Modélisation!$A$21,IF(C99&gt;=Modélisation!$B$20,Modélisation!$A$20,IF(C99&gt;=Modélisation!$B$19,Modélisation!$A$19,IF(C99&gt;=Modélisation!$B$18,Modélisation!$A$18,Modélisation!$A$17))))),IF(Modélisation!$B$10=7,IF(C99&gt;=Modélisation!$B$23,Modélisation!$A$23,IF(C99&gt;=Modélisation!$B$22,Modélisation!$A$22,IF(C99&gt;=Modélisation!$B$21,Modélisation!$A$21,IF(C99&gt;=Modélisation!$B$20,Modélisation!$A$20,IF(C99&gt;=Modélisation!$B$19,Modélisation!$A$19,IF(C99&gt;=Modélisation!$B$18,Modélisation!$A$18,Modélisation!$A$17))))))))))))</f>
        <v/>
      </c>
      <c r="F99" s="1" t="str">
        <f>IF(ISBLANK(C99),"",VLOOKUP(E99,Modélisation!$A$17:$H$23,8,FALSE))</f>
        <v/>
      </c>
      <c r="G99" s="4" t="str">
        <f>IF(ISBLANK(C99),"",IF(Modélisation!$B$3="Oui",IF(D99=Liste!$F$2,0%,VLOOKUP(D99,Modélisation!$A$69:$B$86,2,FALSE)),""))</f>
        <v/>
      </c>
      <c r="H99" s="1" t="str">
        <f>IF(ISBLANK(C99),"",IF(Modélisation!$B$3="Oui",F99*(1-G99),F99))</f>
        <v/>
      </c>
    </row>
    <row r="100" spans="1:8" x14ac:dyDescent="0.35">
      <c r="A100" s="2">
        <v>99</v>
      </c>
      <c r="B100" s="36"/>
      <c r="C100" s="39"/>
      <c r="D100" s="37"/>
      <c r="E100" s="1" t="str">
        <f>IF(ISBLANK(C100),"",IF(Modélisation!$B$10=3,IF(C100&gt;=Modélisation!$B$19,Modélisation!$A$19,IF(C100&gt;=Modélisation!$B$18,Modélisation!$A$18,Modélisation!$A$17)),IF(Modélisation!$B$10=4,IF(C100&gt;=Modélisation!$B$20,Modélisation!$A$20,IF(C100&gt;=Modélisation!$B$19,Modélisation!$A$19,IF(C100&gt;=Modélisation!$B$18,Modélisation!$A$18,Modélisation!$A$17))),IF(Modélisation!$B$10=5,IF(C100&gt;=Modélisation!$B$21,Modélisation!$A$21,IF(C100&gt;=Modélisation!$B$20,Modélisation!$A$20,IF(C100&gt;=Modélisation!$B$19,Modélisation!$A$19,IF(C100&gt;=Modélisation!$B$18,Modélisation!$A$18,Modélisation!$A$17)))),IF(Modélisation!$B$10=6,IF(C100&gt;=Modélisation!$B$22,Modélisation!$A$22,IF(C100&gt;=Modélisation!$B$21,Modélisation!$A$21,IF(C100&gt;=Modélisation!$B$20,Modélisation!$A$20,IF(C100&gt;=Modélisation!$B$19,Modélisation!$A$19,IF(C100&gt;=Modélisation!$B$18,Modélisation!$A$18,Modélisation!$A$17))))),IF(Modélisation!$B$10=7,IF(C100&gt;=Modélisation!$B$23,Modélisation!$A$23,IF(C100&gt;=Modélisation!$B$22,Modélisation!$A$22,IF(C100&gt;=Modélisation!$B$21,Modélisation!$A$21,IF(C100&gt;=Modélisation!$B$20,Modélisation!$A$20,IF(C100&gt;=Modélisation!$B$19,Modélisation!$A$19,IF(C100&gt;=Modélisation!$B$18,Modélisation!$A$18,Modélisation!$A$17))))))))))))</f>
        <v/>
      </c>
      <c r="F100" s="1" t="str">
        <f>IF(ISBLANK(C100),"",VLOOKUP(E100,Modélisation!$A$17:$H$23,8,FALSE))</f>
        <v/>
      </c>
      <c r="G100" s="4" t="str">
        <f>IF(ISBLANK(C100),"",IF(Modélisation!$B$3="Oui",IF(D100=Liste!$F$2,0%,VLOOKUP(D100,Modélisation!$A$69:$B$86,2,FALSE)),""))</f>
        <v/>
      </c>
      <c r="H100" s="1" t="str">
        <f>IF(ISBLANK(C100),"",IF(Modélisation!$B$3="Oui",F100*(1-G100),F100))</f>
        <v/>
      </c>
    </row>
    <row r="101" spans="1:8" x14ac:dyDescent="0.35">
      <c r="A101" s="2">
        <v>100</v>
      </c>
      <c r="B101" s="36"/>
      <c r="C101" s="39"/>
      <c r="D101" s="37"/>
      <c r="E101" s="1" t="str">
        <f>IF(ISBLANK(C101),"",IF(Modélisation!$B$10=3,IF(C101&gt;=Modélisation!$B$19,Modélisation!$A$19,IF(C101&gt;=Modélisation!$B$18,Modélisation!$A$18,Modélisation!$A$17)),IF(Modélisation!$B$10=4,IF(C101&gt;=Modélisation!$B$20,Modélisation!$A$20,IF(C101&gt;=Modélisation!$B$19,Modélisation!$A$19,IF(C101&gt;=Modélisation!$B$18,Modélisation!$A$18,Modélisation!$A$17))),IF(Modélisation!$B$10=5,IF(C101&gt;=Modélisation!$B$21,Modélisation!$A$21,IF(C101&gt;=Modélisation!$B$20,Modélisation!$A$20,IF(C101&gt;=Modélisation!$B$19,Modélisation!$A$19,IF(C101&gt;=Modélisation!$B$18,Modélisation!$A$18,Modélisation!$A$17)))),IF(Modélisation!$B$10=6,IF(C101&gt;=Modélisation!$B$22,Modélisation!$A$22,IF(C101&gt;=Modélisation!$B$21,Modélisation!$A$21,IF(C101&gt;=Modélisation!$B$20,Modélisation!$A$20,IF(C101&gt;=Modélisation!$B$19,Modélisation!$A$19,IF(C101&gt;=Modélisation!$B$18,Modélisation!$A$18,Modélisation!$A$17))))),IF(Modélisation!$B$10=7,IF(C101&gt;=Modélisation!$B$23,Modélisation!$A$23,IF(C101&gt;=Modélisation!$B$22,Modélisation!$A$22,IF(C101&gt;=Modélisation!$B$21,Modélisation!$A$21,IF(C101&gt;=Modélisation!$B$20,Modélisation!$A$20,IF(C101&gt;=Modélisation!$B$19,Modélisation!$A$19,IF(C101&gt;=Modélisation!$B$18,Modélisation!$A$18,Modélisation!$A$17))))))))))))</f>
        <v/>
      </c>
      <c r="F101" s="1" t="str">
        <f>IF(ISBLANK(C101),"",VLOOKUP(E101,Modélisation!$A$17:$H$23,8,FALSE))</f>
        <v/>
      </c>
      <c r="G101" s="4" t="str">
        <f>IF(ISBLANK(C101),"",IF(Modélisation!$B$3="Oui",IF(D101=Liste!$F$2,0%,VLOOKUP(D101,Modélisation!$A$69:$B$86,2,FALSE)),""))</f>
        <v/>
      </c>
      <c r="H101" s="1" t="str">
        <f>IF(ISBLANK(C101),"",IF(Modélisation!$B$3="Oui",F101*(1-G101),F101))</f>
        <v/>
      </c>
    </row>
    <row r="102" spans="1:8" x14ac:dyDescent="0.35">
      <c r="A102" s="2">
        <v>101</v>
      </c>
      <c r="B102" s="36"/>
      <c r="C102" s="39"/>
      <c r="D102" s="37"/>
      <c r="E102" s="1" t="str">
        <f>IF(ISBLANK(C102),"",IF(Modélisation!$B$10=3,IF(C102&gt;=Modélisation!$B$19,Modélisation!$A$19,IF(C102&gt;=Modélisation!$B$18,Modélisation!$A$18,Modélisation!$A$17)),IF(Modélisation!$B$10=4,IF(C102&gt;=Modélisation!$B$20,Modélisation!$A$20,IF(C102&gt;=Modélisation!$B$19,Modélisation!$A$19,IF(C102&gt;=Modélisation!$B$18,Modélisation!$A$18,Modélisation!$A$17))),IF(Modélisation!$B$10=5,IF(C102&gt;=Modélisation!$B$21,Modélisation!$A$21,IF(C102&gt;=Modélisation!$B$20,Modélisation!$A$20,IF(C102&gt;=Modélisation!$B$19,Modélisation!$A$19,IF(C102&gt;=Modélisation!$B$18,Modélisation!$A$18,Modélisation!$A$17)))),IF(Modélisation!$B$10=6,IF(C102&gt;=Modélisation!$B$22,Modélisation!$A$22,IF(C102&gt;=Modélisation!$B$21,Modélisation!$A$21,IF(C102&gt;=Modélisation!$B$20,Modélisation!$A$20,IF(C102&gt;=Modélisation!$B$19,Modélisation!$A$19,IF(C102&gt;=Modélisation!$B$18,Modélisation!$A$18,Modélisation!$A$17))))),IF(Modélisation!$B$10=7,IF(C102&gt;=Modélisation!$B$23,Modélisation!$A$23,IF(C102&gt;=Modélisation!$B$22,Modélisation!$A$22,IF(C102&gt;=Modélisation!$B$21,Modélisation!$A$21,IF(C102&gt;=Modélisation!$B$20,Modélisation!$A$20,IF(C102&gt;=Modélisation!$B$19,Modélisation!$A$19,IF(C102&gt;=Modélisation!$B$18,Modélisation!$A$18,Modélisation!$A$17))))))))))))</f>
        <v/>
      </c>
      <c r="F102" s="1" t="str">
        <f>IF(ISBLANK(C102),"",VLOOKUP(E102,Modélisation!$A$17:$H$23,8,FALSE))</f>
        <v/>
      </c>
      <c r="G102" s="4" t="str">
        <f>IF(ISBLANK(C102),"",IF(Modélisation!$B$3="Oui",IF(D102=Liste!$F$2,0%,VLOOKUP(D102,Modélisation!$A$69:$B$86,2,FALSE)),""))</f>
        <v/>
      </c>
      <c r="H102" s="1" t="str">
        <f>IF(ISBLANK(C102),"",IF(Modélisation!$B$3="Oui",F102*(1-G102),F102))</f>
        <v/>
      </c>
    </row>
    <row r="103" spans="1:8" x14ac:dyDescent="0.35">
      <c r="A103" s="2">
        <v>102</v>
      </c>
      <c r="B103" s="36"/>
      <c r="C103" s="39"/>
      <c r="D103" s="37"/>
      <c r="E103" s="1" t="str">
        <f>IF(ISBLANK(C103),"",IF(Modélisation!$B$10=3,IF(C103&gt;=Modélisation!$B$19,Modélisation!$A$19,IF(C103&gt;=Modélisation!$B$18,Modélisation!$A$18,Modélisation!$A$17)),IF(Modélisation!$B$10=4,IF(C103&gt;=Modélisation!$B$20,Modélisation!$A$20,IF(C103&gt;=Modélisation!$B$19,Modélisation!$A$19,IF(C103&gt;=Modélisation!$B$18,Modélisation!$A$18,Modélisation!$A$17))),IF(Modélisation!$B$10=5,IF(C103&gt;=Modélisation!$B$21,Modélisation!$A$21,IF(C103&gt;=Modélisation!$B$20,Modélisation!$A$20,IF(C103&gt;=Modélisation!$B$19,Modélisation!$A$19,IF(C103&gt;=Modélisation!$B$18,Modélisation!$A$18,Modélisation!$A$17)))),IF(Modélisation!$B$10=6,IF(C103&gt;=Modélisation!$B$22,Modélisation!$A$22,IF(C103&gt;=Modélisation!$B$21,Modélisation!$A$21,IF(C103&gt;=Modélisation!$B$20,Modélisation!$A$20,IF(C103&gt;=Modélisation!$B$19,Modélisation!$A$19,IF(C103&gt;=Modélisation!$B$18,Modélisation!$A$18,Modélisation!$A$17))))),IF(Modélisation!$B$10=7,IF(C103&gt;=Modélisation!$B$23,Modélisation!$A$23,IF(C103&gt;=Modélisation!$B$22,Modélisation!$A$22,IF(C103&gt;=Modélisation!$B$21,Modélisation!$A$21,IF(C103&gt;=Modélisation!$B$20,Modélisation!$A$20,IF(C103&gt;=Modélisation!$B$19,Modélisation!$A$19,IF(C103&gt;=Modélisation!$B$18,Modélisation!$A$18,Modélisation!$A$17))))))))))))</f>
        <v/>
      </c>
      <c r="F103" s="1" t="str">
        <f>IF(ISBLANK(C103),"",VLOOKUP(E103,Modélisation!$A$17:$H$23,8,FALSE))</f>
        <v/>
      </c>
      <c r="G103" s="4" t="str">
        <f>IF(ISBLANK(C103),"",IF(Modélisation!$B$3="Oui",IF(D103=Liste!$F$2,0%,VLOOKUP(D103,Modélisation!$A$69:$B$86,2,FALSE)),""))</f>
        <v/>
      </c>
      <c r="H103" s="1" t="str">
        <f>IF(ISBLANK(C103),"",IF(Modélisation!$B$3="Oui",F103*(1-G103),F103))</f>
        <v/>
      </c>
    </row>
    <row r="104" spans="1:8" x14ac:dyDescent="0.35">
      <c r="A104" s="2">
        <v>103</v>
      </c>
      <c r="B104" s="36"/>
      <c r="C104" s="39"/>
      <c r="D104" s="37"/>
      <c r="E104" s="1" t="str">
        <f>IF(ISBLANK(C104),"",IF(Modélisation!$B$10=3,IF(C104&gt;=Modélisation!$B$19,Modélisation!$A$19,IF(C104&gt;=Modélisation!$B$18,Modélisation!$A$18,Modélisation!$A$17)),IF(Modélisation!$B$10=4,IF(C104&gt;=Modélisation!$B$20,Modélisation!$A$20,IF(C104&gt;=Modélisation!$B$19,Modélisation!$A$19,IF(C104&gt;=Modélisation!$B$18,Modélisation!$A$18,Modélisation!$A$17))),IF(Modélisation!$B$10=5,IF(C104&gt;=Modélisation!$B$21,Modélisation!$A$21,IF(C104&gt;=Modélisation!$B$20,Modélisation!$A$20,IF(C104&gt;=Modélisation!$B$19,Modélisation!$A$19,IF(C104&gt;=Modélisation!$B$18,Modélisation!$A$18,Modélisation!$A$17)))),IF(Modélisation!$B$10=6,IF(C104&gt;=Modélisation!$B$22,Modélisation!$A$22,IF(C104&gt;=Modélisation!$B$21,Modélisation!$A$21,IF(C104&gt;=Modélisation!$B$20,Modélisation!$A$20,IF(C104&gt;=Modélisation!$B$19,Modélisation!$A$19,IF(C104&gt;=Modélisation!$B$18,Modélisation!$A$18,Modélisation!$A$17))))),IF(Modélisation!$B$10=7,IF(C104&gt;=Modélisation!$B$23,Modélisation!$A$23,IF(C104&gt;=Modélisation!$B$22,Modélisation!$A$22,IF(C104&gt;=Modélisation!$B$21,Modélisation!$A$21,IF(C104&gt;=Modélisation!$B$20,Modélisation!$A$20,IF(C104&gt;=Modélisation!$B$19,Modélisation!$A$19,IF(C104&gt;=Modélisation!$B$18,Modélisation!$A$18,Modélisation!$A$17))))))))))))</f>
        <v/>
      </c>
      <c r="F104" s="1" t="str">
        <f>IF(ISBLANK(C104),"",VLOOKUP(E104,Modélisation!$A$17:$H$23,8,FALSE))</f>
        <v/>
      </c>
      <c r="G104" s="4" t="str">
        <f>IF(ISBLANK(C104),"",IF(Modélisation!$B$3="Oui",IF(D104=Liste!$F$2,0%,VLOOKUP(D104,Modélisation!$A$69:$B$86,2,FALSE)),""))</f>
        <v/>
      </c>
      <c r="H104" s="1" t="str">
        <f>IF(ISBLANK(C104),"",IF(Modélisation!$B$3="Oui",F104*(1-G104),F104))</f>
        <v/>
      </c>
    </row>
    <row r="105" spans="1:8" x14ac:dyDescent="0.35">
      <c r="A105" s="2">
        <v>104</v>
      </c>
      <c r="B105" s="36"/>
      <c r="C105" s="39"/>
      <c r="D105" s="37"/>
      <c r="E105" s="1" t="str">
        <f>IF(ISBLANK(C105),"",IF(Modélisation!$B$10=3,IF(C105&gt;=Modélisation!$B$19,Modélisation!$A$19,IF(C105&gt;=Modélisation!$B$18,Modélisation!$A$18,Modélisation!$A$17)),IF(Modélisation!$B$10=4,IF(C105&gt;=Modélisation!$B$20,Modélisation!$A$20,IF(C105&gt;=Modélisation!$B$19,Modélisation!$A$19,IF(C105&gt;=Modélisation!$B$18,Modélisation!$A$18,Modélisation!$A$17))),IF(Modélisation!$B$10=5,IF(C105&gt;=Modélisation!$B$21,Modélisation!$A$21,IF(C105&gt;=Modélisation!$B$20,Modélisation!$A$20,IF(C105&gt;=Modélisation!$B$19,Modélisation!$A$19,IF(C105&gt;=Modélisation!$B$18,Modélisation!$A$18,Modélisation!$A$17)))),IF(Modélisation!$B$10=6,IF(C105&gt;=Modélisation!$B$22,Modélisation!$A$22,IF(C105&gt;=Modélisation!$B$21,Modélisation!$A$21,IF(C105&gt;=Modélisation!$B$20,Modélisation!$A$20,IF(C105&gt;=Modélisation!$B$19,Modélisation!$A$19,IF(C105&gt;=Modélisation!$B$18,Modélisation!$A$18,Modélisation!$A$17))))),IF(Modélisation!$B$10=7,IF(C105&gt;=Modélisation!$B$23,Modélisation!$A$23,IF(C105&gt;=Modélisation!$B$22,Modélisation!$A$22,IF(C105&gt;=Modélisation!$B$21,Modélisation!$A$21,IF(C105&gt;=Modélisation!$B$20,Modélisation!$A$20,IF(C105&gt;=Modélisation!$B$19,Modélisation!$A$19,IF(C105&gt;=Modélisation!$B$18,Modélisation!$A$18,Modélisation!$A$17))))))))))))</f>
        <v/>
      </c>
      <c r="F105" s="1" t="str">
        <f>IF(ISBLANK(C105),"",VLOOKUP(E105,Modélisation!$A$17:$H$23,8,FALSE))</f>
        <v/>
      </c>
      <c r="G105" s="4" t="str">
        <f>IF(ISBLANK(C105),"",IF(Modélisation!$B$3="Oui",IF(D105=Liste!$F$2,0%,VLOOKUP(D105,Modélisation!$A$69:$B$86,2,FALSE)),""))</f>
        <v/>
      </c>
      <c r="H105" s="1" t="str">
        <f>IF(ISBLANK(C105),"",IF(Modélisation!$B$3="Oui",F105*(1-G105),F105))</f>
        <v/>
      </c>
    </row>
    <row r="106" spans="1:8" x14ac:dyDescent="0.35">
      <c r="A106" s="2">
        <v>105</v>
      </c>
      <c r="B106" s="36"/>
      <c r="C106" s="39"/>
      <c r="D106" s="37"/>
      <c r="E106" s="1" t="str">
        <f>IF(ISBLANK(C106),"",IF(Modélisation!$B$10=3,IF(C106&gt;=Modélisation!$B$19,Modélisation!$A$19,IF(C106&gt;=Modélisation!$B$18,Modélisation!$A$18,Modélisation!$A$17)),IF(Modélisation!$B$10=4,IF(C106&gt;=Modélisation!$B$20,Modélisation!$A$20,IF(C106&gt;=Modélisation!$B$19,Modélisation!$A$19,IF(C106&gt;=Modélisation!$B$18,Modélisation!$A$18,Modélisation!$A$17))),IF(Modélisation!$B$10=5,IF(C106&gt;=Modélisation!$B$21,Modélisation!$A$21,IF(C106&gt;=Modélisation!$B$20,Modélisation!$A$20,IF(C106&gt;=Modélisation!$B$19,Modélisation!$A$19,IF(C106&gt;=Modélisation!$B$18,Modélisation!$A$18,Modélisation!$A$17)))),IF(Modélisation!$B$10=6,IF(C106&gt;=Modélisation!$B$22,Modélisation!$A$22,IF(C106&gt;=Modélisation!$B$21,Modélisation!$A$21,IF(C106&gt;=Modélisation!$B$20,Modélisation!$A$20,IF(C106&gt;=Modélisation!$B$19,Modélisation!$A$19,IF(C106&gt;=Modélisation!$B$18,Modélisation!$A$18,Modélisation!$A$17))))),IF(Modélisation!$B$10=7,IF(C106&gt;=Modélisation!$B$23,Modélisation!$A$23,IF(C106&gt;=Modélisation!$B$22,Modélisation!$A$22,IF(C106&gt;=Modélisation!$B$21,Modélisation!$A$21,IF(C106&gt;=Modélisation!$B$20,Modélisation!$A$20,IF(C106&gt;=Modélisation!$B$19,Modélisation!$A$19,IF(C106&gt;=Modélisation!$B$18,Modélisation!$A$18,Modélisation!$A$17))))))))))))</f>
        <v/>
      </c>
      <c r="F106" s="1" t="str">
        <f>IF(ISBLANK(C106),"",VLOOKUP(E106,Modélisation!$A$17:$H$23,8,FALSE))</f>
        <v/>
      </c>
      <c r="G106" s="4" t="str">
        <f>IF(ISBLANK(C106),"",IF(Modélisation!$B$3="Oui",IF(D106=Liste!$F$2,0%,VLOOKUP(D106,Modélisation!$A$69:$B$86,2,FALSE)),""))</f>
        <v/>
      </c>
      <c r="H106" s="1" t="str">
        <f>IF(ISBLANK(C106),"",IF(Modélisation!$B$3="Oui",F106*(1-G106),F106))</f>
        <v/>
      </c>
    </row>
    <row r="107" spans="1:8" x14ac:dyDescent="0.35">
      <c r="A107" s="2">
        <v>106</v>
      </c>
      <c r="B107" s="36"/>
      <c r="C107" s="39"/>
      <c r="D107" s="37"/>
      <c r="E107" s="1" t="str">
        <f>IF(ISBLANK(C107),"",IF(Modélisation!$B$10=3,IF(C107&gt;=Modélisation!$B$19,Modélisation!$A$19,IF(C107&gt;=Modélisation!$B$18,Modélisation!$A$18,Modélisation!$A$17)),IF(Modélisation!$B$10=4,IF(C107&gt;=Modélisation!$B$20,Modélisation!$A$20,IF(C107&gt;=Modélisation!$B$19,Modélisation!$A$19,IF(C107&gt;=Modélisation!$B$18,Modélisation!$A$18,Modélisation!$A$17))),IF(Modélisation!$B$10=5,IF(C107&gt;=Modélisation!$B$21,Modélisation!$A$21,IF(C107&gt;=Modélisation!$B$20,Modélisation!$A$20,IF(C107&gt;=Modélisation!$B$19,Modélisation!$A$19,IF(C107&gt;=Modélisation!$B$18,Modélisation!$A$18,Modélisation!$A$17)))),IF(Modélisation!$B$10=6,IF(C107&gt;=Modélisation!$B$22,Modélisation!$A$22,IF(C107&gt;=Modélisation!$B$21,Modélisation!$A$21,IF(C107&gt;=Modélisation!$B$20,Modélisation!$A$20,IF(C107&gt;=Modélisation!$B$19,Modélisation!$A$19,IF(C107&gt;=Modélisation!$B$18,Modélisation!$A$18,Modélisation!$A$17))))),IF(Modélisation!$B$10=7,IF(C107&gt;=Modélisation!$B$23,Modélisation!$A$23,IF(C107&gt;=Modélisation!$B$22,Modélisation!$A$22,IF(C107&gt;=Modélisation!$B$21,Modélisation!$A$21,IF(C107&gt;=Modélisation!$B$20,Modélisation!$A$20,IF(C107&gt;=Modélisation!$B$19,Modélisation!$A$19,IF(C107&gt;=Modélisation!$B$18,Modélisation!$A$18,Modélisation!$A$17))))))))))))</f>
        <v/>
      </c>
      <c r="F107" s="1" t="str">
        <f>IF(ISBLANK(C107),"",VLOOKUP(E107,Modélisation!$A$17:$H$23,8,FALSE))</f>
        <v/>
      </c>
      <c r="G107" s="4" t="str">
        <f>IF(ISBLANK(C107),"",IF(Modélisation!$B$3="Oui",IF(D107=Liste!$F$2,0%,VLOOKUP(D107,Modélisation!$A$69:$B$86,2,FALSE)),""))</f>
        <v/>
      </c>
      <c r="H107" s="1" t="str">
        <f>IF(ISBLANK(C107),"",IF(Modélisation!$B$3="Oui",F107*(1-G107),F107))</f>
        <v/>
      </c>
    </row>
    <row r="108" spans="1:8" x14ac:dyDescent="0.35">
      <c r="A108" s="2">
        <v>107</v>
      </c>
      <c r="B108" s="36"/>
      <c r="C108" s="39"/>
      <c r="D108" s="37"/>
      <c r="E108" s="1" t="str">
        <f>IF(ISBLANK(C108),"",IF(Modélisation!$B$10=3,IF(C108&gt;=Modélisation!$B$19,Modélisation!$A$19,IF(C108&gt;=Modélisation!$B$18,Modélisation!$A$18,Modélisation!$A$17)),IF(Modélisation!$B$10=4,IF(C108&gt;=Modélisation!$B$20,Modélisation!$A$20,IF(C108&gt;=Modélisation!$B$19,Modélisation!$A$19,IF(C108&gt;=Modélisation!$B$18,Modélisation!$A$18,Modélisation!$A$17))),IF(Modélisation!$B$10=5,IF(C108&gt;=Modélisation!$B$21,Modélisation!$A$21,IF(C108&gt;=Modélisation!$B$20,Modélisation!$A$20,IF(C108&gt;=Modélisation!$B$19,Modélisation!$A$19,IF(C108&gt;=Modélisation!$B$18,Modélisation!$A$18,Modélisation!$A$17)))),IF(Modélisation!$B$10=6,IF(C108&gt;=Modélisation!$B$22,Modélisation!$A$22,IF(C108&gt;=Modélisation!$B$21,Modélisation!$A$21,IF(C108&gt;=Modélisation!$B$20,Modélisation!$A$20,IF(C108&gt;=Modélisation!$B$19,Modélisation!$A$19,IF(C108&gt;=Modélisation!$B$18,Modélisation!$A$18,Modélisation!$A$17))))),IF(Modélisation!$B$10=7,IF(C108&gt;=Modélisation!$B$23,Modélisation!$A$23,IF(C108&gt;=Modélisation!$B$22,Modélisation!$A$22,IF(C108&gt;=Modélisation!$B$21,Modélisation!$A$21,IF(C108&gt;=Modélisation!$B$20,Modélisation!$A$20,IF(C108&gt;=Modélisation!$B$19,Modélisation!$A$19,IF(C108&gt;=Modélisation!$B$18,Modélisation!$A$18,Modélisation!$A$17))))))))))))</f>
        <v/>
      </c>
      <c r="F108" s="1" t="str">
        <f>IF(ISBLANK(C108),"",VLOOKUP(E108,Modélisation!$A$17:$H$23,8,FALSE))</f>
        <v/>
      </c>
      <c r="G108" s="4" t="str">
        <f>IF(ISBLANK(C108),"",IF(Modélisation!$B$3="Oui",IF(D108=Liste!$F$2,0%,VLOOKUP(D108,Modélisation!$A$69:$B$86,2,FALSE)),""))</f>
        <v/>
      </c>
      <c r="H108" s="1" t="str">
        <f>IF(ISBLANK(C108),"",IF(Modélisation!$B$3="Oui",F108*(1-G108),F108))</f>
        <v/>
      </c>
    </row>
    <row r="109" spans="1:8" x14ac:dyDescent="0.35">
      <c r="A109" s="2">
        <v>108</v>
      </c>
      <c r="B109" s="36"/>
      <c r="C109" s="39"/>
      <c r="D109" s="37"/>
      <c r="E109" s="1" t="str">
        <f>IF(ISBLANK(C109),"",IF(Modélisation!$B$10=3,IF(C109&gt;=Modélisation!$B$19,Modélisation!$A$19,IF(C109&gt;=Modélisation!$B$18,Modélisation!$A$18,Modélisation!$A$17)),IF(Modélisation!$B$10=4,IF(C109&gt;=Modélisation!$B$20,Modélisation!$A$20,IF(C109&gt;=Modélisation!$B$19,Modélisation!$A$19,IF(C109&gt;=Modélisation!$B$18,Modélisation!$A$18,Modélisation!$A$17))),IF(Modélisation!$B$10=5,IF(C109&gt;=Modélisation!$B$21,Modélisation!$A$21,IF(C109&gt;=Modélisation!$B$20,Modélisation!$A$20,IF(C109&gt;=Modélisation!$B$19,Modélisation!$A$19,IF(C109&gt;=Modélisation!$B$18,Modélisation!$A$18,Modélisation!$A$17)))),IF(Modélisation!$B$10=6,IF(C109&gt;=Modélisation!$B$22,Modélisation!$A$22,IF(C109&gt;=Modélisation!$B$21,Modélisation!$A$21,IF(C109&gt;=Modélisation!$B$20,Modélisation!$A$20,IF(C109&gt;=Modélisation!$B$19,Modélisation!$A$19,IF(C109&gt;=Modélisation!$B$18,Modélisation!$A$18,Modélisation!$A$17))))),IF(Modélisation!$B$10=7,IF(C109&gt;=Modélisation!$B$23,Modélisation!$A$23,IF(C109&gt;=Modélisation!$B$22,Modélisation!$A$22,IF(C109&gt;=Modélisation!$B$21,Modélisation!$A$21,IF(C109&gt;=Modélisation!$B$20,Modélisation!$A$20,IF(C109&gt;=Modélisation!$B$19,Modélisation!$A$19,IF(C109&gt;=Modélisation!$B$18,Modélisation!$A$18,Modélisation!$A$17))))))))))))</f>
        <v/>
      </c>
      <c r="F109" s="1" t="str">
        <f>IF(ISBLANK(C109),"",VLOOKUP(E109,Modélisation!$A$17:$H$23,8,FALSE))</f>
        <v/>
      </c>
      <c r="G109" s="4" t="str">
        <f>IF(ISBLANK(C109),"",IF(Modélisation!$B$3="Oui",IF(D109=Liste!$F$2,0%,VLOOKUP(D109,Modélisation!$A$69:$B$86,2,FALSE)),""))</f>
        <v/>
      </c>
      <c r="H109" s="1" t="str">
        <f>IF(ISBLANK(C109),"",IF(Modélisation!$B$3="Oui",F109*(1-G109),F109))</f>
        <v/>
      </c>
    </row>
    <row r="110" spans="1:8" x14ac:dyDescent="0.35">
      <c r="A110" s="2">
        <v>109</v>
      </c>
      <c r="B110" s="36"/>
      <c r="C110" s="39"/>
      <c r="D110" s="37"/>
      <c r="E110" s="1" t="str">
        <f>IF(ISBLANK(C110),"",IF(Modélisation!$B$10=3,IF(C110&gt;=Modélisation!$B$19,Modélisation!$A$19,IF(C110&gt;=Modélisation!$B$18,Modélisation!$A$18,Modélisation!$A$17)),IF(Modélisation!$B$10=4,IF(C110&gt;=Modélisation!$B$20,Modélisation!$A$20,IF(C110&gt;=Modélisation!$B$19,Modélisation!$A$19,IF(C110&gt;=Modélisation!$B$18,Modélisation!$A$18,Modélisation!$A$17))),IF(Modélisation!$B$10=5,IF(C110&gt;=Modélisation!$B$21,Modélisation!$A$21,IF(C110&gt;=Modélisation!$B$20,Modélisation!$A$20,IF(C110&gt;=Modélisation!$B$19,Modélisation!$A$19,IF(C110&gt;=Modélisation!$B$18,Modélisation!$A$18,Modélisation!$A$17)))),IF(Modélisation!$B$10=6,IF(C110&gt;=Modélisation!$B$22,Modélisation!$A$22,IF(C110&gt;=Modélisation!$B$21,Modélisation!$A$21,IF(C110&gt;=Modélisation!$B$20,Modélisation!$A$20,IF(C110&gt;=Modélisation!$B$19,Modélisation!$A$19,IF(C110&gt;=Modélisation!$B$18,Modélisation!$A$18,Modélisation!$A$17))))),IF(Modélisation!$B$10=7,IF(C110&gt;=Modélisation!$B$23,Modélisation!$A$23,IF(C110&gt;=Modélisation!$B$22,Modélisation!$A$22,IF(C110&gt;=Modélisation!$B$21,Modélisation!$A$21,IF(C110&gt;=Modélisation!$B$20,Modélisation!$A$20,IF(C110&gt;=Modélisation!$B$19,Modélisation!$A$19,IF(C110&gt;=Modélisation!$B$18,Modélisation!$A$18,Modélisation!$A$17))))))))))))</f>
        <v/>
      </c>
      <c r="F110" s="1" t="str">
        <f>IF(ISBLANK(C110),"",VLOOKUP(E110,Modélisation!$A$17:$H$23,8,FALSE))</f>
        <v/>
      </c>
      <c r="G110" s="4" t="str">
        <f>IF(ISBLANK(C110),"",IF(Modélisation!$B$3="Oui",IF(D110=Liste!$F$2,0%,VLOOKUP(D110,Modélisation!$A$69:$B$86,2,FALSE)),""))</f>
        <v/>
      </c>
      <c r="H110" s="1" t="str">
        <f>IF(ISBLANK(C110),"",IF(Modélisation!$B$3="Oui",F110*(1-G110),F110))</f>
        <v/>
      </c>
    </row>
    <row r="111" spans="1:8" x14ac:dyDescent="0.35">
      <c r="A111" s="2">
        <v>110</v>
      </c>
      <c r="B111" s="36"/>
      <c r="C111" s="39"/>
      <c r="D111" s="37"/>
      <c r="E111" s="1" t="str">
        <f>IF(ISBLANK(C111),"",IF(Modélisation!$B$10=3,IF(C111&gt;=Modélisation!$B$19,Modélisation!$A$19,IF(C111&gt;=Modélisation!$B$18,Modélisation!$A$18,Modélisation!$A$17)),IF(Modélisation!$B$10=4,IF(C111&gt;=Modélisation!$B$20,Modélisation!$A$20,IF(C111&gt;=Modélisation!$B$19,Modélisation!$A$19,IF(C111&gt;=Modélisation!$B$18,Modélisation!$A$18,Modélisation!$A$17))),IF(Modélisation!$B$10=5,IF(C111&gt;=Modélisation!$B$21,Modélisation!$A$21,IF(C111&gt;=Modélisation!$B$20,Modélisation!$A$20,IF(C111&gt;=Modélisation!$B$19,Modélisation!$A$19,IF(C111&gt;=Modélisation!$B$18,Modélisation!$A$18,Modélisation!$A$17)))),IF(Modélisation!$B$10=6,IF(C111&gt;=Modélisation!$B$22,Modélisation!$A$22,IF(C111&gt;=Modélisation!$B$21,Modélisation!$A$21,IF(C111&gt;=Modélisation!$B$20,Modélisation!$A$20,IF(C111&gt;=Modélisation!$B$19,Modélisation!$A$19,IF(C111&gt;=Modélisation!$B$18,Modélisation!$A$18,Modélisation!$A$17))))),IF(Modélisation!$B$10=7,IF(C111&gt;=Modélisation!$B$23,Modélisation!$A$23,IF(C111&gt;=Modélisation!$B$22,Modélisation!$A$22,IF(C111&gt;=Modélisation!$B$21,Modélisation!$A$21,IF(C111&gt;=Modélisation!$B$20,Modélisation!$A$20,IF(C111&gt;=Modélisation!$B$19,Modélisation!$A$19,IF(C111&gt;=Modélisation!$B$18,Modélisation!$A$18,Modélisation!$A$17))))))))))))</f>
        <v/>
      </c>
      <c r="F111" s="1" t="str">
        <f>IF(ISBLANK(C111),"",VLOOKUP(E111,Modélisation!$A$17:$H$23,8,FALSE))</f>
        <v/>
      </c>
      <c r="G111" s="4" t="str">
        <f>IF(ISBLANK(C111),"",IF(Modélisation!$B$3="Oui",IF(D111=Liste!$F$2,0%,VLOOKUP(D111,Modélisation!$A$69:$B$86,2,FALSE)),""))</f>
        <v/>
      </c>
      <c r="H111" s="1" t="str">
        <f>IF(ISBLANK(C111),"",IF(Modélisation!$B$3="Oui",F111*(1-G111),F111))</f>
        <v/>
      </c>
    </row>
    <row r="112" spans="1:8" x14ac:dyDescent="0.35">
      <c r="A112" s="2">
        <v>111</v>
      </c>
      <c r="B112" s="36"/>
      <c r="C112" s="39"/>
      <c r="D112" s="37"/>
      <c r="E112" s="1" t="str">
        <f>IF(ISBLANK(C112),"",IF(Modélisation!$B$10=3,IF(C112&gt;=Modélisation!$B$19,Modélisation!$A$19,IF(C112&gt;=Modélisation!$B$18,Modélisation!$A$18,Modélisation!$A$17)),IF(Modélisation!$B$10=4,IF(C112&gt;=Modélisation!$B$20,Modélisation!$A$20,IF(C112&gt;=Modélisation!$B$19,Modélisation!$A$19,IF(C112&gt;=Modélisation!$B$18,Modélisation!$A$18,Modélisation!$A$17))),IF(Modélisation!$B$10=5,IF(C112&gt;=Modélisation!$B$21,Modélisation!$A$21,IF(C112&gt;=Modélisation!$B$20,Modélisation!$A$20,IF(C112&gt;=Modélisation!$B$19,Modélisation!$A$19,IF(C112&gt;=Modélisation!$B$18,Modélisation!$A$18,Modélisation!$A$17)))),IF(Modélisation!$B$10=6,IF(C112&gt;=Modélisation!$B$22,Modélisation!$A$22,IF(C112&gt;=Modélisation!$B$21,Modélisation!$A$21,IF(C112&gt;=Modélisation!$B$20,Modélisation!$A$20,IF(C112&gt;=Modélisation!$B$19,Modélisation!$A$19,IF(C112&gt;=Modélisation!$B$18,Modélisation!$A$18,Modélisation!$A$17))))),IF(Modélisation!$B$10=7,IF(C112&gt;=Modélisation!$B$23,Modélisation!$A$23,IF(C112&gt;=Modélisation!$B$22,Modélisation!$A$22,IF(C112&gt;=Modélisation!$B$21,Modélisation!$A$21,IF(C112&gt;=Modélisation!$B$20,Modélisation!$A$20,IF(C112&gt;=Modélisation!$B$19,Modélisation!$A$19,IF(C112&gt;=Modélisation!$B$18,Modélisation!$A$18,Modélisation!$A$17))))))))))))</f>
        <v/>
      </c>
      <c r="F112" s="1" t="str">
        <f>IF(ISBLANK(C112),"",VLOOKUP(E112,Modélisation!$A$17:$H$23,8,FALSE))</f>
        <v/>
      </c>
      <c r="G112" s="4" t="str">
        <f>IF(ISBLANK(C112),"",IF(Modélisation!$B$3="Oui",IF(D112=Liste!$F$2,0%,VLOOKUP(D112,Modélisation!$A$69:$B$86,2,FALSE)),""))</f>
        <v/>
      </c>
      <c r="H112" s="1" t="str">
        <f>IF(ISBLANK(C112),"",IF(Modélisation!$B$3="Oui",F112*(1-G112),F112))</f>
        <v/>
      </c>
    </row>
    <row r="113" spans="1:8" x14ac:dyDescent="0.35">
      <c r="A113" s="2">
        <v>112</v>
      </c>
      <c r="B113" s="36"/>
      <c r="C113" s="39"/>
      <c r="D113" s="37"/>
      <c r="E113" s="1" t="str">
        <f>IF(ISBLANK(C113),"",IF(Modélisation!$B$10=3,IF(C113&gt;=Modélisation!$B$19,Modélisation!$A$19,IF(C113&gt;=Modélisation!$B$18,Modélisation!$A$18,Modélisation!$A$17)),IF(Modélisation!$B$10=4,IF(C113&gt;=Modélisation!$B$20,Modélisation!$A$20,IF(C113&gt;=Modélisation!$B$19,Modélisation!$A$19,IF(C113&gt;=Modélisation!$B$18,Modélisation!$A$18,Modélisation!$A$17))),IF(Modélisation!$B$10=5,IF(C113&gt;=Modélisation!$B$21,Modélisation!$A$21,IF(C113&gt;=Modélisation!$B$20,Modélisation!$A$20,IF(C113&gt;=Modélisation!$B$19,Modélisation!$A$19,IF(C113&gt;=Modélisation!$B$18,Modélisation!$A$18,Modélisation!$A$17)))),IF(Modélisation!$B$10=6,IF(C113&gt;=Modélisation!$B$22,Modélisation!$A$22,IF(C113&gt;=Modélisation!$B$21,Modélisation!$A$21,IF(C113&gt;=Modélisation!$B$20,Modélisation!$A$20,IF(C113&gt;=Modélisation!$B$19,Modélisation!$A$19,IF(C113&gt;=Modélisation!$B$18,Modélisation!$A$18,Modélisation!$A$17))))),IF(Modélisation!$B$10=7,IF(C113&gt;=Modélisation!$B$23,Modélisation!$A$23,IF(C113&gt;=Modélisation!$B$22,Modélisation!$A$22,IF(C113&gt;=Modélisation!$B$21,Modélisation!$A$21,IF(C113&gt;=Modélisation!$B$20,Modélisation!$A$20,IF(C113&gt;=Modélisation!$B$19,Modélisation!$A$19,IF(C113&gt;=Modélisation!$B$18,Modélisation!$A$18,Modélisation!$A$17))))))))))))</f>
        <v/>
      </c>
      <c r="F113" s="1" t="str">
        <f>IF(ISBLANK(C113),"",VLOOKUP(E113,Modélisation!$A$17:$H$23,8,FALSE))</f>
        <v/>
      </c>
      <c r="G113" s="4" t="str">
        <f>IF(ISBLANK(C113),"",IF(Modélisation!$B$3="Oui",IF(D113=Liste!$F$2,0%,VLOOKUP(D113,Modélisation!$A$69:$B$86,2,FALSE)),""))</f>
        <v/>
      </c>
      <c r="H113" s="1" t="str">
        <f>IF(ISBLANK(C113),"",IF(Modélisation!$B$3="Oui",F113*(1-G113),F113))</f>
        <v/>
      </c>
    </row>
    <row r="114" spans="1:8" x14ac:dyDescent="0.35">
      <c r="A114" s="2">
        <v>113</v>
      </c>
      <c r="B114" s="36"/>
      <c r="C114" s="39"/>
      <c r="D114" s="37"/>
      <c r="E114" s="1" t="str">
        <f>IF(ISBLANK(C114),"",IF(Modélisation!$B$10=3,IF(C114&gt;=Modélisation!$B$19,Modélisation!$A$19,IF(C114&gt;=Modélisation!$B$18,Modélisation!$A$18,Modélisation!$A$17)),IF(Modélisation!$B$10=4,IF(C114&gt;=Modélisation!$B$20,Modélisation!$A$20,IF(C114&gt;=Modélisation!$B$19,Modélisation!$A$19,IF(C114&gt;=Modélisation!$B$18,Modélisation!$A$18,Modélisation!$A$17))),IF(Modélisation!$B$10=5,IF(C114&gt;=Modélisation!$B$21,Modélisation!$A$21,IF(C114&gt;=Modélisation!$B$20,Modélisation!$A$20,IF(C114&gt;=Modélisation!$B$19,Modélisation!$A$19,IF(C114&gt;=Modélisation!$B$18,Modélisation!$A$18,Modélisation!$A$17)))),IF(Modélisation!$B$10=6,IF(C114&gt;=Modélisation!$B$22,Modélisation!$A$22,IF(C114&gt;=Modélisation!$B$21,Modélisation!$A$21,IF(C114&gt;=Modélisation!$B$20,Modélisation!$A$20,IF(C114&gt;=Modélisation!$B$19,Modélisation!$A$19,IF(C114&gt;=Modélisation!$B$18,Modélisation!$A$18,Modélisation!$A$17))))),IF(Modélisation!$B$10=7,IF(C114&gt;=Modélisation!$B$23,Modélisation!$A$23,IF(C114&gt;=Modélisation!$B$22,Modélisation!$A$22,IF(C114&gt;=Modélisation!$B$21,Modélisation!$A$21,IF(C114&gt;=Modélisation!$B$20,Modélisation!$A$20,IF(C114&gt;=Modélisation!$B$19,Modélisation!$A$19,IF(C114&gt;=Modélisation!$B$18,Modélisation!$A$18,Modélisation!$A$17))))))))))))</f>
        <v/>
      </c>
      <c r="F114" s="1" t="str">
        <f>IF(ISBLANK(C114),"",VLOOKUP(E114,Modélisation!$A$17:$H$23,8,FALSE))</f>
        <v/>
      </c>
      <c r="G114" s="4" t="str">
        <f>IF(ISBLANK(C114),"",IF(Modélisation!$B$3="Oui",IF(D114=Liste!$F$2,0%,VLOOKUP(D114,Modélisation!$A$69:$B$86,2,FALSE)),""))</f>
        <v/>
      </c>
      <c r="H114" s="1" t="str">
        <f>IF(ISBLANK(C114),"",IF(Modélisation!$B$3="Oui",F114*(1-G114),F114))</f>
        <v/>
      </c>
    </row>
    <row r="115" spans="1:8" x14ac:dyDescent="0.35">
      <c r="A115" s="2">
        <v>114</v>
      </c>
      <c r="B115" s="36"/>
      <c r="C115" s="39"/>
      <c r="D115" s="37"/>
      <c r="E115" s="1" t="str">
        <f>IF(ISBLANK(C115),"",IF(Modélisation!$B$10=3,IF(C115&gt;=Modélisation!$B$19,Modélisation!$A$19,IF(C115&gt;=Modélisation!$B$18,Modélisation!$A$18,Modélisation!$A$17)),IF(Modélisation!$B$10=4,IF(C115&gt;=Modélisation!$B$20,Modélisation!$A$20,IF(C115&gt;=Modélisation!$B$19,Modélisation!$A$19,IF(C115&gt;=Modélisation!$B$18,Modélisation!$A$18,Modélisation!$A$17))),IF(Modélisation!$B$10=5,IF(C115&gt;=Modélisation!$B$21,Modélisation!$A$21,IF(C115&gt;=Modélisation!$B$20,Modélisation!$A$20,IF(C115&gt;=Modélisation!$B$19,Modélisation!$A$19,IF(C115&gt;=Modélisation!$B$18,Modélisation!$A$18,Modélisation!$A$17)))),IF(Modélisation!$B$10=6,IF(C115&gt;=Modélisation!$B$22,Modélisation!$A$22,IF(C115&gt;=Modélisation!$B$21,Modélisation!$A$21,IF(C115&gt;=Modélisation!$B$20,Modélisation!$A$20,IF(C115&gt;=Modélisation!$B$19,Modélisation!$A$19,IF(C115&gt;=Modélisation!$B$18,Modélisation!$A$18,Modélisation!$A$17))))),IF(Modélisation!$B$10=7,IF(C115&gt;=Modélisation!$B$23,Modélisation!$A$23,IF(C115&gt;=Modélisation!$B$22,Modélisation!$A$22,IF(C115&gt;=Modélisation!$B$21,Modélisation!$A$21,IF(C115&gt;=Modélisation!$B$20,Modélisation!$A$20,IF(C115&gt;=Modélisation!$B$19,Modélisation!$A$19,IF(C115&gt;=Modélisation!$B$18,Modélisation!$A$18,Modélisation!$A$17))))))))))))</f>
        <v/>
      </c>
      <c r="F115" s="1" t="str">
        <f>IF(ISBLANK(C115),"",VLOOKUP(E115,Modélisation!$A$17:$H$23,8,FALSE))</f>
        <v/>
      </c>
      <c r="G115" s="4" t="str">
        <f>IF(ISBLANK(C115),"",IF(Modélisation!$B$3="Oui",IF(D115=Liste!$F$2,0%,VLOOKUP(D115,Modélisation!$A$69:$B$86,2,FALSE)),""))</f>
        <v/>
      </c>
      <c r="H115" s="1" t="str">
        <f>IF(ISBLANK(C115),"",IF(Modélisation!$B$3="Oui",F115*(1-G115),F115))</f>
        <v/>
      </c>
    </row>
    <row r="116" spans="1:8" x14ac:dyDescent="0.35">
      <c r="A116" s="2">
        <v>115</v>
      </c>
      <c r="B116" s="36"/>
      <c r="C116" s="39"/>
      <c r="D116" s="37"/>
      <c r="E116" s="1" t="str">
        <f>IF(ISBLANK(C116),"",IF(Modélisation!$B$10=3,IF(C116&gt;=Modélisation!$B$19,Modélisation!$A$19,IF(C116&gt;=Modélisation!$B$18,Modélisation!$A$18,Modélisation!$A$17)),IF(Modélisation!$B$10=4,IF(C116&gt;=Modélisation!$B$20,Modélisation!$A$20,IF(C116&gt;=Modélisation!$B$19,Modélisation!$A$19,IF(C116&gt;=Modélisation!$B$18,Modélisation!$A$18,Modélisation!$A$17))),IF(Modélisation!$B$10=5,IF(C116&gt;=Modélisation!$B$21,Modélisation!$A$21,IF(C116&gt;=Modélisation!$B$20,Modélisation!$A$20,IF(C116&gt;=Modélisation!$B$19,Modélisation!$A$19,IF(C116&gt;=Modélisation!$B$18,Modélisation!$A$18,Modélisation!$A$17)))),IF(Modélisation!$B$10=6,IF(C116&gt;=Modélisation!$B$22,Modélisation!$A$22,IF(C116&gt;=Modélisation!$B$21,Modélisation!$A$21,IF(C116&gt;=Modélisation!$B$20,Modélisation!$A$20,IF(C116&gt;=Modélisation!$B$19,Modélisation!$A$19,IF(C116&gt;=Modélisation!$B$18,Modélisation!$A$18,Modélisation!$A$17))))),IF(Modélisation!$B$10=7,IF(C116&gt;=Modélisation!$B$23,Modélisation!$A$23,IF(C116&gt;=Modélisation!$B$22,Modélisation!$A$22,IF(C116&gt;=Modélisation!$B$21,Modélisation!$A$21,IF(C116&gt;=Modélisation!$B$20,Modélisation!$A$20,IF(C116&gt;=Modélisation!$B$19,Modélisation!$A$19,IF(C116&gt;=Modélisation!$B$18,Modélisation!$A$18,Modélisation!$A$17))))))))))))</f>
        <v/>
      </c>
      <c r="F116" s="1" t="str">
        <f>IF(ISBLANK(C116),"",VLOOKUP(E116,Modélisation!$A$17:$H$23,8,FALSE))</f>
        <v/>
      </c>
      <c r="G116" s="4" t="str">
        <f>IF(ISBLANK(C116),"",IF(Modélisation!$B$3="Oui",IF(D116=Liste!$F$2,0%,VLOOKUP(D116,Modélisation!$A$69:$B$86,2,FALSE)),""))</f>
        <v/>
      </c>
      <c r="H116" s="1" t="str">
        <f>IF(ISBLANK(C116),"",IF(Modélisation!$B$3="Oui",F116*(1-G116),F116))</f>
        <v/>
      </c>
    </row>
    <row r="117" spans="1:8" x14ac:dyDescent="0.35">
      <c r="A117" s="2">
        <v>116</v>
      </c>
      <c r="B117" s="36"/>
      <c r="C117" s="39"/>
      <c r="D117" s="37"/>
      <c r="E117" s="1" t="str">
        <f>IF(ISBLANK(C117),"",IF(Modélisation!$B$10=3,IF(C117&gt;=Modélisation!$B$19,Modélisation!$A$19,IF(C117&gt;=Modélisation!$B$18,Modélisation!$A$18,Modélisation!$A$17)),IF(Modélisation!$B$10=4,IF(C117&gt;=Modélisation!$B$20,Modélisation!$A$20,IF(C117&gt;=Modélisation!$B$19,Modélisation!$A$19,IF(C117&gt;=Modélisation!$B$18,Modélisation!$A$18,Modélisation!$A$17))),IF(Modélisation!$B$10=5,IF(C117&gt;=Modélisation!$B$21,Modélisation!$A$21,IF(C117&gt;=Modélisation!$B$20,Modélisation!$A$20,IF(C117&gt;=Modélisation!$B$19,Modélisation!$A$19,IF(C117&gt;=Modélisation!$B$18,Modélisation!$A$18,Modélisation!$A$17)))),IF(Modélisation!$B$10=6,IF(C117&gt;=Modélisation!$B$22,Modélisation!$A$22,IF(C117&gt;=Modélisation!$B$21,Modélisation!$A$21,IF(C117&gt;=Modélisation!$B$20,Modélisation!$A$20,IF(C117&gt;=Modélisation!$B$19,Modélisation!$A$19,IF(C117&gt;=Modélisation!$B$18,Modélisation!$A$18,Modélisation!$A$17))))),IF(Modélisation!$B$10=7,IF(C117&gt;=Modélisation!$B$23,Modélisation!$A$23,IF(C117&gt;=Modélisation!$B$22,Modélisation!$A$22,IF(C117&gt;=Modélisation!$B$21,Modélisation!$A$21,IF(C117&gt;=Modélisation!$B$20,Modélisation!$A$20,IF(C117&gt;=Modélisation!$B$19,Modélisation!$A$19,IF(C117&gt;=Modélisation!$B$18,Modélisation!$A$18,Modélisation!$A$17))))))))))))</f>
        <v/>
      </c>
      <c r="F117" s="1" t="str">
        <f>IF(ISBLANK(C117),"",VLOOKUP(E117,Modélisation!$A$17:$H$23,8,FALSE))</f>
        <v/>
      </c>
      <c r="G117" s="4" t="str">
        <f>IF(ISBLANK(C117),"",IF(Modélisation!$B$3="Oui",IF(D117=Liste!$F$2,0%,VLOOKUP(D117,Modélisation!$A$69:$B$86,2,FALSE)),""))</f>
        <v/>
      </c>
      <c r="H117" s="1" t="str">
        <f>IF(ISBLANK(C117),"",IF(Modélisation!$B$3="Oui",F117*(1-G117),F117))</f>
        <v/>
      </c>
    </row>
    <row r="118" spans="1:8" x14ac:dyDescent="0.35">
      <c r="A118" s="2">
        <v>117</v>
      </c>
      <c r="B118" s="36"/>
      <c r="C118" s="39"/>
      <c r="D118" s="37"/>
      <c r="E118" s="1" t="str">
        <f>IF(ISBLANK(C118),"",IF(Modélisation!$B$10=3,IF(C118&gt;=Modélisation!$B$19,Modélisation!$A$19,IF(C118&gt;=Modélisation!$B$18,Modélisation!$A$18,Modélisation!$A$17)),IF(Modélisation!$B$10=4,IF(C118&gt;=Modélisation!$B$20,Modélisation!$A$20,IF(C118&gt;=Modélisation!$B$19,Modélisation!$A$19,IF(C118&gt;=Modélisation!$B$18,Modélisation!$A$18,Modélisation!$A$17))),IF(Modélisation!$B$10=5,IF(C118&gt;=Modélisation!$B$21,Modélisation!$A$21,IF(C118&gt;=Modélisation!$B$20,Modélisation!$A$20,IF(C118&gt;=Modélisation!$B$19,Modélisation!$A$19,IF(C118&gt;=Modélisation!$B$18,Modélisation!$A$18,Modélisation!$A$17)))),IF(Modélisation!$B$10=6,IF(C118&gt;=Modélisation!$B$22,Modélisation!$A$22,IF(C118&gt;=Modélisation!$B$21,Modélisation!$A$21,IF(C118&gt;=Modélisation!$B$20,Modélisation!$A$20,IF(C118&gt;=Modélisation!$B$19,Modélisation!$A$19,IF(C118&gt;=Modélisation!$B$18,Modélisation!$A$18,Modélisation!$A$17))))),IF(Modélisation!$B$10=7,IF(C118&gt;=Modélisation!$B$23,Modélisation!$A$23,IF(C118&gt;=Modélisation!$B$22,Modélisation!$A$22,IF(C118&gt;=Modélisation!$B$21,Modélisation!$A$21,IF(C118&gt;=Modélisation!$B$20,Modélisation!$A$20,IF(C118&gt;=Modélisation!$B$19,Modélisation!$A$19,IF(C118&gt;=Modélisation!$B$18,Modélisation!$A$18,Modélisation!$A$17))))))))))))</f>
        <v/>
      </c>
      <c r="F118" s="1" t="str">
        <f>IF(ISBLANK(C118),"",VLOOKUP(E118,Modélisation!$A$17:$H$23,8,FALSE))</f>
        <v/>
      </c>
      <c r="G118" s="4" t="str">
        <f>IF(ISBLANK(C118),"",IF(Modélisation!$B$3="Oui",IF(D118=Liste!$F$2,0%,VLOOKUP(D118,Modélisation!$A$69:$B$86,2,FALSE)),""))</f>
        <v/>
      </c>
      <c r="H118" s="1" t="str">
        <f>IF(ISBLANK(C118),"",IF(Modélisation!$B$3="Oui",F118*(1-G118),F118))</f>
        <v/>
      </c>
    </row>
    <row r="119" spans="1:8" x14ac:dyDescent="0.35">
      <c r="A119" s="2">
        <v>118</v>
      </c>
      <c r="B119" s="36"/>
      <c r="C119" s="39"/>
      <c r="D119" s="37"/>
      <c r="E119" s="1" t="str">
        <f>IF(ISBLANK(C119),"",IF(Modélisation!$B$10=3,IF(C119&gt;=Modélisation!$B$19,Modélisation!$A$19,IF(C119&gt;=Modélisation!$B$18,Modélisation!$A$18,Modélisation!$A$17)),IF(Modélisation!$B$10=4,IF(C119&gt;=Modélisation!$B$20,Modélisation!$A$20,IF(C119&gt;=Modélisation!$B$19,Modélisation!$A$19,IF(C119&gt;=Modélisation!$B$18,Modélisation!$A$18,Modélisation!$A$17))),IF(Modélisation!$B$10=5,IF(C119&gt;=Modélisation!$B$21,Modélisation!$A$21,IF(C119&gt;=Modélisation!$B$20,Modélisation!$A$20,IF(C119&gt;=Modélisation!$B$19,Modélisation!$A$19,IF(C119&gt;=Modélisation!$B$18,Modélisation!$A$18,Modélisation!$A$17)))),IF(Modélisation!$B$10=6,IF(C119&gt;=Modélisation!$B$22,Modélisation!$A$22,IF(C119&gt;=Modélisation!$B$21,Modélisation!$A$21,IF(C119&gt;=Modélisation!$B$20,Modélisation!$A$20,IF(C119&gt;=Modélisation!$B$19,Modélisation!$A$19,IF(C119&gt;=Modélisation!$B$18,Modélisation!$A$18,Modélisation!$A$17))))),IF(Modélisation!$B$10=7,IF(C119&gt;=Modélisation!$B$23,Modélisation!$A$23,IF(C119&gt;=Modélisation!$B$22,Modélisation!$A$22,IF(C119&gt;=Modélisation!$B$21,Modélisation!$A$21,IF(C119&gt;=Modélisation!$B$20,Modélisation!$A$20,IF(C119&gt;=Modélisation!$B$19,Modélisation!$A$19,IF(C119&gt;=Modélisation!$B$18,Modélisation!$A$18,Modélisation!$A$17))))))))))))</f>
        <v/>
      </c>
      <c r="F119" s="1" t="str">
        <f>IF(ISBLANK(C119),"",VLOOKUP(E119,Modélisation!$A$17:$H$23,8,FALSE))</f>
        <v/>
      </c>
      <c r="G119" s="4" t="str">
        <f>IF(ISBLANK(C119),"",IF(Modélisation!$B$3="Oui",IF(D119=Liste!$F$2,0%,VLOOKUP(D119,Modélisation!$A$69:$B$86,2,FALSE)),""))</f>
        <v/>
      </c>
      <c r="H119" s="1" t="str">
        <f>IF(ISBLANK(C119),"",IF(Modélisation!$B$3="Oui",F119*(1-G119),F119))</f>
        <v/>
      </c>
    </row>
    <row r="120" spans="1:8" x14ac:dyDescent="0.35">
      <c r="A120" s="2">
        <v>119</v>
      </c>
      <c r="B120" s="36"/>
      <c r="C120" s="39"/>
      <c r="D120" s="37"/>
      <c r="E120" s="1" t="str">
        <f>IF(ISBLANK(C120),"",IF(Modélisation!$B$10=3,IF(C120&gt;=Modélisation!$B$19,Modélisation!$A$19,IF(C120&gt;=Modélisation!$B$18,Modélisation!$A$18,Modélisation!$A$17)),IF(Modélisation!$B$10=4,IF(C120&gt;=Modélisation!$B$20,Modélisation!$A$20,IF(C120&gt;=Modélisation!$B$19,Modélisation!$A$19,IF(C120&gt;=Modélisation!$B$18,Modélisation!$A$18,Modélisation!$A$17))),IF(Modélisation!$B$10=5,IF(C120&gt;=Modélisation!$B$21,Modélisation!$A$21,IF(C120&gt;=Modélisation!$B$20,Modélisation!$A$20,IF(C120&gt;=Modélisation!$B$19,Modélisation!$A$19,IF(C120&gt;=Modélisation!$B$18,Modélisation!$A$18,Modélisation!$A$17)))),IF(Modélisation!$B$10=6,IF(C120&gt;=Modélisation!$B$22,Modélisation!$A$22,IF(C120&gt;=Modélisation!$B$21,Modélisation!$A$21,IF(C120&gt;=Modélisation!$B$20,Modélisation!$A$20,IF(C120&gt;=Modélisation!$B$19,Modélisation!$A$19,IF(C120&gt;=Modélisation!$B$18,Modélisation!$A$18,Modélisation!$A$17))))),IF(Modélisation!$B$10=7,IF(C120&gt;=Modélisation!$B$23,Modélisation!$A$23,IF(C120&gt;=Modélisation!$B$22,Modélisation!$A$22,IF(C120&gt;=Modélisation!$B$21,Modélisation!$A$21,IF(C120&gt;=Modélisation!$B$20,Modélisation!$A$20,IF(C120&gt;=Modélisation!$B$19,Modélisation!$A$19,IF(C120&gt;=Modélisation!$B$18,Modélisation!$A$18,Modélisation!$A$17))))))))))))</f>
        <v/>
      </c>
      <c r="F120" s="1" t="str">
        <f>IF(ISBLANK(C120),"",VLOOKUP(E120,Modélisation!$A$17:$H$23,8,FALSE))</f>
        <v/>
      </c>
      <c r="G120" s="4" t="str">
        <f>IF(ISBLANK(C120),"",IF(Modélisation!$B$3="Oui",IF(D120=Liste!$F$2,0%,VLOOKUP(D120,Modélisation!$A$69:$B$86,2,FALSE)),""))</f>
        <v/>
      </c>
      <c r="H120" s="1" t="str">
        <f>IF(ISBLANK(C120),"",IF(Modélisation!$B$3="Oui",F120*(1-G120),F120))</f>
        <v/>
      </c>
    </row>
    <row r="121" spans="1:8" x14ac:dyDescent="0.35">
      <c r="A121" s="2">
        <v>120</v>
      </c>
      <c r="B121" s="36"/>
      <c r="C121" s="39"/>
      <c r="D121" s="37"/>
      <c r="E121" s="1" t="str">
        <f>IF(ISBLANK(C121),"",IF(Modélisation!$B$10=3,IF(C121&gt;=Modélisation!$B$19,Modélisation!$A$19,IF(C121&gt;=Modélisation!$B$18,Modélisation!$A$18,Modélisation!$A$17)),IF(Modélisation!$B$10=4,IF(C121&gt;=Modélisation!$B$20,Modélisation!$A$20,IF(C121&gt;=Modélisation!$B$19,Modélisation!$A$19,IF(C121&gt;=Modélisation!$B$18,Modélisation!$A$18,Modélisation!$A$17))),IF(Modélisation!$B$10=5,IF(C121&gt;=Modélisation!$B$21,Modélisation!$A$21,IF(C121&gt;=Modélisation!$B$20,Modélisation!$A$20,IF(C121&gt;=Modélisation!$B$19,Modélisation!$A$19,IF(C121&gt;=Modélisation!$B$18,Modélisation!$A$18,Modélisation!$A$17)))),IF(Modélisation!$B$10=6,IF(C121&gt;=Modélisation!$B$22,Modélisation!$A$22,IF(C121&gt;=Modélisation!$B$21,Modélisation!$A$21,IF(C121&gt;=Modélisation!$B$20,Modélisation!$A$20,IF(C121&gt;=Modélisation!$B$19,Modélisation!$A$19,IF(C121&gt;=Modélisation!$B$18,Modélisation!$A$18,Modélisation!$A$17))))),IF(Modélisation!$B$10=7,IF(C121&gt;=Modélisation!$B$23,Modélisation!$A$23,IF(C121&gt;=Modélisation!$B$22,Modélisation!$A$22,IF(C121&gt;=Modélisation!$B$21,Modélisation!$A$21,IF(C121&gt;=Modélisation!$B$20,Modélisation!$A$20,IF(C121&gt;=Modélisation!$B$19,Modélisation!$A$19,IF(C121&gt;=Modélisation!$B$18,Modélisation!$A$18,Modélisation!$A$17))))))))))))</f>
        <v/>
      </c>
      <c r="F121" s="1" t="str">
        <f>IF(ISBLANK(C121),"",VLOOKUP(E121,Modélisation!$A$17:$H$23,8,FALSE))</f>
        <v/>
      </c>
      <c r="G121" s="4" t="str">
        <f>IF(ISBLANK(C121),"",IF(Modélisation!$B$3="Oui",IF(D121=Liste!$F$2,0%,VLOOKUP(D121,Modélisation!$A$69:$B$86,2,FALSE)),""))</f>
        <v/>
      </c>
      <c r="H121" s="1" t="str">
        <f>IF(ISBLANK(C121),"",IF(Modélisation!$B$3="Oui",F121*(1-G121),F121))</f>
        <v/>
      </c>
    </row>
    <row r="122" spans="1:8" x14ac:dyDescent="0.35">
      <c r="A122" s="2">
        <v>121</v>
      </c>
      <c r="B122" s="36"/>
      <c r="C122" s="39"/>
      <c r="D122" s="37"/>
      <c r="E122" s="1" t="str">
        <f>IF(ISBLANK(C122),"",IF(Modélisation!$B$10=3,IF(C122&gt;=Modélisation!$B$19,Modélisation!$A$19,IF(C122&gt;=Modélisation!$B$18,Modélisation!$A$18,Modélisation!$A$17)),IF(Modélisation!$B$10=4,IF(C122&gt;=Modélisation!$B$20,Modélisation!$A$20,IF(C122&gt;=Modélisation!$B$19,Modélisation!$A$19,IF(C122&gt;=Modélisation!$B$18,Modélisation!$A$18,Modélisation!$A$17))),IF(Modélisation!$B$10=5,IF(C122&gt;=Modélisation!$B$21,Modélisation!$A$21,IF(C122&gt;=Modélisation!$B$20,Modélisation!$A$20,IF(C122&gt;=Modélisation!$B$19,Modélisation!$A$19,IF(C122&gt;=Modélisation!$B$18,Modélisation!$A$18,Modélisation!$A$17)))),IF(Modélisation!$B$10=6,IF(C122&gt;=Modélisation!$B$22,Modélisation!$A$22,IF(C122&gt;=Modélisation!$B$21,Modélisation!$A$21,IF(C122&gt;=Modélisation!$B$20,Modélisation!$A$20,IF(C122&gt;=Modélisation!$B$19,Modélisation!$A$19,IF(C122&gt;=Modélisation!$B$18,Modélisation!$A$18,Modélisation!$A$17))))),IF(Modélisation!$B$10=7,IF(C122&gt;=Modélisation!$B$23,Modélisation!$A$23,IF(C122&gt;=Modélisation!$B$22,Modélisation!$A$22,IF(C122&gt;=Modélisation!$B$21,Modélisation!$A$21,IF(C122&gt;=Modélisation!$B$20,Modélisation!$A$20,IF(C122&gt;=Modélisation!$B$19,Modélisation!$A$19,IF(C122&gt;=Modélisation!$B$18,Modélisation!$A$18,Modélisation!$A$17))))))))))))</f>
        <v/>
      </c>
      <c r="F122" s="1" t="str">
        <f>IF(ISBLANK(C122),"",VLOOKUP(E122,Modélisation!$A$17:$H$23,8,FALSE))</f>
        <v/>
      </c>
      <c r="G122" s="4" t="str">
        <f>IF(ISBLANK(C122),"",IF(Modélisation!$B$3="Oui",IF(D122=Liste!$F$2,0%,VLOOKUP(D122,Modélisation!$A$69:$B$86,2,FALSE)),""))</f>
        <v/>
      </c>
      <c r="H122" s="1" t="str">
        <f>IF(ISBLANK(C122),"",IF(Modélisation!$B$3="Oui",F122*(1-G122),F122))</f>
        <v/>
      </c>
    </row>
    <row r="123" spans="1:8" x14ac:dyDescent="0.35">
      <c r="A123" s="2">
        <v>122</v>
      </c>
      <c r="B123" s="36"/>
      <c r="C123" s="39"/>
      <c r="D123" s="37"/>
      <c r="E123" s="1" t="str">
        <f>IF(ISBLANK(C123),"",IF(Modélisation!$B$10=3,IF(C123&gt;=Modélisation!$B$19,Modélisation!$A$19,IF(C123&gt;=Modélisation!$B$18,Modélisation!$A$18,Modélisation!$A$17)),IF(Modélisation!$B$10=4,IF(C123&gt;=Modélisation!$B$20,Modélisation!$A$20,IF(C123&gt;=Modélisation!$B$19,Modélisation!$A$19,IF(C123&gt;=Modélisation!$B$18,Modélisation!$A$18,Modélisation!$A$17))),IF(Modélisation!$B$10=5,IF(C123&gt;=Modélisation!$B$21,Modélisation!$A$21,IF(C123&gt;=Modélisation!$B$20,Modélisation!$A$20,IF(C123&gt;=Modélisation!$B$19,Modélisation!$A$19,IF(C123&gt;=Modélisation!$B$18,Modélisation!$A$18,Modélisation!$A$17)))),IF(Modélisation!$B$10=6,IF(C123&gt;=Modélisation!$B$22,Modélisation!$A$22,IF(C123&gt;=Modélisation!$B$21,Modélisation!$A$21,IF(C123&gt;=Modélisation!$B$20,Modélisation!$A$20,IF(C123&gt;=Modélisation!$B$19,Modélisation!$A$19,IF(C123&gt;=Modélisation!$B$18,Modélisation!$A$18,Modélisation!$A$17))))),IF(Modélisation!$B$10=7,IF(C123&gt;=Modélisation!$B$23,Modélisation!$A$23,IF(C123&gt;=Modélisation!$B$22,Modélisation!$A$22,IF(C123&gt;=Modélisation!$B$21,Modélisation!$A$21,IF(C123&gt;=Modélisation!$B$20,Modélisation!$A$20,IF(C123&gt;=Modélisation!$B$19,Modélisation!$A$19,IF(C123&gt;=Modélisation!$B$18,Modélisation!$A$18,Modélisation!$A$17))))))))))))</f>
        <v/>
      </c>
      <c r="F123" s="1" t="str">
        <f>IF(ISBLANK(C123),"",VLOOKUP(E123,Modélisation!$A$17:$H$23,8,FALSE))</f>
        <v/>
      </c>
      <c r="G123" s="4" t="str">
        <f>IF(ISBLANK(C123),"",IF(Modélisation!$B$3="Oui",IF(D123=Liste!$F$2,0%,VLOOKUP(D123,Modélisation!$A$69:$B$86,2,FALSE)),""))</f>
        <v/>
      </c>
      <c r="H123" s="1" t="str">
        <f>IF(ISBLANK(C123),"",IF(Modélisation!$B$3="Oui",F123*(1-G123),F123))</f>
        <v/>
      </c>
    </row>
    <row r="124" spans="1:8" x14ac:dyDescent="0.35">
      <c r="A124" s="2">
        <v>123</v>
      </c>
      <c r="B124" s="36"/>
      <c r="C124" s="39"/>
      <c r="D124" s="37"/>
      <c r="E124" s="1" t="str">
        <f>IF(ISBLANK(C124),"",IF(Modélisation!$B$10=3,IF(C124&gt;=Modélisation!$B$19,Modélisation!$A$19,IF(C124&gt;=Modélisation!$B$18,Modélisation!$A$18,Modélisation!$A$17)),IF(Modélisation!$B$10=4,IF(C124&gt;=Modélisation!$B$20,Modélisation!$A$20,IF(C124&gt;=Modélisation!$B$19,Modélisation!$A$19,IF(C124&gt;=Modélisation!$B$18,Modélisation!$A$18,Modélisation!$A$17))),IF(Modélisation!$B$10=5,IF(C124&gt;=Modélisation!$B$21,Modélisation!$A$21,IF(C124&gt;=Modélisation!$B$20,Modélisation!$A$20,IF(C124&gt;=Modélisation!$B$19,Modélisation!$A$19,IF(C124&gt;=Modélisation!$B$18,Modélisation!$A$18,Modélisation!$A$17)))),IF(Modélisation!$B$10=6,IF(C124&gt;=Modélisation!$B$22,Modélisation!$A$22,IF(C124&gt;=Modélisation!$B$21,Modélisation!$A$21,IF(C124&gt;=Modélisation!$B$20,Modélisation!$A$20,IF(C124&gt;=Modélisation!$B$19,Modélisation!$A$19,IF(C124&gt;=Modélisation!$B$18,Modélisation!$A$18,Modélisation!$A$17))))),IF(Modélisation!$B$10=7,IF(C124&gt;=Modélisation!$B$23,Modélisation!$A$23,IF(C124&gt;=Modélisation!$B$22,Modélisation!$A$22,IF(C124&gt;=Modélisation!$B$21,Modélisation!$A$21,IF(C124&gt;=Modélisation!$B$20,Modélisation!$A$20,IF(C124&gt;=Modélisation!$B$19,Modélisation!$A$19,IF(C124&gt;=Modélisation!$B$18,Modélisation!$A$18,Modélisation!$A$17))))))))))))</f>
        <v/>
      </c>
      <c r="F124" s="1" t="str">
        <f>IF(ISBLANK(C124),"",VLOOKUP(E124,Modélisation!$A$17:$H$23,8,FALSE))</f>
        <v/>
      </c>
      <c r="G124" s="4" t="str">
        <f>IF(ISBLANK(C124),"",IF(Modélisation!$B$3="Oui",IF(D124=Liste!$F$2,0%,VLOOKUP(D124,Modélisation!$A$69:$B$86,2,FALSE)),""))</f>
        <v/>
      </c>
      <c r="H124" s="1" t="str">
        <f>IF(ISBLANK(C124),"",IF(Modélisation!$B$3="Oui",F124*(1-G124),F124))</f>
        <v/>
      </c>
    </row>
    <row r="125" spans="1:8" x14ac:dyDescent="0.35">
      <c r="A125" s="2">
        <v>124</v>
      </c>
      <c r="B125" s="36"/>
      <c r="C125" s="39"/>
      <c r="D125" s="37"/>
      <c r="E125" s="1" t="str">
        <f>IF(ISBLANK(C125),"",IF(Modélisation!$B$10=3,IF(C125&gt;=Modélisation!$B$19,Modélisation!$A$19,IF(C125&gt;=Modélisation!$B$18,Modélisation!$A$18,Modélisation!$A$17)),IF(Modélisation!$B$10=4,IF(C125&gt;=Modélisation!$B$20,Modélisation!$A$20,IF(C125&gt;=Modélisation!$B$19,Modélisation!$A$19,IF(C125&gt;=Modélisation!$B$18,Modélisation!$A$18,Modélisation!$A$17))),IF(Modélisation!$B$10=5,IF(C125&gt;=Modélisation!$B$21,Modélisation!$A$21,IF(C125&gt;=Modélisation!$B$20,Modélisation!$A$20,IF(C125&gt;=Modélisation!$B$19,Modélisation!$A$19,IF(C125&gt;=Modélisation!$B$18,Modélisation!$A$18,Modélisation!$A$17)))),IF(Modélisation!$B$10=6,IF(C125&gt;=Modélisation!$B$22,Modélisation!$A$22,IF(C125&gt;=Modélisation!$B$21,Modélisation!$A$21,IF(C125&gt;=Modélisation!$B$20,Modélisation!$A$20,IF(C125&gt;=Modélisation!$B$19,Modélisation!$A$19,IF(C125&gt;=Modélisation!$B$18,Modélisation!$A$18,Modélisation!$A$17))))),IF(Modélisation!$B$10=7,IF(C125&gt;=Modélisation!$B$23,Modélisation!$A$23,IF(C125&gt;=Modélisation!$B$22,Modélisation!$A$22,IF(C125&gt;=Modélisation!$B$21,Modélisation!$A$21,IF(C125&gt;=Modélisation!$B$20,Modélisation!$A$20,IF(C125&gt;=Modélisation!$B$19,Modélisation!$A$19,IF(C125&gt;=Modélisation!$B$18,Modélisation!$A$18,Modélisation!$A$17))))))))))))</f>
        <v/>
      </c>
      <c r="F125" s="1" t="str">
        <f>IF(ISBLANK(C125),"",VLOOKUP(E125,Modélisation!$A$17:$H$23,8,FALSE))</f>
        <v/>
      </c>
      <c r="G125" s="4" t="str">
        <f>IF(ISBLANK(C125),"",IF(Modélisation!$B$3="Oui",IF(D125=Liste!$F$2,0%,VLOOKUP(D125,Modélisation!$A$69:$B$86,2,FALSE)),""))</f>
        <v/>
      </c>
      <c r="H125" s="1" t="str">
        <f>IF(ISBLANK(C125),"",IF(Modélisation!$B$3="Oui",F125*(1-G125),F125))</f>
        <v/>
      </c>
    </row>
    <row r="126" spans="1:8" x14ac:dyDescent="0.35">
      <c r="A126" s="2">
        <v>125</v>
      </c>
      <c r="B126" s="36"/>
      <c r="C126" s="39"/>
      <c r="D126" s="37"/>
      <c r="E126" s="1" t="str">
        <f>IF(ISBLANK(C126),"",IF(Modélisation!$B$10=3,IF(C126&gt;=Modélisation!$B$19,Modélisation!$A$19,IF(C126&gt;=Modélisation!$B$18,Modélisation!$A$18,Modélisation!$A$17)),IF(Modélisation!$B$10=4,IF(C126&gt;=Modélisation!$B$20,Modélisation!$A$20,IF(C126&gt;=Modélisation!$B$19,Modélisation!$A$19,IF(C126&gt;=Modélisation!$B$18,Modélisation!$A$18,Modélisation!$A$17))),IF(Modélisation!$B$10=5,IF(C126&gt;=Modélisation!$B$21,Modélisation!$A$21,IF(C126&gt;=Modélisation!$B$20,Modélisation!$A$20,IF(C126&gt;=Modélisation!$B$19,Modélisation!$A$19,IF(C126&gt;=Modélisation!$B$18,Modélisation!$A$18,Modélisation!$A$17)))),IF(Modélisation!$B$10=6,IF(C126&gt;=Modélisation!$B$22,Modélisation!$A$22,IF(C126&gt;=Modélisation!$B$21,Modélisation!$A$21,IF(C126&gt;=Modélisation!$B$20,Modélisation!$A$20,IF(C126&gt;=Modélisation!$B$19,Modélisation!$A$19,IF(C126&gt;=Modélisation!$B$18,Modélisation!$A$18,Modélisation!$A$17))))),IF(Modélisation!$B$10=7,IF(C126&gt;=Modélisation!$B$23,Modélisation!$A$23,IF(C126&gt;=Modélisation!$B$22,Modélisation!$A$22,IF(C126&gt;=Modélisation!$B$21,Modélisation!$A$21,IF(C126&gt;=Modélisation!$B$20,Modélisation!$A$20,IF(C126&gt;=Modélisation!$B$19,Modélisation!$A$19,IF(C126&gt;=Modélisation!$B$18,Modélisation!$A$18,Modélisation!$A$17))))))))))))</f>
        <v/>
      </c>
      <c r="F126" s="1" t="str">
        <f>IF(ISBLANK(C126),"",VLOOKUP(E126,Modélisation!$A$17:$H$23,8,FALSE))</f>
        <v/>
      </c>
      <c r="G126" s="4" t="str">
        <f>IF(ISBLANK(C126),"",IF(Modélisation!$B$3="Oui",IF(D126=Liste!$F$2,0%,VLOOKUP(D126,Modélisation!$A$69:$B$86,2,FALSE)),""))</f>
        <v/>
      </c>
      <c r="H126" s="1" t="str">
        <f>IF(ISBLANK(C126),"",IF(Modélisation!$B$3="Oui",F126*(1-G126),F126))</f>
        <v/>
      </c>
    </row>
    <row r="127" spans="1:8" x14ac:dyDescent="0.35">
      <c r="A127" s="2">
        <v>126</v>
      </c>
      <c r="B127" s="36"/>
      <c r="C127" s="39"/>
      <c r="D127" s="37"/>
      <c r="E127" s="1" t="str">
        <f>IF(ISBLANK(C127),"",IF(Modélisation!$B$10=3,IF(C127&gt;=Modélisation!$B$19,Modélisation!$A$19,IF(C127&gt;=Modélisation!$B$18,Modélisation!$A$18,Modélisation!$A$17)),IF(Modélisation!$B$10=4,IF(C127&gt;=Modélisation!$B$20,Modélisation!$A$20,IF(C127&gt;=Modélisation!$B$19,Modélisation!$A$19,IF(C127&gt;=Modélisation!$B$18,Modélisation!$A$18,Modélisation!$A$17))),IF(Modélisation!$B$10=5,IF(C127&gt;=Modélisation!$B$21,Modélisation!$A$21,IF(C127&gt;=Modélisation!$B$20,Modélisation!$A$20,IF(C127&gt;=Modélisation!$B$19,Modélisation!$A$19,IF(C127&gt;=Modélisation!$B$18,Modélisation!$A$18,Modélisation!$A$17)))),IF(Modélisation!$B$10=6,IF(C127&gt;=Modélisation!$B$22,Modélisation!$A$22,IF(C127&gt;=Modélisation!$B$21,Modélisation!$A$21,IF(C127&gt;=Modélisation!$B$20,Modélisation!$A$20,IF(C127&gt;=Modélisation!$B$19,Modélisation!$A$19,IF(C127&gt;=Modélisation!$B$18,Modélisation!$A$18,Modélisation!$A$17))))),IF(Modélisation!$B$10=7,IF(C127&gt;=Modélisation!$B$23,Modélisation!$A$23,IF(C127&gt;=Modélisation!$B$22,Modélisation!$A$22,IF(C127&gt;=Modélisation!$B$21,Modélisation!$A$21,IF(C127&gt;=Modélisation!$B$20,Modélisation!$A$20,IF(C127&gt;=Modélisation!$B$19,Modélisation!$A$19,IF(C127&gt;=Modélisation!$B$18,Modélisation!$A$18,Modélisation!$A$17))))))))))))</f>
        <v/>
      </c>
      <c r="F127" s="1" t="str">
        <f>IF(ISBLANK(C127),"",VLOOKUP(E127,Modélisation!$A$17:$H$23,8,FALSE))</f>
        <v/>
      </c>
      <c r="G127" s="4" t="str">
        <f>IF(ISBLANK(C127),"",IF(Modélisation!$B$3="Oui",IF(D127=Liste!$F$2,0%,VLOOKUP(D127,Modélisation!$A$69:$B$86,2,FALSE)),""))</f>
        <v/>
      </c>
      <c r="H127" s="1" t="str">
        <f>IF(ISBLANK(C127),"",IF(Modélisation!$B$3="Oui",F127*(1-G127),F127))</f>
        <v/>
      </c>
    </row>
    <row r="128" spans="1:8" x14ac:dyDescent="0.35">
      <c r="A128" s="2">
        <v>127</v>
      </c>
      <c r="B128" s="36"/>
      <c r="C128" s="39"/>
      <c r="D128" s="37"/>
      <c r="E128" s="1" t="str">
        <f>IF(ISBLANK(C128),"",IF(Modélisation!$B$10=3,IF(C128&gt;=Modélisation!$B$19,Modélisation!$A$19,IF(C128&gt;=Modélisation!$B$18,Modélisation!$A$18,Modélisation!$A$17)),IF(Modélisation!$B$10=4,IF(C128&gt;=Modélisation!$B$20,Modélisation!$A$20,IF(C128&gt;=Modélisation!$B$19,Modélisation!$A$19,IF(C128&gt;=Modélisation!$B$18,Modélisation!$A$18,Modélisation!$A$17))),IF(Modélisation!$B$10=5,IF(C128&gt;=Modélisation!$B$21,Modélisation!$A$21,IF(C128&gt;=Modélisation!$B$20,Modélisation!$A$20,IF(C128&gt;=Modélisation!$B$19,Modélisation!$A$19,IF(C128&gt;=Modélisation!$B$18,Modélisation!$A$18,Modélisation!$A$17)))),IF(Modélisation!$B$10=6,IF(C128&gt;=Modélisation!$B$22,Modélisation!$A$22,IF(C128&gt;=Modélisation!$B$21,Modélisation!$A$21,IF(C128&gt;=Modélisation!$B$20,Modélisation!$A$20,IF(C128&gt;=Modélisation!$B$19,Modélisation!$A$19,IF(C128&gt;=Modélisation!$B$18,Modélisation!$A$18,Modélisation!$A$17))))),IF(Modélisation!$B$10=7,IF(C128&gt;=Modélisation!$B$23,Modélisation!$A$23,IF(C128&gt;=Modélisation!$B$22,Modélisation!$A$22,IF(C128&gt;=Modélisation!$B$21,Modélisation!$A$21,IF(C128&gt;=Modélisation!$B$20,Modélisation!$A$20,IF(C128&gt;=Modélisation!$B$19,Modélisation!$A$19,IF(C128&gt;=Modélisation!$B$18,Modélisation!$A$18,Modélisation!$A$17))))))))))))</f>
        <v/>
      </c>
      <c r="F128" s="1" t="str">
        <f>IF(ISBLANK(C128),"",VLOOKUP(E128,Modélisation!$A$17:$H$23,8,FALSE))</f>
        <v/>
      </c>
      <c r="G128" s="4" t="str">
        <f>IF(ISBLANK(C128),"",IF(Modélisation!$B$3="Oui",IF(D128=Liste!$F$2,0%,VLOOKUP(D128,Modélisation!$A$69:$B$86,2,FALSE)),""))</f>
        <v/>
      </c>
      <c r="H128" s="1" t="str">
        <f>IF(ISBLANK(C128),"",IF(Modélisation!$B$3="Oui",F128*(1-G128),F128))</f>
        <v/>
      </c>
    </row>
    <row r="129" spans="1:8" x14ac:dyDescent="0.35">
      <c r="A129" s="2">
        <v>128</v>
      </c>
      <c r="B129" s="36"/>
      <c r="C129" s="39"/>
      <c r="D129" s="37"/>
      <c r="E129" s="1" t="str">
        <f>IF(ISBLANK(C129),"",IF(Modélisation!$B$10=3,IF(C129&gt;=Modélisation!$B$19,Modélisation!$A$19,IF(C129&gt;=Modélisation!$B$18,Modélisation!$A$18,Modélisation!$A$17)),IF(Modélisation!$B$10=4,IF(C129&gt;=Modélisation!$B$20,Modélisation!$A$20,IF(C129&gt;=Modélisation!$B$19,Modélisation!$A$19,IF(C129&gt;=Modélisation!$B$18,Modélisation!$A$18,Modélisation!$A$17))),IF(Modélisation!$B$10=5,IF(C129&gt;=Modélisation!$B$21,Modélisation!$A$21,IF(C129&gt;=Modélisation!$B$20,Modélisation!$A$20,IF(C129&gt;=Modélisation!$B$19,Modélisation!$A$19,IF(C129&gt;=Modélisation!$B$18,Modélisation!$A$18,Modélisation!$A$17)))),IF(Modélisation!$B$10=6,IF(C129&gt;=Modélisation!$B$22,Modélisation!$A$22,IF(C129&gt;=Modélisation!$B$21,Modélisation!$A$21,IF(C129&gt;=Modélisation!$B$20,Modélisation!$A$20,IF(C129&gt;=Modélisation!$B$19,Modélisation!$A$19,IF(C129&gt;=Modélisation!$B$18,Modélisation!$A$18,Modélisation!$A$17))))),IF(Modélisation!$B$10=7,IF(C129&gt;=Modélisation!$B$23,Modélisation!$A$23,IF(C129&gt;=Modélisation!$B$22,Modélisation!$A$22,IF(C129&gt;=Modélisation!$B$21,Modélisation!$A$21,IF(C129&gt;=Modélisation!$B$20,Modélisation!$A$20,IF(C129&gt;=Modélisation!$B$19,Modélisation!$A$19,IF(C129&gt;=Modélisation!$B$18,Modélisation!$A$18,Modélisation!$A$17))))))))))))</f>
        <v/>
      </c>
      <c r="F129" s="1" t="str">
        <f>IF(ISBLANK(C129),"",VLOOKUP(E129,Modélisation!$A$17:$H$23,8,FALSE))</f>
        <v/>
      </c>
      <c r="G129" s="4" t="str">
        <f>IF(ISBLANK(C129),"",IF(Modélisation!$B$3="Oui",IF(D129=Liste!$F$2,0%,VLOOKUP(D129,Modélisation!$A$69:$B$86,2,FALSE)),""))</f>
        <v/>
      </c>
      <c r="H129" s="1" t="str">
        <f>IF(ISBLANK(C129),"",IF(Modélisation!$B$3="Oui",F129*(1-G129),F129))</f>
        <v/>
      </c>
    </row>
    <row r="130" spans="1:8" x14ac:dyDescent="0.35">
      <c r="A130" s="2">
        <v>129</v>
      </c>
      <c r="B130" s="36"/>
      <c r="C130" s="39"/>
      <c r="D130" s="37"/>
      <c r="E130" s="1" t="str">
        <f>IF(ISBLANK(C130),"",IF(Modélisation!$B$10=3,IF(C130&gt;=Modélisation!$B$19,Modélisation!$A$19,IF(C130&gt;=Modélisation!$B$18,Modélisation!$A$18,Modélisation!$A$17)),IF(Modélisation!$B$10=4,IF(C130&gt;=Modélisation!$B$20,Modélisation!$A$20,IF(C130&gt;=Modélisation!$B$19,Modélisation!$A$19,IF(C130&gt;=Modélisation!$B$18,Modélisation!$A$18,Modélisation!$A$17))),IF(Modélisation!$B$10=5,IF(C130&gt;=Modélisation!$B$21,Modélisation!$A$21,IF(C130&gt;=Modélisation!$B$20,Modélisation!$A$20,IF(C130&gt;=Modélisation!$B$19,Modélisation!$A$19,IF(C130&gt;=Modélisation!$B$18,Modélisation!$A$18,Modélisation!$A$17)))),IF(Modélisation!$B$10=6,IF(C130&gt;=Modélisation!$B$22,Modélisation!$A$22,IF(C130&gt;=Modélisation!$B$21,Modélisation!$A$21,IF(C130&gt;=Modélisation!$B$20,Modélisation!$A$20,IF(C130&gt;=Modélisation!$B$19,Modélisation!$A$19,IF(C130&gt;=Modélisation!$B$18,Modélisation!$A$18,Modélisation!$A$17))))),IF(Modélisation!$B$10=7,IF(C130&gt;=Modélisation!$B$23,Modélisation!$A$23,IF(C130&gt;=Modélisation!$B$22,Modélisation!$A$22,IF(C130&gt;=Modélisation!$B$21,Modélisation!$A$21,IF(C130&gt;=Modélisation!$B$20,Modélisation!$A$20,IF(C130&gt;=Modélisation!$B$19,Modélisation!$A$19,IF(C130&gt;=Modélisation!$B$18,Modélisation!$A$18,Modélisation!$A$17))))))))))))</f>
        <v/>
      </c>
      <c r="F130" s="1" t="str">
        <f>IF(ISBLANK(C130),"",VLOOKUP(E130,Modélisation!$A$17:$H$23,8,FALSE))</f>
        <v/>
      </c>
      <c r="G130" s="4" t="str">
        <f>IF(ISBLANK(C130),"",IF(Modélisation!$B$3="Oui",IF(D130=Liste!$F$2,0%,VLOOKUP(D130,Modélisation!$A$69:$B$86,2,FALSE)),""))</f>
        <v/>
      </c>
      <c r="H130" s="1" t="str">
        <f>IF(ISBLANK(C130),"",IF(Modélisation!$B$3="Oui",F130*(1-G130),F130))</f>
        <v/>
      </c>
    </row>
    <row r="131" spans="1:8" x14ac:dyDescent="0.35">
      <c r="A131" s="2">
        <v>130</v>
      </c>
      <c r="B131" s="36"/>
      <c r="C131" s="39"/>
      <c r="D131" s="37"/>
      <c r="E131" s="1" t="str">
        <f>IF(ISBLANK(C131),"",IF(Modélisation!$B$10=3,IF(C131&gt;=Modélisation!$B$19,Modélisation!$A$19,IF(C131&gt;=Modélisation!$B$18,Modélisation!$A$18,Modélisation!$A$17)),IF(Modélisation!$B$10=4,IF(C131&gt;=Modélisation!$B$20,Modélisation!$A$20,IF(C131&gt;=Modélisation!$B$19,Modélisation!$A$19,IF(C131&gt;=Modélisation!$B$18,Modélisation!$A$18,Modélisation!$A$17))),IF(Modélisation!$B$10=5,IF(C131&gt;=Modélisation!$B$21,Modélisation!$A$21,IF(C131&gt;=Modélisation!$B$20,Modélisation!$A$20,IF(C131&gt;=Modélisation!$B$19,Modélisation!$A$19,IF(C131&gt;=Modélisation!$B$18,Modélisation!$A$18,Modélisation!$A$17)))),IF(Modélisation!$B$10=6,IF(C131&gt;=Modélisation!$B$22,Modélisation!$A$22,IF(C131&gt;=Modélisation!$B$21,Modélisation!$A$21,IF(C131&gt;=Modélisation!$B$20,Modélisation!$A$20,IF(C131&gt;=Modélisation!$B$19,Modélisation!$A$19,IF(C131&gt;=Modélisation!$B$18,Modélisation!$A$18,Modélisation!$A$17))))),IF(Modélisation!$B$10=7,IF(C131&gt;=Modélisation!$B$23,Modélisation!$A$23,IF(C131&gt;=Modélisation!$B$22,Modélisation!$A$22,IF(C131&gt;=Modélisation!$B$21,Modélisation!$A$21,IF(C131&gt;=Modélisation!$B$20,Modélisation!$A$20,IF(C131&gt;=Modélisation!$B$19,Modélisation!$A$19,IF(C131&gt;=Modélisation!$B$18,Modélisation!$A$18,Modélisation!$A$17))))))))))))</f>
        <v/>
      </c>
      <c r="F131" s="1" t="str">
        <f>IF(ISBLANK(C131),"",VLOOKUP(E131,Modélisation!$A$17:$H$23,8,FALSE))</f>
        <v/>
      </c>
      <c r="G131" s="4" t="str">
        <f>IF(ISBLANK(C131),"",IF(Modélisation!$B$3="Oui",IF(D131=Liste!$F$2,0%,VLOOKUP(D131,Modélisation!$A$69:$B$86,2,FALSE)),""))</f>
        <v/>
      </c>
      <c r="H131" s="1" t="str">
        <f>IF(ISBLANK(C131),"",IF(Modélisation!$B$3="Oui",F131*(1-G131),F131))</f>
        <v/>
      </c>
    </row>
    <row r="132" spans="1:8" x14ac:dyDescent="0.35">
      <c r="A132" s="2">
        <v>131</v>
      </c>
      <c r="B132" s="36"/>
      <c r="C132" s="39"/>
      <c r="D132" s="37"/>
      <c r="E132" s="1" t="str">
        <f>IF(ISBLANK(C132),"",IF(Modélisation!$B$10=3,IF(C132&gt;=Modélisation!$B$19,Modélisation!$A$19,IF(C132&gt;=Modélisation!$B$18,Modélisation!$A$18,Modélisation!$A$17)),IF(Modélisation!$B$10=4,IF(C132&gt;=Modélisation!$B$20,Modélisation!$A$20,IF(C132&gt;=Modélisation!$B$19,Modélisation!$A$19,IF(C132&gt;=Modélisation!$B$18,Modélisation!$A$18,Modélisation!$A$17))),IF(Modélisation!$B$10=5,IF(C132&gt;=Modélisation!$B$21,Modélisation!$A$21,IF(C132&gt;=Modélisation!$B$20,Modélisation!$A$20,IF(C132&gt;=Modélisation!$B$19,Modélisation!$A$19,IF(C132&gt;=Modélisation!$B$18,Modélisation!$A$18,Modélisation!$A$17)))),IF(Modélisation!$B$10=6,IF(C132&gt;=Modélisation!$B$22,Modélisation!$A$22,IF(C132&gt;=Modélisation!$B$21,Modélisation!$A$21,IF(C132&gt;=Modélisation!$B$20,Modélisation!$A$20,IF(C132&gt;=Modélisation!$B$19,Modélisation!$A$19,IF(C132&gt;=Modélisation!$B$18,Modélisation!$A$18,Modélisation!$A$17))))),IF(Modélisation!$B$10=7,IF(C132&gt;=Modélisation!$B$23,Modélisation!$A$23,IF(C132&gt;=Modélisation!$B$22,Modélisation!$A$22,IF(C132&gt;=Modélisation!$B$21,Modélisation!$A$21,IF(C132&gt;=Modélisation!$B$20,Modélisation!$A$20,IF(C132&gt;=Modélisation!$B$19,Modélisation!$A$19,IF(C132&gt;=Modélisation!$B$18,Modélisation!$A$18,Modélisation!$A$17))))))))))))</f>
        <v/>
      </c>
      <c r="F132" s="1" t="str">
        <f>IF(ISBLANK(C132),"",VLOOKUP(E132,Modélisation!$A$17:$H$23,8,FALSE))</f>
        <v/>
      </c>
      <c r="G132" s="4" t="str">
        <f>IF(ISBLANK(C132),"",IF(Modélisation!$B$3="Oui",IF(D132=Liste!$F$2,0%,VLOOKUP(D132,Modélisation!$A$69:$B$86,2,FALSE)),""))</f>
        <v/>
      </c>
      <c r="H132" s="1" t="str">
        <f>IF(ISBLANK(C132),"",IF(Modélisation!$B$3="Oui",F132*(1-G132),F132))</f>
        <v/>
      </c>
    </row>
    <row r="133" spans="1:8" x14ac:dyDescent="0.35">
      <c r="A133" s="2">
        <v>132</v>
      </c>
      <c r="B133" s="36"/>
      <c r="C133" s="39"/>
      <c r="D133" s="37"/>
      <c r="E133" s="1" t="str">
        <f>IF(ISBLANK(C133),"",IF(Modélisation!$B$10=3,IF(C133&gt;=Modélisation!$B$19,Modélisation!$A$19,IF(C133&gt;=Modélisation!$B$18,Modélisation!$A$18,Modélisation!$A$17)),IF(Modélisation!$B$10=4,IF(C133&gt;=Modélisation!$B$20,Modélisation!$A$20,IF(C133&gt;=Modélisation!$B$19,Modélisation!$A$19,IF(C133&gt;=Modélisation!$B$18,Modélisation!$A$18,Modélisation!$A$17))),IF(Modélisation!$B$10=5,IF(C133&gt;=Modélisation!$B$21,Modélisation!$A$21,IF(C133&gt;=Modélisation!$B$20,Modélisation!$A$20,IF(C133&gt;=Modélisation!$B$19,Modélisation!$A$19,IF(C133&gt;=Modélisation!$B$18,Modélisation!$A$18,Modélisation!$A$17)))),IF(Modélisation!$B$10=6,IF(C133&gt;=Modélisation!$B$22,Modélisation!$A$22,IF(C133&gt;=Modélisation!$B$21,Modélisation!$A$21,IF(C133&gt;=Modélisation!$B$20,Modélisation!$A$20,IF(C133&gt;=Modélisation!$B$19,Modélisation!$A$19,IF(C133&gt;=Modélisation!$B$18,Modélisation!$A$18,Modélisation!$A$17))))),IF(Modélisation!$B$10=7,IF(C133&gt;=Modélisation!$B$23,Modélisation!$A$23,IF(C133&gt;=Modélisation!$B$22,Modélisation!$A$22,IF(C133&gt;=Modélisation!$B$21,Modélisation!$A$21,IF(C133&gt;=Modélisation!$B$20,Modélisation!$A$20,IF(C133&gt;=Modélisation!$B$19,Modélisation!$A$19,IF(C133&gt;=Modélisation!$B$18,Modélisation!$A$18,Modélisation!$A$17))))))))))))</f>
        <v/>
      </c>
      <c r="F133" s="1" t="str">
        <f>IF(ISBLANK(C133),"",VLOOKUP(E133,Modélisation!$A$17:$H$23,8,FALSE))</f>
        <v/>
      </c>
      <c r="G133" s="4" t="str">
        <f>IF(ISBLANK(C133),"",IF(Modélisation!$B$3="Oui",IF(D133=Liste!$F$2,0%,VLOOKUP(D133,Modélisation!$A$69:$B$86,2,FALSE)),""))</f>
        <v/>
      </c>
      <c r="H133" s="1" t="str">
        <f>IF(ISBLANK(C133),"",IF(Modélisation!$B$3="Oui",F133*(1-G133),F133))</f>
        <v/>
      </c>
    </row>
    <row r="134" spans="1:8" x14ac:dyDescent="0.35">
      <c r="A134" s="2">
        <v>133</v>
      </c>
      <c r="B134" s="36"/>
      <c r="C134" s="39"/>
      <c r="D134" s="37"/>
      <c r="E134" s="1" t="str">
        <f>IF(ISBLANK(C134),"",IF(Modélisation!$B$10=3,IF(C134&gt;=Modélisation!$B$19,Modélisation!$A$19,IF(C134&gt;=Modélisation!$B$18,Modélisation!$A$18,Modélisation!$A$17)),IF(Modélisation!$B$10=4,IF(C134&gt;=Modélisation!$B$20,Modélisation!$A$20,IF(C134&gt;=Modélisation!$B$19,Modélisation!$A$19,IF(C134&gt;=Modélisation!$B$18,Modélisation!$A$18,Modélisation!$A$17))),IF(Modélisation!$B$10=5,IF(C134&gt;=Modélisation!$B$21,Modélisation!$A$21,IF(C134&gt;=Modélisation!$B$20,Modélisation!$A$20,IF(C134&gt;=Modélisation!$B$19,Modélisation!$A$19,IF(C134&gt;=Modélisation!$B$18,Modélisation!$A$18,Modélisation!$A$17)))),IF(Modélisation!$B$10=6,IF(C134&gt;=Modélisation!$B$22,Modélisation!$A$22,IF(C134&gt;=Modélisation!$B$21,Modélisation!$A$21,IF(C134&gt;=Modélisation!$B$20,Modélisation!$A$20,IF(C134&gt;=Modélisation!$B$19,Modélisation!$A$19,IF(C134&gt;=Modélisation!$B$18,Modélisation!$A$18,Modélisation!$A$17))))),IF(Modélisation!$B$10=7,IF(C134&gt;=Modélisation!$B$23,Modélisation!$A$23,IF(C134&gt;=Modélisation!$B$22,Modélisation!$A$22,IF(C134&gt;=Modélisation!$B$21,Modélisation!$A$21,IF(C134&gt;=Modélisation!$B$20,Modélisation!$A$20,IF(C134&gt;=Modélisation!$B$19,Modélisation!$A$19,IF(C134&gt;=Modélisation!$B$18,Modélisation!$A$18,Modélisation!$A$17))))))))))))</f>
        <v/>
      </c>
      <c r="F134" s="1" t="str">
        <f>IF(ISBLANK(C134),"",VLOOKUP(E134,Modélisation!$A$17:$H$23,8,FALSE))</f>
        <v/>
      </c>
      <c r="G134" s="4" t="str">
        <f>IF(ISBLANK(C134),"",IF(Modélisation!$B$3="Oui",IF(D134=Liste!$F$2,0%,VLOOKUP(D134,Modélisation!$A$69:$B$86,2,FALSE)),""))</f>
        <v/>
      </c>
      <c r="H134" s="1" t="str">
        <f>IF(ISBLANK(C134),"",IF(Modélisation!$B$3="Oui",F134*(1-G134),F134))</f>
        <v/>
      </c>
    </row>
    <row r="135" spans="1:8" x14ac:dyDescent="0.35">
      <c r="A135" s="2">
        <v>134</v>
      </c>
      <c r="B135" s="36"/>
      <c r="C135" s="39"/>
      <c r="D135" s="37"/>
      <c r="E135" s="1" t="str">
        <f>IF(ISBLANK(C135),"",IF(Modélisation!$B$10=3,IF(C135&gt;=Modélisation!$B$19,Modélisation!$A$19,IF(C135&gt;=Modélisation!$B$18,Modélisation!$A$18,Modélisation!$A$17)),IF(Modélisation!$B$10=4,IF(C135&gt;=Modélisation!$B$20,Modélisation!$A$20,IF(C135&gt;=Modélisation!$B$19,Modélisation!$A$19,IF(C135&gt;=Modélisation!$B$18,Modélisation!$A$18,Modélisation!$A$17))),IF(Modélisation!$B$10=5,IF(C135&gt;=Modélisation!$B$21,Modélisation!$A$21,IF(C135&gt;=Modélisation!$B$20,Modélisation!$A$20,IF(C135&gt;=Modélisation!$B$19,Modélisation!$A$19,IF(C135&gt;=Modélisation!$B$18,Modélisation!$A$18,Modélisation!$A$17)))),IF(Modélisation!$B$10=6,IF(C135&gt;=Modélisation!$B$22,Modélisation!$A$22,IF(C135&gt;=Modélisation!$B$21,Modélisation!$A$21,IF(C135&gt;=Modélisation!$B$20,Modélisation!$A$20,IF(C135&gt;=Modélisation!$B$19,Modélisation!$A$19,IF(C135&gt;=Modélisation!$B$18,Modélisation!$A$18,Modélisation!$A$17))))),IF(Modélisation!$B$10=7,IF(C135&gt;=Modélisation!$B$23,Modélisation!$A$23,IF(C135&gt;=Modélisation!$B$22,Modélisation!$A$22,IF(C135&gt;=Modélisation!$B$21,Modélisation!$A$21,IF(C135&gt;=Modélisation!$B$20,Modélisation!$A$20,IF(C135&gt;=Modélisation!$B$19,Modélisation!$A$19,IF(C135&gt;=Modélisation!$B$18,Modélisation!$A$18,Modélisation!$A$17))))))))))))</f>
        <v/>
      </c>
      <c r="F135" s="1" t="str">
        <f>IF(ISBLANK(C135),"",VLOOKUP(E135,Modélisation!$A$17:$H$23,8,FALSE))</f>
        <v/>
      </c>
      <c r="G135" s="4" t="str">
        <f>IF(ISBLANK(C135),"",IF(Modélisation!$B$3="Oui",IF(D135=Liste!$F$2,0%,VLOOKUP(D135,Modélisation!$A$69:$B$86,2,FALSE)),""))</f>
        <v/>
      </c>
      <c r="H135" s="1" t="str">
        <f>IF(ISBLANK(C135),"",IF(Modélisation!$B$3="Oui",F135*(1-G135),F135))</f>
        <v/>
      </c>
    </row>
    <row r="136" spans="1:8" x14ac:dyDescent="0.35">
      <c r="A136" s="2">
        <v>135</v>
      </c>
      <c r="B136" s="36"/>
      <c r="C136" s="39"/>
      <c r="D136" s="37"/>
      <c r="E136" s="1" t="str">
        <f>IF(ISBLANK(C136),"",IF(Modélisation!$B$10=3,IF(C136&gt;=Modélisation!$B$19,Modélisation!$A$19,IF(C136&gt;=Modélisation!$B$18,Modélisation!$A$18,Modélisation!$A$17)),IF(Modélisation!$B$10=4,IF(C136&gt;=Modélisation!$B$20,Modélisation!$A$20,IF(C136&gt;=Modélisation!$B$19,Modélisation!$A$19,IF(C136&gt;=Modélisation!$B$18,Modélisation!$A$18,Modélisation!$A$17))),IF(Modélisation!$B$10=5,IF(C136&gt;=Modélisation!$B$21,Modélisation!$A$21,IF(C136&gt;=Modélisation!$B$20,Modélisation!$A$20,IF(C136&gt;=Modélisation!$B$19,Modélisation!$A$19,IF(C136&gt;=Modélisation!$B$18,Modélisation!$A$18,Modélisation!$A$17)))),IF(Modélisation!$B$10=6,IF(C136&gt;=Modélisation!$B$22,Modélisation!$A$22,IF(C136&gt;=Modélisation!$B$21,Modélisation!$A$21,IF(C136&gt;=Modélisation!$B$20,Modélisation!$A$20,IF(C136&gt;=Modélisation!$B$19,Modélisation!$A$19,IF(C136&gt;=Modélisation!$B$18,Modélisation!$A$18,Modélisation!$A$17))))),IF(Modélisation!$B$10=7,IF(C136&gt;=Modélisation!$B$23,Modélisation!$A$23,IF(C136&gt;=Modélisation!$B$22,Modélisation!$A$22,IF(C136&gt;=Modélisation!$B$21,Modélisation!$A$21,IF(C136&gt;=Modélisation!$B$20,Modélisation!$A$20,IF(C136&gt;=Modélisation!$B$19,Modélisation!$A$19,IF(C136&gt;=Modélisation!$B$18,Modélisation!$A$18,Modélisation!$A$17))))))))))))</f>
        <v/>
      </c>
      <c r="F136" s="1" t="str">
        <f>IF(ISBLANK(C136),"",VLOOKUP(E136,Modélisation!$A$17:$H$23,8,FALSE))</f>
        <v/>
      </c>
      <c r="G136" s="4" t="str">
        <f>IF(ISBLANK(C136),"",IF(Modélisation!$B$3="Oui",IF(D136=Liste!$F$2,0%,VLOOKUP(D136,Modélisation!$A$69:$B$86,2,FALSE)),""))</f>
        <v/>
      </c>
      <c r="H136" s="1" t="str">
        <f>IF(ISBLANK(C136),"",IF(Modélisation!$B$3="Oui",F136*(1-G136),F136))</f>
        <v/>
      </c>
    </row>
    <row r="137" spans="1:8" x14ac:dyDescent="0.35">
      <c r="A137" s="2">
        <v>136</v>
      </c>
      <c r="B137" s="36"/>
      <c r="C137" s="39"/>
      <c r="D137" s="37"/>
      <c r="E137" s="1" t="str">
        <f>IF(ISBLANK(C137),"",IF(Modélisation!$B$10=3,IF(C137&gt;=Modélisation!$B$19,Modélisation!$A$19,IF(C137&gt;=Modélisation!$B$18,Modélisation!$A$18,Modélisation!$A$17)),IF(Modélisation!$B$10=4,IF(C137&gt;=Modélisation!$B$20,Modélisation!$A$20,IF(C137&gt;=Modélisation!$B$19,Modélisation!$A$19,IF(C137&gt;=Modélisation!$B$18,Modélisation!$A$18,Modélisation!$A$17))),IF(Modélisation!$B$10=5,IF(C137&gt;=Modélisation!$B$21,Modélisation!$A$21,IF(C137&gt;=Modélisation!$B$20,Modélisation!$A$20,IF(C137&gt;=Modélisation!$B$19,Modélisation!$A$19,IF(C137&gt;=Modélisation!$B$18,Modélisation!$A$18,Modélisation!$A$17)))),IF(Modélisation!$B$10=6,IF(C137&gt;=Modélisation!$B$22,Modélisation!$A$22,IF(C137&gt;=Modélisation!$B$21,Modélisation!$A$21,IF(C137&gt;=Modélisation!$B$20,Modélisation!$A$20,IF(C137&gt;=Modélisation!$B$19,Modélisation!$A$19,IF(C137&gt;=Modélisation!$B$18,Modélisation!$A$18,Modélisation!$A$17))))),IF(Modélisation!$B$10=7,IF(C137&gt;=Modélisation!$B$23,Modélisation!$A$23,IF(C137&gt;=Modélisation!$B$22,Modélisation!$A$22,IF(C137&gt;=Modélisation!$B$21,Modélisation!$A$21,IF(C137&gt;=Modélisation!$B$20,Modélisation!$A$20,IF(C137&gt;=Modélisation!$B$19,Modélisation!$A$19,IF(C137&gt;=Modélisation!$B$18,Modélisation!$A$18,Modélisation!$A$17))))))))))))</f>
        <v/>
      </c>
      <c r="F137" s="1" t="str">
        <f>IF(ISBLANK(C137),"",VLOOKUP(E137,Modélisation!$A$17:$H$23,8,FALSE))</f>
        <v/>
      </c>
      <c r="G137" s="4" t="str">
        <f>IF(ISBLANK(C137),"",IF(Modélisation!$B$3="Oui",IF(D137=Liste!$F$2,0%,VLOOKUP(D137,Modélisation!$A$69:$B$86,2,FALSE)),""))</f>
        <v/>
      </c>
      <c r="H137" s="1" t="str">
        <f>IF(ISBLANK(C137),"",IF(Modélisation!$B$3="Oui",F137*(1-G137),F137))</f>
        <v/>
      </c>
    </row>
    <row r="138" spans="1:8" x14ac:dyDescent="0.35">
      <c r="A138" s="2">
        <v>137</v>
      </c>
      <c r="B138" s="36"/>
      <c r="C138" s="39"/>
      <c r="D138" s="37"/>
      <c r="E138" s="1" t="str">
        <f>IF(ISBLANK(C138),"",IF(Modélisation!$B$10=3,IF(C138&gt;=Modélisation!$B$19,Modélisation!$A$19,IF(C138&gt;=Modélisation!$B$18,Modélisation!$A$18,Modélisation!$A$17)),IF(Modélisation!$B$10=4,IF(C138&gt;=Modélisation!$B$20,Modélisation!$A$20,IF(C138&gt;=Modélisation!$B$19,Modélisation!$A$19,IF(C138&gt;=Modélisation!$B$18,Modélisation!$A$18,Modélisation!$A$17))),IF(Modélisation!$B$10=5,IF(C138&gt;=Modélisation!$B$21,Modélisation!$A$21,IF(C138&gt;=Modélisation!$B$20,Modélisation!$A$20,IF(C138&gt;=Modélisation!$B$19,Modélisation!$A$19,IF(C138&gt;=Modélisation!$B$18,Modélisation!$A$18,Modélisation!$A$17)))),IF(Modélisation!$B$10=6,IF(C138&gt;=Modélisation!$B$22,Modélisation!$A$22,IF(C138&gt;=Modélisation!$B$21,Modélisation!$A$21,IF(C138&gt;=Modélisation!$B$20,Modélisation!$A$20,IF(C138&gt;=Modélisation!$B$19,Modélisation!$A$19,IF(C138&gt;=Modélisation!$B$18,Modélisation!$A$18,Modélisation!$A$17))))),IF(Modélisation!$B$10=7,IF(C138&gt;=Modélisation!$B$23,Modélisation!$A$23,IF(C138&gt;=Modélisation!$B$22,Modélisation!$A$22,IF(C138&gt;=Modélisation!$B$21,Modélisation!$A$21,IF(C138&gt;=Modélisation!$B$20,Modélisation!$A$20,IF(C138&gt;=Modélisation!$B$19,Modélisation!$A$19,IF(C138&gt;=Modélisation!$B$18,Modélisation!$A$18,Modélisation!$A$17))))))))))))</f>
        <v/>
      </c>
      <c r="F138" s="1" t="str">
        <f>IF(ISBLANK(C138),"",VLOOKUP(E138,Modélisation!$A$17:$H$23,8,FALSE))</f>
        <v/>
      </c>
      <c r="G138" s="4" t="str">
        <f>IF(ISBLANK(C138),"",IF(Modélisation!$B$3="Oui",IF(D138=Liste!$F$2,0%,VLOOKUP(D138,Modélisation!$A$69:$B$86,2,FALSE)),""))</f>
        <v/>
      </c>
      <c r="H138" s="1" t="str">
        <f>IF(ISBLANK(C138),"",IF(Modélisation!$B$3="Oui",F138*(1-G138),F138))</f>
        <v/>
      </c>
    </row>
    <row r="139" spans="1:8" x14ac:dyDescent="0.35">
      <c r="A139" s="2">
        <v>138</v>
      </c>
      <c r="B139" s="36"/>
      <c r="C139" s="39"/>
      <c r="D139" s="37"/>
      <c r="E139" s="1" t="str">
        <f>IF(ISBLANK(C139),"",IF(Modélisation!$B$10=3,IF(C139&gt;=Modélisation!$B$19,Modélisation!$A$19,IF(C139&gt;=Modélisation!$B$18,Modélisation!$A$18,Modélisation!$A$17)),IF(Modélisation!$B$10=4,IF(C139&gt;=Modélisation!$B$20,Modélisation!$A$20,IF(C139&gt;=Modélisation!$B$19,Modélisation!$A$19,IF(C139&gt;=Modélisation!$B$18,Modélisation!$A$18,Modélisation!$A$17))),IF(Modélisation!$B$10=5,IF(C139&gt;=Modélisation!$B$21,Modélisation!$A$21,IF(C139&gt;=Modélisation!$B$20,Modélisation!$A$20,IF(C139&gt;=Modélisation!$B$19,Modélisation!$A$19,IF(C139&gt;=Modélisation!$B$18,Modélisation!$A$18,Modélisation!$A$17)))),IF(Modélisation!$B$10=6,IF(C139&gt;=Modélisation!$B$22,Modélisation!$A$22,IF(C139&gt;=Modélisation!$B$21,Modélisation!$A$21,IF(C139&gt;=Modélisation!$B$20,Modélisation!$A$20,IF(C139&gt;=Modélisation!$B$19,Modélisation!$A$19,IF(C139&gt;=Modélisation!$B$18,Modélisation!$A$18,Modélisation!$A$17))))),IF(Modélisation!$B$10=7,IF(C139&gt;=Modélisation!$B$23,Modélisation!$A$23,IF(C139&gt;=Modélisation!$B$22,Modélisation!$A$22,IF(C139&gt;=Modélisation!$B$21,Modélisation!$A$21,IF(C139&gt;=Modélisation!$B$20,Modélisation!$A$20,IF(C139&gt;=Modélisation!$B$19,Modélisation!$A$19,IF(C139&gt;=Modélisation!$B$18,Modélisation!$A$18,Modélisation!$A$17))))))))))))</f>
        <v/>
      </c>
      <c r="F139" s="1" t="str">
        <f>IF(ISBLANK(C139),"",VLOOKUP(E139,Modélisation!$A$17:$H$23,8,FALSE))</f>
        <v/>
      </c>
      <c r="G139" s="4" t="str">
        <f>IF(ISBLANK(C139),"",IF(Modélisation!$B$3="Oui",IF(D139=Liste!$F$2,0%,VLOOKUP(D139,Modélisation!$A$69:$B$86,2,FALSE)),""))</f>
        <v/>
      </c>
      <c r="H139" s="1" t="str">
        <f>IF(ISBLANK(C139),"",IF(Modélisation!$B$3="Oui",F139*(1-G139),F139))</f>
        <v/>
      </c>
    </row>
    <row r="140" spans="1:8" x14ac:dyDescent="0.35">
      <c r="A140" s="2">
        <v>139</v>
      </c>
      <c r="B140" s="36"/>
      <c r="C140" s="39"/>
      <c r="D140" s="37"/>
      <c r="E140" s="1" t="str">
        <f>IF(ISBLANK(C140),"",IF(Modélisation!$B$10=3,IF(C140&gt;=Modélisation!$B$19,Modélisation!$A$19,IF(C140&gt;=Modélisation!$B$18,Modélisation!$A$18,Modélisation!$A$17)),IF(Modélisation!$B$10=4,IF(C140&gt;=Modélisation!$B$20,Modélisation!$A$20,IF(C140&gt;=Modélisation!$B$19,Modélisation!$A$19,IF(C140&gt;=Modélisation!$B$18,Modélisation!$A$18,Modélisation!$A$17))),IF(Modélisation!$B$10=5,IF(C140&gt;=Modélisation!$B$21,Modélisation!$A$21,IF(C140&gt;=Modélisation!$B$20,Modélisation!$A$20,IF(C140&gt;=Modélisation!$B$19,Modélisation!$A$19,IF(C140&gt;=Modélisation!$B$18,Modélisation!$A$18,Modélisation!$A$17)))),IF(Modélisation!$B$10=6,IF(C140&gt;=Modélisation!$B$22,Modélisation!$A$22,IF(C140&gt;=Modélisation!$B$21,Modélisation!$A$21,IF(C140&gt;=Modélisation!$B$20,Modélisation!$A$20,IF(C140&gt;=Modélisation!$B$19,Modélisation!$A$19,IF(C140&gt;=Modélisation!$B$18,Modélisation!$A$18,Modélisation!$A$17))))),IF(Modélisation!$B$10=7,IF(C140&gt;=Modélisation!$B$23,Modélisation!$A$23,IF(C140&gt;=Modélisation!$B$22,Modélisation!$A$22,IF(C140&gt;=Modélisation!$B$21,Modélisation!$A$21,IF(C140&gt;=Modélisation!$B$20,Modélisation!$A$20,IF(C140&gt;=Modélisation!$B$19,Modélisation!$A$19,IF(C140&gt;=Modélisation!$B$18,Modélisation!$A$18,Modélisation!$A$17))))))))))))</f>
        <v/>
      </c>
      <c r="F140" s="1" t="str">
        <f>IF(ISBLANK(C140),"",VLOOKUP(E140,Modélisation!$A$17:$H$23,8,FALSE))</f>
        <v/>
      </c>
      <c r="G140" s="4" t="str">
        <f>IF(ISBLANK(C140),"",IF(Modélisation!$B$3="Oui",IF(D140=Liste!$F$2,0%,VLOOKUP(D140,Modélisation!$A$69:$B$86,2,FALSE)),""))</f>
        <v/>
      </c>
      <c r="H140" s="1" t="str">
        <f>IF(ISBLANK(C140),"",IF(Modélisation!$B$3="Oui",F140*(1-G140),F140))</f>
        <v/>
      </c>
    </row>
    <row r="141" spans="1:8" x14ac:dyDescent="0.35">
      <c r="A141" s="2">
        <v>140</v>
      </c>
      <c r="B141" s="36"/>
      <c r="C141" s="39"/>
      <c r="D141" s="37"/>
      <c r="E141" s="1" t="str">
        <f>IF(ISBLANK(C141),"",IF(Modélisation!$B$10=3,IF(C141&gt;=Modélisation!$B$19,Modélisation!$A$19,IF(C141&gt;=Modélisation!$B$18,Modélisation!$A$18,Modélisation!$A$17)),IF(Modélisation!$B$10=4,IF(C141&gt;=Modélisation!$B$20,Modélisation!$A$20,IF(C141&gt;=Modélisation!$B$19,Modélisation!$A$19,IF(C141&gt;=Modélisation!$B$18,Modélisation!$A$18,Modélisation!$A$17))),IF(Modélisation!$B$10=5,IF(C141&gt;=Modélisation!$B$21,Modélisation!$A$21,IF(C141&gt;=Modélisation!$B$20,Modélisation!$A$20,IF(C141&gt;=Modélisation!$B$19,Modélisation!$A$19,IF(C141&gt;=Modélisation!$B$18,Modélisation!$A$18,Modélisation!$A$17)))),IF(Modélisation!$B$10=6,IF(C141&gt;=Modélisation!$B$22,Modélisation!$A$22,IF(C141&gt;=Modélisation!$B$21,Modélisation!$A$21,IF(C141&gt;=Modélisation!$B$20,Modélisation!$A$20,IF(C141&gt;=Modélisation!$B$19,Modélisation!$A$19,IF(C141&gt;=Modélisation!$B$18,Modélisation!$A$18,Modélisation!$A$17))))),IF(Modélisation!$B$10=7,IF(C141&gt;=Modélisation!$B$23,Modélisation!$A$23,IF(C141&gt;=Modélisation!$B$22,Modélisation!$A$22,IF(C141&gt;=Modélisation!$B$21,Modélisation!$A$21,IF(C141&gt;=Modélisation!$B$20,Modélisation!$A$20,IF(C141&gt;=Modélisation!$B$19,Modélisation!$A$19,IF(C141&gt;=Modélisation!$B$18,Modélisation!$A$18,Modélisation!$A$17))))))))))))</f>
        <v/>
      </c>
      <c r="F141" s="1" t="str">
        <f>IF(ISBLANK(C141),"",VLOOKUP(E141,Modélisation!$A$17:$H$23,8,FALSE))</f>
        <v/>
      </c>
      <c r="G141" s="4" t="str">
        <f>IF(ISBLANK(C141),"",IF(Modélisation!$B$3="Oui",IF(D141=Liste!$F$2,0%,VLOOKUP(D141,Modélisation!$A$69:$B$86,2,FALSE)),""))</f>
        <v/>
      </c>
      <c r="H141" s="1" t="str">
        <f>IF(ISBLANK(C141),"",IF(Modélisation!$B$3="Oui",F141*(1-G141),F141))</f>
        <v/>
      </c>
    </row>
    <row r="142" spans="1:8" x14ac:dyDescent="0.35">
      <c r="A142" s="2">
        <v>141</v>
      </c>
      <c r="B142" s="36"/>
      <c r="C142" s="39"/>
      <c r="D142" s="37"/>
      <c r="E142" s="1" t="str">
        <f>IF(ISBLANK(C142),"",IF(Modélisation!$B$10=3,IF(C142&gt;=Modélisation!$B$19,Modélisation!$A$19,IF(C142&gt;=Modélisation!$B$18,Modélisation!$A$18,Modélisation!$A$17)),IF(Modélisation!$B$10=4,IF(C142&gt;=Modélisation!$B$20,Modélisation!$A$20,IF(C142&gt;=Modélisation!$B$19,Modélisation!$A$19,IF(C142&gt;=Modélisation!$B$18,Modélisation!$A$18,Modélisation!$A$17))),IF(Modélisation!$B$10=5,IF(C142&gt;=Modélisation!$B$21,Modélisation!$A$21,IF(C142&gt;=Modélisation!$B$20,Modélisation!$A$20,IF(C142&gt;=Modélisation!$B$19,Modélisation!$A$19,IF(C142&gt;=Modélisation!$B$18,Modélisation!$A$18,Modélisation!$A$17)))),IF(Modélisation!$B$10=6,IF(C142&gt;=Modélisation!$B$22,Modélisation!$A$22,IF(C142&gt;=Modélisation!$B$21,Modélisation!$A$21,IF(C142&gt;=Modélisation!$B$20,Modélisation!$A$20,IF(C142&gt;=Modélisation!$B$19,Modélisation!$A$19,IF(C142&gt;=Modélisation!$B$18,Modélisation!$A$18,Modélisation!$A$17))))),IF(Modélisation!$B$10=7,IF(C142&gt;=Modélisation!$B$23,Modélisation!$A$23,IF(C142&gt;=Modélisation!$B$22,Modélisation!$A$22,IF(C142&gt;=Modélisation!$B$21,Modélisation!$A$21,IF(C142&gt;=Modélisation!$B$20,Modélisation!$A$20,IF(C142&gt;=Modélisation!$B$19,Modélisation!$A$19,IF(C142&gt;=Modélisation!$B$18,Modélisation!$A$18,Modélisation!$A$17))))))))))))</f>
        <v/>
      </c>
      <c r="F142" s="1" t="str">
        <f>IF(ISBLANK(C142),"",VLOOKUP(E142,Modélisation!$A$17:$H$23,8,FALSE))</f>
        <v/>
      </c>
      <c r="G142" s="4" t="str">
        <f>IF(ISBLANK(C142),"",IF(Modélisation!$B$3="Oui",IF(D142=Liste!$F$2,0%,VLOOKUP(D142,Modélisation!$A$69:$B$86,2,FALSE)),""))</f>
        <v/>
      </c>
      <c r="H142" s="1" t="str">
        <f>IF(ISBLANK(C142),"",IF(Modélisation!$B$3="Oui",F142*(1-G142),F142))</f>
        <v/>
      </c>
    </row>
    <row r="143" spans="1:8" x14ac:dyDescent="0.35">
      <c r="A143" s="2">
        <v>142</v>
      </c>
      <c r="B143" s="36"/>
      <c r="C143" s="39"/>
      <c r="D143" s="37"/>
      <c r="E143" s="1" t="str">
        <f>IF(ISBLANK(C143),"",IF(Modélisation!$B$10=3,IF(C143&gt;=Modélisation!$B$19,Modélisation!$A$19,IF(C143&gt;=Modélisation!$B$18,Modélisation!$A$18,Modélisation!$A$17)),IF(Modélisation!$B$10=4,IF(C143&gt;=Modélisation!$B$20,Modélisation!$A$20,IF(C143&gt;=Modélisation!$B$19,Modélisation!$A$19,IF(C143&gt;=Modélisation!$B$18,Modélisation!$A$18,Modélisation!$A$17))),IF(Modélisation!$B$10=5,IF(C143&gt;=Modélisation!$B$21,Modélisation!$A$21,IF(C143&gt;=Modélisation!$B$20,Modélisation!$A$20,IF(C143&gt;=Modélisation!$B$19,Modélisation!$A$19,IF(C143&gt;=Modélisation!$B$18,Modélisation!$A$18,Modélisation!$A$17)))),IF(Modélisation!$B$10=6,IF(C143&gt;=Modélisation!$B$22,Modélisation!$A$22,IF(C143&gt;=Modélisation!$B$21,Modélisation!$A$21,IF(C143&gt;=Modélisation!$B$20,Modélisation!$A$20,IF(C143&gt;=Modélisation!$B$19,Modélisation!$A$19,IF(C143&gt;=Modélisation!$B$18,Modélisation!$A$18,Modélisation!$A$17))))),IF(Modélisation!$B$10=7,IF(C143&gt;=Modélisation!$B$23,Modélisation!$A$23,IF(C143&gt;=Modélisation!$B$22,Modélisation!$A$22,IF(C143&gt;=Modélisation!$B$21,Modélisation!$A$21,IF(C143&gt;=Modélisation!$B$20,Modélisation!$A$20,IF(C143&gt;=Modélisation!$B$19,Modélisation!$A$19,IF(C143&gt;=Modélisation!$B$18,Modélisation!$A$18,Modélisation!$A$17))))))))))))</f>
        <v/>
      </c>
      <c r="F143" s="1" t="str">
        <f>IF(ISBLANK(C143),"",VLOOKUP(E143,Modélisation!$A$17:$H$23,8,FALSE))</f>
        <v/>
      </c>
      <c r="G143" s="4" t="str">
        <f>IF(ISBLANK(C143),"",IF(Modélisation!$B$3="Oui",IF(D143=Liste!$F$2,0%,VLOOKUP(D143,Modélisation!$A$69:$B$86,2,FALSE)),""))</f>
        <v/>
      </c>
      <c r="H143" s="1" t="str">
        <f>IF(ISBLANK(C143),"",IF(Modélisation!$B$3="Oui",F143*(1-G143),F143))</f>
        <v/>
      </c>
    </row>
    <row r="144" spans="1:8" x14ac:dyDescent="0.35">
      <c r="A144" s="2">
        <v>143</v>
      </c>
      <c r="B144" s="36"/>
      <c r="C144" s="39"/>
      <c r="D144" s="37"/>
      <c r="E144" s="1" t="str">
        <f>IF(ISBLANK(C144),"",IF(Modélisation!$B$10=3,IF(C144&gt;=Modélisation!$B$19,Modélisation!$A$19,IF(C144&gt;=Modélisation!$B$18,Modélisation!$A$18,Modélisation!$A$17)),IF(Modélisation!$B$10=4,IF(C144&gt;=Modélisation!$B$20,Modélisation!$A$20,IF(C144&gt;=Modélisation!$B$19,Modélisation!$A$19,IF(C144&gt;=Modélisation!$B$18,Modélisation!$A$18,Modélisation!$A$17))),IF(Modélisation!$B$10=5,IF(C144&gt;=Modélisation!$B$21,Modélisation!$A$21,IF(C144&gt;=Modélisation!$B$20,Modélisation!$A$20,IF(C144&gt;=Modélisation!$B$19,Modélisation!$A$19,IF(C144&gt;=Modélisation!$B$18,Modélisation!$A$18,Modélisation!$A$17)))),IF(Modélisation!$B$10=6,IF(C144&gt;=Modélisation!$B$22,Modélisation!$A$22,IF(C144&gt;=Modélisation!$B$21,Modélisation!$A$21,IF(C144&gt;=Modélisation!$B$20,Modélisation!$A$20,IF(C144&gt;=Modélisation!$B$19,Modélisation!$A$19,IF(C144&gt;=Modélisation!$B$18,Modélisation!$A$18,Modélisation!$A$17))))),IF(Modélisation!$B$10=7,IF(C144&gt;=Modélisation!$B$23,Modélisation!$A$23,IF(C144&gt;=Modélisation!$B$22,Modélisation!$A$22,IF(C144&gt;=Modélisation!$B$21,Modélisation!$A$21,IF(C144&gt;=Modélisation!$B$20,Modélisation!$A$20,IF(C144&gt;=Modélisation!$B$19,Modélisation!$A$19,IF(C144&gt;=Modélisation!$B$18,Modélisation!$A$18,Modélisation!$A$17))))))))))))</f>
        <v/>
      </c>
      <c r="F144" s="1" t="str">
        <f>IF(ISBLANK(C144),"",VLOOKUP(E144,Modélisation!$A$17:$H$23,8,FALSE))</f>
        <v/>
      </c>
      <c r="G144" s="4" t="str">
        <f>IF(ISBLANK(C144),"",IF(Modélisation!$B$3="Oui",IF(D144=Liste!$F$2,0%,VLOOKUP(D144,Modélisation!$A$69:$B$86,2,FALSE)),""))</f>
        <v/>
      </c>
      <c r="H144" s="1" t="str">
        <f>IF(ISBLANK(C144),"",IF(Modélisation!$B$3="Oui",F144*(1-G144),F144))</f>
        <v/>
      </c>
    </row>
    <row r="145" spans="1:8" x14ac:dyDescent="0.35">
      <c r="A145" s="2">
        <v>144</v>
      </c>
      <c r="B145" s="36"/>
      <c r="C145" s="39"/>
      <c r="D145" s="37"/>
      <c r="E145" s="1" t="str">
        <f>IF(ISBLANK(C145),"",IF(Modélisation!$B$10=3,IF(C145&gt;=Modélisation!$B$19,Modélisation!$A$19,IF(C145&gt;=Modélisation!$B$18,Modélisation!$A$18,Modélisation!$A$17)),IF(Modélisation!$B$10=4,IF(C145&gt;=Modélisation!$B$20,Modélisation!$A$20,IF(C145&gt;=Modélisation!$B$19,Modélisation!$A$19,IF(C145&gt;=Modélisation!$B$18,Modélisation!$A$18,Modélisation!$A$17))),IF(Modélisation!$B$10=5,IF(C145&gt;=Modélisation!$B$21,Modélisation!$A$21,IF(C145&gt;=Modélisation!$B$20,Modélisation!$A$20,IF(C145&gt;=Modélisation!$B$19,Modélisation!$A$19,IF(C145&gt;=Modélisation!$B$18,Modélisation!$A$18,Modélisation!$A$17)))),IF(Modélisation!$B$10=6,IF(C145&gt;=Modélisation!$B$22,Modélisation!$A$22,IF(C145&gt;=Modélisation!$B$21,Modélisation!$A$21,IF(C145&gt;=Modélisation!$B$20,Modélisation!$A$20,IF(C145&gt;=Modélisation!$B$19,Modélisation!$A$19,IF(C145&gt;=Modélisation!$B$18,Modélisation!$A$18,Modélisation!$A$17))))),IF(Modélisation!$B$10=7,IF(C145&gt;=Modélisation!$B$23,Modélisation!$A$23,IF(C145&gt;=Modélisation!$B$22,Modélisation!$A$22,IF(C145&gt;=Modélisation!$B$21,Modélisation!$A$21,IF(C145&gt;=Modélisation!$B$20,Modélisation!$A$20,IF(C145&gt;=Modélisation!$B$19,Modélisation!$A$19,IF(C145&gt;=Modélisation!$B$18,Modélisation!$A$18,Modélisation!$A$17))))))))))))</f>
        <v/>
      </c>
      <c r="F145" s="1" t="str">
        <f>IF(ISBLANK(C145),"",VLOOKUP(E145,Modélisation!$A$17:$H$23,8,FALSE))</f>
        <v/>
      </c>
      <c r="G145" s="4" t="str">
        <f>IF(ISBLANK(C145),"",IF(Modélisation!$B$3="Oui",IF(D145=Liste!$F$2,0%,VLOOKUP(D145,Modélisation!$A$69:$B$86,2,FALSE)),""))</f>
        <v/>
      </c>
      <c r="H145" s="1" t="str">
        <f>IF(ISBLANK(C145),"",IF(Modélisation!$B$3="Oui",F145*(1-G145),F145))</f>
        <v/>
      </c>
    </row>
    <row r="146" spans="1:8" x14ac:dyDescent="0.35">
      <c r="A146" s="2">
        <v>145</v>
      </c>
      <c r="B146" s="36"/>
      <c r="C146" s="39"/>
      <c r="D146" s="37"/>
      <c r="E146" s="1" t="str">
        <f>IF(ISBLANK(C146),"",IF(Modélisation!$B$10=3,IF(C146&gt;=Modélisation!$B$19,Modélisation!$A$19,IF(C146&gt;=Modélisation!$B$18,Modélisation!$A$18,Modélisation!$A$17)),IF(Modélisation!$B$10=4,IF(C146&gt;=Modélisation!$B$20,Modélisation!$A$20,IF(C146&gt;=Modélisation!$B$19,Modélisation!$A$19,IF(C146&gt;=Modélisation!$B$18,Modélisation!$A$18,Modélisation!$A$17))),IF(Modélisation!$B$10=5,IF(C146&gt;=Modélisation!$B$21,Modélisation!$A$21,IF(C146&gt;=Modélisation!$B$20,Modélisation!$A$20,IF(C146&gt;=Modélisation!$B$19,Modélisation!$A$19,IF(C146&gt;=Modélisation!$B$18,Modélisation!$A$18,Modélisation!$A$17)))),IF(Modélisation!$B$10=6,IF(C146&gt;=Modélisation!$B$22,Modélisation!$A$22,IF(C146&gt;=Modélisation!$B$21,Modélisation!$A$21,IF(C146&gt;=Modélisation!$B$20,Modélisation!$A$20,IF(C146&gt;=Modélisation!$B$19,Modélisation!$A$19,IF(C146&gt;=Modélisation!$B$18,Modélisation!$A$18,Modélisation!$A$17))))),IF(Modélisation!$B$10=7,IF(C146&gt;=Modélisation!$B$23,Modélisation!$A$23,IF(C146&gt;=Modélisation!$B$22,Modélisation!$A$22,IF(C146&gt;=Modélisation!$B$21,Modélisation!$A$21,IF(C146&gt;=Modélisation!$B$20,Modélisation!$A$20,IF(C146&gt;=Modélisation!$B$19,Modélisation!$A$19,IF(C146&gt;=Modélisation!$B$18,Modélisation!$A$18,Modélisation!$A$17))))))))))))</f>
        <v/>
      </c>
      <c r="F146" s="1" t="str">
        <f>IF(ISBLANK(C146),"",VLOOKUP(E146,Modélisation!$A$17:$H$23,8,FALSE))</f>
        <v/>
      </c>
      <c r="G146" s="4" t="str">
        <f>IF(ISBLANK(C146),"",IF(Modélisation!$B$3="Oui",IF(D146=Liste!$F$2,0%,VLOOKUP(D146,Modélisation!$A$69:$B$86,2,FALSE)),""))</f>
        <v/>
      </c>
      <c r="H146" s="1" t="str">
        <f>IF(ISBLANK(C146),"",IF(Modélisation!$B$3="Oui",F146*(1-G146),F146))</f>
        <v/>
      </c>
    </row>
    <row r="147" spans="1:8" x14ac:dyDescent="0.35">
      <c r="A147" s="2">
        <v>146</v>
      </c>
      <c r="B147" s="36"/>
      <c r="C147" s="39"/>
      <c r="D147" s="37"/>
      <c r="E147" s="1" t="str">
        <f>IF(ISBLANK(C147),"",IF(Modélisation!$B$10=3,IF(C147&gt;=Modélisation!$B$19,Modélisation!$A$19,IF(C147&gt;=Modélisation!$B$18,Modélisation!$A$18,Modélisation!$A$17)),IF(Modélisation!$B$10=4,IF(C147&gt;=Modélisation!$B$20,Modélisation!$A$20,IF(C147&gt;=Modélisation!$B$19,Modélisation!$A$19,IF(C147&gt;=Modélisation!$B$18,Modélisation!$A$18,Modélisation!$A$17))),IF(Modélisation!$B$10=5,IF(C147&gt;=Modélisation!$B$21,Modélisation!$A$21,IF(C147&gt;=Modélisation!$B$20,Modélisation!$A$20,IF(C147&gt;=Modélisation!$B$19,Modélisation!$A$19,IF(C147&gt;=Modélisation!$B$18,Modélisation!$A$18,Modélisation!$A$17)))),IF(Modélisation!$B$10=6,IF(C147&gt;=Modélisation!$B$22,Modélisation!$A$22,IF(C147&gt;=Modélisation!$B$21,Modélisation!$A$21,IF(C147&gt;=Modélisation!$B$20,Modélisation!$A$20,IF(C147&gt;=Modélisation!$B$19,Modélisation!$A$19,IF(C147&gt;=Modélisation!$B$18,Modélisation!$A$18,Modélisation!$A$17))))),IF(Modélisation!$B$10=7,IF(C147&gt;=Modélisation!$B$23,Modélisation!$A$23,IF(C147&gt;=Modélisation!$B$22,Modélisation!$A$22,IF(C147&gt;=Modélisation!$B$21,Modélisation!$A$21,IF(C147&gt;=Modélisation!$B$20,Modélisation!$A$20,IF(C147&gt;=Modélisation!$B$19,Modélisation!$A$19,IF(C147&gt;=Modélisation!$B$18,Modélisation!$A$18,Modélisation!$A$17))))))))))))</f>
        <v/>
      </c>
      <c r="F147" s="1" t="str">
        <f>IF(ISBLANK(C147),"",VLOOKUP(E147,Modélisation!$A$17:$H$23,8,FALSE))</f>
        <v/>
      </c>
      <c r="G147" s="4" t="str">
        <f>IF(ISBLANK(C147),"",IF(Modélisation!$B$3="Oui",IF(D147=Liste!$F$2,0%,VLOOKUP(D147,Modélisation!$A$69:$B$86,2,FALSE)),""))</f>
        <v/>
      </c>
      <c r="H147" s="1" t="str">
        <f>IF(ISBLANK(C147),"",IF(Modélisation!$B$3="Oui",F147*(1-G147),F147))</f>
        <v/>
      </c>
    </row>
    <row r="148" spans="1:8" x14ac:dyDescent="0.35">
      <c r="A148" s="2">
        <v>147</v>
      </c>
      <c r="B148" s="36"/>
      <c r="C148" s="39"/>
      <c r="D148" s="37"/>
      <c r="E148" s="1" t="str">
        <f>IF(ISBLANK(C148),"",IF(Modélisation!$B$10=3,IF(C148&gt;=Modélisation!$B$19,Modélisation!$A$19,IF(C148&gt;=Modélisation!$B$18,Modélisation!$A$18,Modélisation!$A$17)),IF(Modélisation!$B$10=4,IF(C148&gt;=Modélisation!$B$20,Modélisation!$A$20,IF(C148&gt;=Modélisation!$B$19,Modélisation!$A$19,IF(C148&gt;=Modélisation!$B$18,Modélisation!$A$18,Modélisation!$A$17))),IF(Modélisation!$B$10=5,IF(C148&gt;=Modélisation!$B$21,Modélisation!$A$21,IF(C148&gt;=Modélisation!$B$20,Modélisation!$A$20,IF(C148&gt;=Modélisation!$B$19,Modélisation!$A$19,IF(C148&gt;=Modélisation!$B$18,Modélisation!$A$18,Modélisation!$A$17)))),IF(Modélisation!$B$10=6,IF(C148&gt;=Modélisation!$B$22,Modélisation!$A$22,IF(C148&gt;=Modélisation!$B$21,Modélisation!$A$21,IF(C148&gt;=Modélisation!$B$20,Modélisation!$A$20,IF(C148&gt;=Modélisation!$B$19,Modélisation!$A$19,IF(C148&gt;=Modélisation!$B$18,Modélisation!$A$18,Modélisation!$A$17))))),IF(Modélisation!$B$10=7,IF(C148&gt;=Modélisation!$B$23,Modélisation!$A$23,IF(C148&gt;=Modélisation!$B$22,Modélisation!$A$22,IF(C148&gt;=Modélisation!$B$21,Modélisation!$A$21,IF(C148&gt;=Modélisation!$B$20,Modélisation!$A$20,IF(C148&gt;=Modélisation!$B$19,Modélisation!$A$19,IF(C148&gt;=Modélisation!$B$18,Modélisation!$A$18,Modélisation!$A$17))))))))))))</f>
        <v/>
      </c>
      <c r="F148" s="1" t="str">
        <f>IF(ISBLANK(C148),"",VLOOKUP(E148,Modélisation!$A$17:$H$23,8,FALSE))</f>
        <v/>
      </c>
      <c r="G148" s="4" t="str">
        <f>IF(ISBLANK(C148),"",IF(Modélisation!$B$3="Oui",IF(D148=Liste!$F$2,0%,VLOOKUP(D148,Modélisation!$A$69:$B$86,2,FALSE)),""))</f>
        <v/>
      </c>
      <c r="H148" s="1" t="str">
        <f>IF(ISBLANK(C148),"",IF(Modélisation!$B$3="Oui",F148*(1-G148),F148))</f>
        <v/>
      </c>
    </row>
    <row r="149" spans="1:8" x14ac:dyDescent="0.35">
      <c r="A149" s="2">
        <v>148</v>
      </c>
      <c r="B149" s="36"/>
      <c r="C149" s="39"/>
      <c r="D149" s="37"/>
      <c r="E149" s="1" t="str">
        <f>IF(ISBLANK(C149),"",IF(Modélisation!$B$10=3,IF(C149&gt;=Modélisation!$B$19,Modélisation!$A$19,IF(C149&gt;=Modélisation!$B$18,Modélisation!$A$18,Modélisation!$A$17)),IF(Modélisation!$B$10=4,IF(C149&gt;=Modélisation!$B$20,Modélisation!$A$20,IF(C149&gt;=Modélisation!$B$19,Modélisation!$A$19,IF(C149&gt;=Modélisation!$B$18,Modélisation!$A$18,Modélisation!$A$17))),IF(Modélisation!$B$10=5,IF(C149&gt;=Modélisation!$B$21,Modélisation!$A$21,IF(C149&gt;=Modélisation!$B$20,Modélisation!$A$20,IF(C149&gt;=Modélisation!$B$19,Modélisation!$A$19,IF(C149&gt;=Modélisation!$B$18,Modélisation!$A$18,Modélisation!$A$17)))),IF(Modélisation!$B$10=6,IF(C149&gt;=Modélisation!$B$22,Modélisation!$A$22,IF(C149&gt;=Modélisation!$B$21,Modélisation!$A$21,IF(C149&gt;=Modélisation!$B$20,Modélisation!$A$20,IF(C149&gt;=Modélisation!$B$19,Modélisation!$A$19,IF(C149&gt;=Modélisation!$B$18,Modélisation!$A$18,Modélisation!$A$17))))),IF(Modélisation!$B$10=7,IF(C149&gt;=Modélisation!$B$23,Modélisation!$A$23,IF(C149&gt;=Modélisation!$B$22,Modélisation!$A$22,IF(C149&gt;=Modélisation!$B$21,Modélisation!$A$21,IF(C149&gt;=Modélisation!$B$20,Modélisation!$A$20,IF(C149&gt;=Modélisation!$B$19,Modélisation!$A$19,IF(C149&gt;=Modélisation!$B$18,Modélisation!$A$18,Modélisation!$A$17))))))))))))</f>
        <v/>
      </c>
      <c r="F149" s="1" t="str">
        <f>IF(ISBLANK(C149),"",VLOOKUP(E149,Modélisation!$A$17:$H$23,8,FALSE))</f>
        <v/>
      </c>
      <c r="G149" s="4" t="str">
        <f>IF(ISBLANK(C149),"",IF(Modélisation!$B$3="Oui",IF(D149=Liste!$F$2,0%,VLOOKUP(D149,Modélisation!$A$69:$B$86,2,FALSE)),""))</f>
        <v/>
      </c>
      <c r="H149" s="1" t="str">
        <f>IF(ISBLANK(C149),"",IF(Modélisation!$B$3="Oui",F149*(1-G149),F149))</f>
        <v/>
      </c>
    </row>
    <row r="150" spans="1:8" x14ac:dyDescent="0.35">
      <c r="A150" s="2">
        <v>149</v>
      </c>
      <c r="B150" s="36"/>
      <c r="C150" s="39"/>
      <c r="D150" s="37"/>
      <c r="E150" s="1" t="str">
        <f>IF(ISBLANK(C150),"",IF(Modélisation!$B$10=3,IF(C150&gt;=Modélisation!$B$19,Modélisation!$A$19,IF(C150&gt;=Modélisation!$B$18,Modélisation!$A$18,Modélisation!$A$17)),IF(Modélisation!$B$10=4,IF(C150&gt;=Modélisation!$B$20,Modélisation!$A$20,IF(C150&gt;=Modélisation!$B$19,Modélisation!$A$19,IF(C150&gt;=Modélisation!$B$18,Modélisation!$A$18,Modélisation!$A$17))),IF(Modélisation!$B$10=5,IF(C150&gt;=Modélisation!$B$21,Modélisation!$A$21,IF(C150&gt;=Modélisation!$B$20,Modélisation!$A$20,IF(C150&gt;=Modélisation!$B$19,Modélisation!$A$19,IF(C150&gt;=Modélisation!$B$18,Modélisation!$A$18,Modélisation!$A$17)))),IF(Modélisation!$B$10=6,IF(C150&gt;=Modélisation!$B$22,Modélisation!$A$22,IF(C150&gt;=Modélisation!$B$21,Modélisation!$A$21,IF(C150&gt;=Modélisation!$B$20,Modélisation!$A$20,IF(C150&gt;=Modélisation!$B$19,Modélisation!$A$19,IF(C150&gt;=Modélisation!$B$18,Modélisation!$A$18,Modélisation!$A$17))))),IF(Modélisation!$B$10=7,IF(C150&gt;=Modélisation!$B$23,Modélisation!$A$23,IF(C150&gt;=Modélisation!$B$22,Modélisation!$A$22,IF(C150&gt;=Modélisation!$B$21,Modélisation!$A$21,IF(C150&gt;=Modélisation!$B$20,Modélisation!$A$20,IF(C150&gt;=Modélisation!$B$19,Modélisation!$A$19,IF(C150&gt;=Modélisation!$B$18,Modélisation!$A$18,Modélisation!$A$17))))))))))))</f>
        <v/>
      </c>
      <c r="F150" s="1" t="str">
        <f>IF(ISBLANK(C150),"",VLOOKUP(E150,Modélisation!$A$17:$H$23,8,FALSE))</f>
        <v/>
      </c>
      <c r="G150" s="4" t="str">
        <f>IF(ISBLANK(C150),"",IF(Modélisation!$B$3="Oui",IF(D150=Liste!$F$2,0%,VLOOKUP(D150,Modélisation!$A$69:$B$86,2,FALSE)),""))</f>
        <v/>
      </c>
      <c r="H150" s="1" t="str">
        <f>IF(ISBLANK(C150),"",IF(Modélisation!$B$3="Oui",F150*(1-G150),F150))</f>
        <v/>
      </c>
    </row>
    <row r="151" spans="1:8" x14ac:dyDescent="0.35">
      <c r="A151" s="2">
        <v>150</v>
      </c>
      <c r="B151" s="36"/>
      <c r="C151" s="39"/>
      <c r="D151" s="37"/>
      <c r="E151" s="1" t="str">
        <f>IF(ISBLANK(C151),"",IF(Modélisation!$B$10=3,IF(C151&gt;=Modélisation!$B$19,Modélisation!$A$19,IF(C151&gt;=Modélisation!$B$18,Modélisation!$A$18,Modélisation!$A$17)),IF(Modélisation!$B$10=4,IF(C151&gt;=Modélisation!$B$20,Modélisation!$A$20,IF(C151&gt;=Modélisation!$B$19,Modélisation!$A$19,IF(C151&gt;=Modélisation!$B$18,Modélisation!$A$18,Modélisation!$A$17))),IF(Modélisation!$B$10=5,IF(C151&gt;=Modélisation!$B$21,Modélisation!$A$21,IF(C151&gt;=Modélisation!$B$20,Modélisation!$A$20,IF(C151&gt;=Modélisation!$B$19,Modélisation!$A$19,IF(C151&gt;=Modélisation!$B$18,Modélisation!$A$18,Modélisation!$A$17)))),IF(Modélisation!$B$10=6,IF(C151&gt;=Modélisation!$B$22,Modélisation!$A$22,IF(C151&gt;=Modélisation!$B$21,Modélisation!$A$21,IF(C151&gt;=Modélisation!$B$20,Modélisation!$A$20,IF(C151&gt;=Modélisation!$B$19,Modélisation!$A$19,IF(C151&gt;=Modélisation!$B$18,Modélisation!$A$18,Modélisation!$A$17))))),IF(Modélisation!$B$10=7,IF(C151&gt;=Modélisation!$B$23,Modélisation!$A$23,IF(C151&gt;=Modélisation!$B$22,Modélisation!$A$22,IF(C151&gt;=Modélisation!$B$21,Modélisation!$A$21,IF(C151&gt;=Modélisation!$B$20,Modélisation!$A$20,IF(C151&gt;=Modélisation!$B$19,Modélisation!$A$19,IF(C151&gt;=Modélisation!$B$18,Modélisation!$A$18,Modélisation!$A$17))))))))))))</f>
        <v/>
      </c>
      <c r="F151" s="1" t="str">
        <f>IF(ISBLANK(C151),"",VLOOKUP(E151,Modélisation!$A$17:$H$23,8,FALSE))</f>
        <v/>
      </c>
      <c r="G151" s="4" t="str">
        <f>IF(ISBLANK(C151),"",IF(Modélisation!$B$3="Oui",IF(D151=Liste!$F$2,0%,VLOOKUP(D151,Modélisation!$A$69:$B$86,2,FALSE)),""))</f>
        <v/>
      </c>
      <c r="H151" s="1" t="str">
        <f>IF(ISBLANK(C151),"",IF(Modélisation!$B$3="Oui",F151*(1-G151),F151))</f>
        <v/>
      </c>
    </row>
    <row r="152" spans="1:8" x14ac:dyDescent="0.35">
      <c r="A152" s="2">
        <v>151</v>
      </c>
      <c r="B152" s="36"/>
      <c r="C152" s="39"/>
      <c r="D152" s="37"/>
      <c r="E152" s="1" t="str">
        <f>IF(ISBLANK(C152),"",IF(Modélisation!$B$10=3,IF(C152&gt;=Modélisation!$B$19,Modélisation!$A$19,IF(C152&gt;=Modélisation!$B$18,Modélisation!$A$18,Modélisation!$A$17)),IF(Modélisation!$B$10=4,IF(C152&gt;=Modélisation!$B$20,Modélisation!$A$20,IF(C152&gt;=Modélisation!$B$19,Modélisation!$A$19,IF(C152&gt;=Modélisation!$B$18,Modélisation!$A$18,Modélisation!$A$17))),IF(Modélisation!$B$10=5,IF(C152&gt;=Modélisation!$B$21,Modélisation!$A$21,IF(C152&gt;=Modélisation!$B$20,Modélisation!$A$20,IF(C152&gt;=Modélisation!$B$19,Modélisation!$A$19,IF(C152&gt;=Modélisation!$B$18,Modélisation!$A$18,Modélisation!$A$17)))),IF(Modélisation!$B$10=6,IF(C152&gt;=Modélisation!$B$22,Modélisation!$A$22,IF(C152&gt;=Modélisation!$B$21,Modélisation!$A$21,IF(C152&gt;=Modélisation!$B$20,Modélisation!$A$20,IF(C152&gt;=Modélisation!$B$19,Modélisation!$A$19,IF(C152&gt;=Modélisation!$B$18,Modélisation!$A$18,Modélisation!$A$17))))),IF(Modélisation!$B$10=7,IF(C152&gt;=Modélisation!$B$23,Modélisation!$A$23,IF(C152&gt;=Modélisation!$B$22,Modélisation!$A$22,IF(C152&gt;=Modélisation!$B$21,Modélisation!$A$21,IF(C152&gt;=Modélisation!$B$20,Modélisation!$A$20,IF(C152&gt;=Modélisation!$B$19,Modélisation!$A$19,IF(C152&gt;=Modélisation!$B$18,Modélisation!$A$18,Modélisation!$A$17))))))))))))</f>
        <v/>
      </c>
      <c r="F152" s="1" t="str">
        <f>IF(ISBLANK(C152),"",VLOOKUP(E152,Modélisation!$A$17:$H$23,8,FALSE))</f>
        <v/>
      </c>
      <c r="G152" s="4" t="str">
        <f>IF(ISBLANK(C152),"",IF(Modélisation!$B$3="Oui",IF(D152=Liste!$F$2,0%,VLOOKUP(D152,Modélisation!$A$69:$B$86,2,FALSE)),""))</f>
        <v/>
      </c>
      <c r="H152" s="1" t="str">
        <f>IF(ISBLANK(C152),"",IF(Modélisation!$B$3="Oui",F152*(1-G152),F152))</f>
        <v/>
      </c>
    </row>
    <row r="153" spans="1:8" x14ac:dyDescent="0.35">
      <c r="A153" s="2">
        <v>152</v>
      </c>
      <c r="B153" s="36"/>
      <c r="C153" s="39"/>
      <c r="D153" s="37"/>
      <c r="E153" s="1" t="str">
        <f>IF(ISBLANK(C153),"",IF(Modélisation!$B$10=3,IF(C153&gt;=Modélisation!$B$19,Modélisation!$A$19,IF(C153&gt;=Modélisation!$B$18,Modélisation!$A$18,Modélisation!$A$17)),IF(Modélisation!$B$10=4,IF(C153&gt;=Modélisation!$B$20,Modélisation!$A$20,IF(C153&gt;=Modélisation!$B$19,Modélisation!$A$19,IF(C153&gt;=Modélisation!$B$18,Modélisation!$A$18,Modélisation!$A$17))),IF(Modélisation!$B$10=5,IF(C153&gt;=Modélisation!$B$21,Modélisation!$A$21,IF(C153&gt;=Modélisation!$B$20,Modélisation!$A$20,IF(C153&gt;=Modélisation!$B$19,Modélisation!$A$19,IF(C153&gt;=Modélisation!$B$18,Modélisation!$A$18,Modélisation!$A$17)))),IF(Modélisation!$B$10=6,IF(C153&gt;=Modélisation!$B$22,Modélisation!$A$22,IF(C153&gt;=Modélisation!$B$21,Modélisation!$A$21,IF(C153&gt;=Modélisation!$B$20,Modélisation!$A$20,IF(C153&gt;=Modélisation!$B$19,Modélisation!$A$19,IF(C153&gt;=Modélisation!$B$18,Modélisation!$A$18,Modélisation!$A$17))))),IF(Modélisation!$B$10=7,IF(C153&gt;=Modélisation!$B$23,Modélisation!$A$23,IF(C153&gt;=Modélisation!$B$22,Modélisation!$A$22,IF(C153&gt;=Modélisation!$B$21,Modélisation!$A$21,IF(C153&gt;=Modélisation!$B$20,Modélisation!$A$20,IF(C153&gt;=Modélisation!$B$19,Modélisation!$A$19,IF(C153&gt;=Modélisation!$B$18,Modélisation!$A$18,Modélisation!$A$17))))))))))))</f>
        <v/>
      </c>
      <c r="F153" s="1" t="str">
        <f>IF(ISBLANK(C153),"",VLOOKUP(E153,Modélisation!$A$17:$H$23,8,FALSE))</f>
        <v/>
      </c>
      <c r="G153" s="4" t="str">
        <f>IF(ISBLANK(C153),"",IF(Modélisation!$B$3="Oui",IF(D153=Liste!$F$2,0%,VLOOKUP(D153,Modélisation!$A$69:$B$86,2,FALSE)),""))</f>
        <v/>
      </c>
      <c r="H153" s="1" t="str">
        <f>IF(ISBLANK(C153),"",IF(Modélisation!$B$3="Oui",F153*(1-G153),F153))</f>
        <v/>
      </c>
    </row>
    <row r="154" spans="1:8" x14ac:dyDescent="0.35">
      <c r="A154" s="2">
        <v>153</v>
      </c>
      <c r="B154" s="36"/>
      <c r="C154" s="39"/>
      <c r="D154" s="37"/>
      <c r="E154" s="1" t="str">
        <f>IF(ISBLANK(C154),"",IF(Modélisation!$B$10=3,IF(C154&gt;=Modélisation!$B$19,Modélisation!$A$19,IF(C154&gt;=Modélisation!$B$18,Modélisation!$A$18,Modélisation!$A$17)),IF(Modélisation!$B$10=4,IF(C154&gt;=Modélisation!$B$20,Modélisation!$A$20,IF(C154&gt;=Modélisation!$B$19,Modélisation!$A$19,IF(C154&gt;=Modélisation!$B$18,Modélisation!$A$18,Modélisation!$A$17))),IF(Modélisation!$B$10=5,IF(C154&gt;=Modélisation!$B$21,Modélisation!$A$21,IF(C154&gt;=Modélisation!$B$20,Modélisation!$A$20,IF(C154&gt;=Modélisation!$B$19,Modélisation!$A$19,IF(C154&gt;=Modélisation!$B$18,Modélisation!$A$18,Modélisation!$A$17)))),IF(Modélisation!$B$10=6,IF(C154&gt;=Modélisation!$B$22,Modélisation!$A$22,IF(C154&gt;=Modélisation!$B$21,Modélisation!$A$21,IF(C154&gt;=Modélisation!$B$20,Modélisation!$A$20,IF(C154&gt;=Modélisation!$B$19,Modélisation!$A$19,IF(C154&gt;=Modélisation!$B$18,Modélisation!$A$18,Modélisation!$A$17))))),IF(Modélisation!$B$10=7,IF(C154&gt;=Modélisation!$B$23,Modélisation!$A$23,IF(C154&gt;=Modélisation!$B$22,Modélisation!$A$22,IF(C154&gt;=Modélisation!$B$21,Modélisation!$A$21,IF(C154&gt;=Modélisation!$B$20,Modélisation!$A$20,IF(C154&gt;=Modélisation!$B$19,Modélisation!$A$19,IF(C154&gt;=Modélisation!$B$18,Modélisation!$A$18,Modélisation!$A$17))))))))))))</f>
        <v/>
      </c>
      <c r="F154" s="1" t="str">
        <f>IF(ISBLANK(C154),"",VLOOKUP(E154,Modélisation!$A$17:$H$23,8,FALSE))</f>
        <v/>
      </c>
      <c r="G154" s="4" t="str">
        <f>IF(ISBLANK(C154),"",IF(Modélisation!$B$3="Oui",IF(D154=Liste!$F$2,0%,VLOOKUP(D154,Modélisation!$A$69:$B$86,2,FALSE)),""))</f>
        <v/>
      </c>
      <c r="H154" s="1" t="str">
        <f>IF(ISBLANK(C154),"",IF(Modélisation!$B$3="Oui",F154*(1-G154),F154))</f>
        <v/>
      </c>
    </row>
    <row r="155" spans="1:8" x14ac:dyDescent="0.35">
      <c r="A155" s="2">
        <v>154</v>
      </c>
      <c r="B155" s="36"/>
      <c r="C155" s="39"/>
      <c r="D155" s="37"/>
      <c r="E155" s="1" t="str">
        <f>IF(ISBLANK(C155),"",IF(Modélisation!$B$10=3,IF(C155&gt;=Modélisation!$B$19,Modélisation!$A$19,IF(C155&gt;=Modélisation!$B$18,Modélisation!$A$18,Modélisation!$A$17)),IF(Modélisation!$B$10=4,IF(C155&gt;=Modélisation!$B$20,Modélisation!$A$20,IF(C155&gt;=Modélisation!$B$19,Modélisation!$A$19,IF(C155&gt;=Modélisation!$B$18,Modélisation!$A$18,Modélisation!$A$17))),IF(Modélisation!$B$10=5,IF(C155&gt;=Modélisation!$B$21,Modélisation!$A$21,IF(C155&gt;=Modélisation!$B$20,Modélisation!$A$20,IF(C155&gt;=Modélisation!$B$19,Modélisation!$A$19,IF(C155&gt;=Modélisation!$B$18,Modélisation!$A$18,Modélisation!$A$17)))),IF(Modélisation!$B$10=6,IF(C155&gt;=Modélisation!$B$22,Modélisation!$A$22,IF(C155&gt;=Modélisation!$B$21,Modélisation!$A$21,IF(C155&gt;=Modélisation!$B$20,Modélisation!$A$20,IF(C155&gt;=Modélisation!$B$19,Modélisation!$A$19,IF(C155&gt;=Modélisation!$B$18,Modélisation!$A$18,Modélisation!$A$17))))),IF(Modélisation!$B$10=7,IF(C155&gt;=Modélisation!$B$23,Modélisation!$A$23,IF(C155&gt;=Modélisation!$B$22,Modélisation!$A$22,IF(C155&gt;=Modélisation!$B$21,Modélisation!$A$21,IF(C155&gt;=Modélisation!$B$20,Modélisation!$A$20,IF(C155&gt;=Modélisation!$B$19,Modélisation!$A$19,IF(C155&gt;=Modélisation!$B$18,Modélisation!$A$18,Modélisation!$A$17))))))))))))</f>
        <v/>
      </c>
      <c r="F155" s="1" t="str">
        <f>IF(ISBLANK(C155),"",VLOOKUP(E155,Modélisation!$A$17:$H$23,8,FALSE))</f>
        <v/>
      </c>
      <c r="G155" s="4" t="str">
        <f>IF(ISBLANK(C155),"",IF(Modélisation!$B$3="Oui",IF(D155=Liste!$F$2,0%,VLOOKUP(D155,Modélisation!$A$69:$B$86,2,FALSE)),""))</f>
        <v/>
      </c>
      <c r="H155" s="1" t="str">
        <f>IF(ISBLANK(C155),"",IF(Modélisation!$B$3="Oui",F155*(1-G155),F155))</f>
        <v/>
      </c>
    </row>
    <row r="156" spans="1:8" x14ac:dyDescent="0.35">
      <c r="A156" s="2">
        <v>155</v>
      </c>
      <c r="B156" s="36"/>
      <c r="C156" s="39"/>
      <c r="D156" s="37"/>
      <c r="E156" s="1" t="str">
        <f>IF(ISBLANK(C156),"",IF(Modélisation!$B$10=3,IF(C156&gt;=Modélisation!$B$19,Modélisation!$A$19,IF(C156&gt;=Modélisation!$B$18,Modélisation!$A$18,Modélisation!$A$17)),IF(Modélisation!$B$10=4,IF(C156&gt;=Modélisation!$B$20,Modélisation!$A$20,IF(C156&gt;=Modélisation!$B$19,Modélisation!$A$19,IF(C156&gt;=Modélisation!$B$18,Modélisation!$A$18,Modélisation!$A$17))),IF(Modélisation!$B$10=5,IF(C156&gt;=Modélisation!$B$21,Modélisation!$A$21,IF(C156&gt;=Modélisation!$B$20,Modélisation!$A$20,IF(C156&gt;=Modélisation!$B$19,Modélisation!$A$19,IF(C156&gt;=Modélisation!$B$18,Modélisation!$A$18,Modélisation!$A$17)))),IF(Modélisation!$B$10=6,IF(C156&gt;=Modélisation!$B$22,Modélisation!$A$22,IF(C156&gt;=Modélisation!$B$21,Modélisation!$A$21,IF(C156&gt;=Modélisation!$B$20,Modélisation!$A$20,IF(C156&gt;=Modélisation!$B$19,Modélisation!$A$19,IF(C156&gt;=Modélisation!$B$18,Modélisation!$A$18,Modélisation!$A$17))))),IF(Modélisation!$B$10=7,IF(C156&gt;=Modélisation!$B$23,Modélisation!$A$23,IF(C156&gt;=Modélisation!$B$22,Modélisation!$A$22,IF(C156&gt;=Modélisation!$B$21,Modélisation!$A$21,IF(C156&gt;=Modélisation!$B$20,Modélisation!$A$20,IF(C156&gt;=Modélisation!$B$19,Modélisation!$A$19,IF(C156&gt;=Modélisation!$B$18,Modélisation!$A$18,Modélisation!$A$17))))))))))))</f>
        <v/>
      </c>
      <c r="F156" s="1" t="str">
        <f>IF(ISBLANK(C156),"",VLOOKUP(E156,Modélisation!$A$17:$H$23,8,FALSE))</f>
        <v/>
      </c>
      <c r="G156" s="4" t="str">
        <f>IF(ISBLANK(C156),"",IF(Modélisation!$B$3="Oui",IF(D156=Liste!$F$2,0%,VLOOKUP(D156,Modélisation!$A$69:$B$86,2,FALSE)),""))</f>
        <v/>
      </c>
      <c r="H156" s="1" t="str">
        <f>IF(ISBLANK(C156),"",IF(Modélisation!$B$3="Oui",F156*(1-G156),F156))</f>
        <v/>
      </c>
    </row>
    <row r="157" spans="1:8" x14ac:dyDescent="0.35">
      <c r="A157" s="2">
        <v>156</v>
      </c>
      <c r="B157" s="36"/>
      <c r="C157" s="39"/>
      <c r="D157" s="37"/>
      <c r="E157" s="1" t="str">
        <f>IF(ISBLANK(C157),"",IF(Modélisation!$B$10=3,IF(C157&gt;=Modélisation!$B$19,Modélisation!$A$19,IF(C157&gt;=Modélisation!$B$18,Modélisation!$A$18,Modélisation!$A$17)),IF(Modélisation!$B$10=4,IF(C157&gt;=Modélisation!$B$20,Modélisation!$A$20,IF(C157&gt;=Modélisation!$B$19,Modélisation!$A$19,IF(C157&gt;=Modélisation!$B$18,Modélisation!$A$18,Modélisation!$A$17))),IF(Modélisation!$B$10=5,IF(C157&gt;=Modélisation!$B$21,Modélisation!$A$21,IF(C157&gt;=Modélisation!$B$20,Modélisation!$A$20,IF(C157&gt;=Modélisation!$B$19,Modélisation!$A$19,IF(C157&gt;=Modélisation!$B$18,Modélisation!$A$18,Modélisation!$A$17)))),IF(Modélisation!$B$10=6,IF(C157&gt;=Modélisation!$B$22,Modélisation!$A$22,IF(C157&gt;=Modélisation!$B$21,Modélisation!$A$21,IF(C157&gt;=Modélisation!$B$20,Modélisation!$A$20,IF(C157&gt;=Modélisation!$B$19,Modélisation!$A$19,IF(C157&gt;=Modélisation!$B$18,Modélisation!$A$18,Modélisation!$A$17))))),IF(Modélisation!$B$10=7,IF(C157&gt;=Modélisation!$B$23,Modélisation!$A$23,IF(C157&gt;=Modélisation!$B$22,Modélisation!$A$22,IF(C157&gt;=Modélisation!$B$21,Modélisation!$A$21,IF(C157&gt;=Modélisation!$B$20,Modélisation!$A$20,IF(C157&gt;=Modélisation!$B$19,Modélisation!$A$19,IF(C157&gt;=Modélisation!$B$18,Modélisation!$A$18,Modélisation!$A$17))))))))))))</f>
        <v/>
      </c>
      <c r="F157" s="1" t="str">
        <f>IF(ISBLANK(C157),"",VLOOKUP(E157,Modélisation!$A$17:$H$23,8,FALSE))</f>
        <v/>
      </c>
      <c r="G157" s="4" t="str">
        <f>IF(ISBLANK(C157),"",IF(Modélisation!$B$3="Oui",IF(D157=Liste!$F$2,0%,VLOOKUP(D157,Modélisation!$A$69:$B$86,2,FALSE)),""))</f>
        <v/>
      </c>
      <c r="H157" s="1" t="str">
        <f>IF(ISBLANK(C157),"",IF(Modélisation!$B$3="Oui",F157*(1-G157),F157))</f>
        <v/>
      </c>
    </row>
    <row r="158" spans="1:8" x14ac:dyDescent="0.35">
      <c r="A158" s="2">
        <v>157</v>
      </c>
      <c r="B158" s="36"/>
      <c r="C158" s="39"/>
      <c r="D158" s="37"/>
      <c r="E158" s="1" t="str">
        <f>IF(ISBLANK(C158),"",IF(Modélisation!$B$10=3,IF(C158&gt;=Modélisation!$B$19,Modélisation!$A$19,IF(C158&gt;=Modélisation!$B$18,Modélisation!$A$18,Modélisation!$A$17)),IF(Modélisation!$B$10=4,IF(C158&gt;=Modélisation!$B$20,Modélisation!$A$20,IF(C158&gt;=Modélisation!$B$19,Modélisation!$A$19,IF(C158&gt;=Modélisation!$B$18,Modélisation!$A$18,Modélisation!$A$17))),IF(Modélisation!$B$10=5,IF(C158&gt;=Modélisation!$B$21,Modélisation!$A$21,IF(C158&gt;=Modélisation!$B$20,Modélisation!$A$20,IF(C158&gt;=Modélisation!$B$19,Modélisation!$A$19,IF(C158&gt;=Modélisation!$B$18,Modélisation!$A$18,Modélisation!$A$17)))),IF(Modélisation!$B$10=6,IF(C158&gt;=Modélisation!$B$22,Modélisation!$A$22,IF(C158&gt;=Modélisation!$B$21,Modélisation!$A$21,IF(C158&gt;=Modélisation!$B$20,Modélisation!$A$20,IF(C158&gt;=Modélisation!$B$19,Modélisation!$A$19,IF(C158&gt;=Modélisation!$B$18,Modélisation!$A$18,Modélisation!$A$17))))),IF(Modélisation!$B$10=7,IF(C158&gt;=Modélisation!$B$23,Modélisation!$A$23,IF(C158&gt;=Modélisation!$B$22,Modélisation!$A$22,IF(C158&gt;=Modélisation!$B$21,Modélisation!$A$21,IF(C158&gt;=Modélisation!$B$20,Modélisation!$A$20,IF(C158&gt;=Modélisation!$B$19,Modélisation!$A$19,IF(C158&gt;=Modélisation!$B$18,Modélisation!$A$18,Modélisation!$A$17))))))))))))</f>
        <v/>
      </c>
      <c r="F158" s="1" t="str">
        <f>IF(ISBLANK(C158),"",VLOOKUP(E158,Modélisation!$A$17:$H$23,8,FALSE))</f>
        <v/>
      </c>
      <c r="G158" s="4" t="str">
        <f>IF(ISBLANK(C158),"",IF(Modélisation!$B$3="Oui",IF(D158=Liste!$F$2,0%,VLOOKUP(D158,Modélisation!$A$69:$B$86,2,FALSE)),""))</f>
        <v/>
      </c>
      <c r="H158" s="1" t="str">
        <f>IF(ISBLANK(C158),"",IF(Modélisation!$B$3="Oui",F158*(1-G158),F158))</f>
        <v/>
      </c>
    </row>
    <row r="159" spans="1:8" x14ac:dyDescent="0.35">
      <c r="A159" s="2">
        <v>158</v>
      </c>
      <c r="B159" s="36"/>
      <c r="C159" s="39"/>
      <c r="D159" s="37"/>
      <c r="E159" s="1" t="str">
        <f>IF(ISBLANK(C159),"",IF(Modélisation!$B$10=3,IF(C159&gt;=Modélisation!$B$19,Modélisation!$A$19,IF(C159&gt;=Modélisation!$B$18,Modélisation!$A$18,Modélisation!$A$17)),IF(Modélisation!$B$10=4,IF(C159&gt;=Modélisation!$B$20,Modélisation!$A$20,IF(C159&gt;=Modélisation!$B$19,Modélisation!$A$19,IF(C159&gt;=Modélisation!$B$18,Modélisation!$A$18,Modélisation!$A$17))),IF(Modélisation!$B$10=5,IF(C159&gt;=Modélisation!$B$21,Modélisation!$A$21,IF(C159&gt;=Modélisation!$B$20,Modélisation!$A$20,IF(C159&gt;=Modélisation!$B$19,Modélisation!$A$19,IF(C159&gt;=Modélisation!$B$18,Modélisation!$A$18,Modélisation!$A$17)))),IF(Modélisation!$B$10=6,IF(C159&gt;=Modélisation!$B$22,Modélisation!$A$22,IF(C159&gt;=Modélisation!$B$21,Modélisation!$A$21,IF(C159&gt;=Modélisation!$B$20,Modélisation!$A$20,IF(C159&gt;=Modélisation!$B$19,Modélisation!$A$19,IF(C159&gt;=Modélisation!$B$18,Modélisation!$A$18,Modélisation!$A$17))))),IF(Modélisation!$B$10=7,IF(C159&gt;=Modélisation!$B$23,Modélisation!$A$23,IF(C159&gt;=Modélisation!$B$22,Modélisation!$A$22,IF(C159&gt;=Modélisation!$B$21,Modélisation!$A$21,IF(C159&gt;=Modélisation!$B$20,Modélisation!$A$20,IF(C159&gt;=Modélisation!$B$19,Modélisation!$A$19,IF(C159&gt;=Modélisation!$B$18,Modélisation!$A$18,Modélisation!$A$17))))))))))))</f>
        <v/>
      </c>
      <c r="F159" s="1" t="str">
        <f>IF(ISBLANK(C159),"",VLOOKUP(E159,Modélisation!$A$17:$H$23,8,FALSE))</f>
        <v/>
      </c>
      <c r="G159" s="4" t="str">
        <f>IF(ISBLANK(C159),"",IF(Modélisation!$B$3="Oui",IF(D159=Liste!$F$2,0%,VLOOKUP(D159,Modélisation!$A$69:$B$86,2,FALSE)),""))</f>
        <v/>
      </c>
      <c r="H159" s="1" t="str">
        <f>IF(ISBLANK(C159),"",IF(Modélisation!$B$3="Oui",F159*(1-G159),F159))</f>
        <v/>
      </c>
    </row>
    <row r="160" spans="1:8" x14ac:dyDescent="0.35">
      <c r="A160" s="2">
        <v>159</v>
      </c>
      <c r="B160" s="36"/>
      <c r="C160" s="39"/>
      <c r="D160" s="37"/>
      <c r="E160" s="1" t="str">
        <f>IF(ISBLANK(C160),"",IF(Modélisation!$B$10=3,IF(C160&gt;=Modélisation!$B$19,Modélisation!$A$19,IF(C160&gt;=Modélisation!$B$18,Modélisation!$A$18,Modélisation!$A$17)),IF(Modélisation!$B$10=4,IF(C160&gt;=Modélisation!$B$20,Modélisation!$A$20,IF(C160&gt;=Modélisation!$B$19,Modélisation!$A$19,IF(C160&gt;=Modélisation!$B$18,Modélisation!$A$18,Modélisation!$A$17))),IF(Modélisation!$B$10=5,IF(C160&gt;=Modélisation!$B$21,Modélisation!$A$21,IF(C160&gt;=Modélisation!$B$20,Modélisation!$A$20,IF(C160&gt;=Modélisation!$B$19,Modélisation!$A$19,IF(C160&gt;=Modélisation!$B$18,Modélisation!$A$18,Modélisation!$A$17)))),IF(Modélisation!$B$10=6,IF(C160&gt;=Modélisation!$B$22,Modélisation!$A$22,IF(C160&gt;=Modélisation!$B$21,Modélisation!$A$21,IF(C160&gt;=Modélisation!$B$20,Modélisation!$A$20,IF(C160&gt;=Modélisation!$B$19,Modélisation!$A$19,IF(C160&gt;=Modélisation!$B$18,Modélisation!$A$18,Modélisation!$A$17))))),IF(Modélisation!$B$10=7,IF(C160&gt;=Modélisation!$B$23,Modélisation!$A$23,IF(C160&gt;=Modélisation!$B$22,Modélisation!$A$22,IF(C160&gt;=Modélisation!$B$21,Modélisation!$A$21,IF(C160&gt;=Modélisation!$B$20,Modélisation!$A$20,IF(C160&gt;=Modélisation!$B$19,Modélisation!$A$19,IF(C160&gt;=Modélisation!$B$18,Modélisation!$A$18,Modélisation!$A$17))))))))))))</f>
        <v/>
      </c>
      <c r="F160" s="1" t="str">
        <f>IF(ISBLANK(C160),"",VLOOKUP(E160,Modélisation!$A$17:$H$23,8,FALSE))</f>
        <v/>
      </c>
      <c r="G160" s="4" t="str">
        <f>IF(ISBLANK(C160),"",IF(Modélisation!$B$3="Oui",IF(D160=Liste!$F$2,0%,VLOOKUP(D160,Modélisation!$A$69:$B$86,2,FALSE)),""))</f>
        <v/>
      </c>
      <c r="H160" s="1" t="str">
        <f>IF(ISBLANK(C160),"",IF(Modélisation!$B$3="Oui",F160*(1-G160),F160))</f>
        <v/>
      </c>
    </row>
    <row r="161" spans="1:8" x14ac:dyDescent="0.35">
      <c r="A161" s="2">
        <v>160</v>
      </c>
      <c r="B161" s="36"/>
      <c r="C161" s="39"/>
      <c r="D161" s="37"/>
      <c r="E161" s="1" t="str">
        <f>IF(ISBLANK(C161),"",IF(Modélisation!$B$10=3,IF(C161&gt;=Modélisation!$B$19,Modélisation!$A$19,IF(C161&gt;=Modélisation!$B$18,Modélisation!$A$18,Modélisation!$A$17)),IF(Modélisation!$B$10=4,IF(C161&gt;=Modélisation!$B$20,Modélisation!$A$20,IF(C161&gt;=Modélisation!$B$19,Modélisation!$A$19,IF(C161&gt;=Modélisation!$B$18,Modélisation!$A$18,Modélisation!$A$17))),IF(Modélisation!$B$10=5,IF(C161&gt;=Modélisation!$B$21,Modélisation!$A$21,IF(C161&gt;=Modélisation!$B$20,Modélisation!$A$20,IF(C161&gt;=Modélisation!$B$19,Modélisation!$A$19,IF(C161&gt;=Modélisation!$B$18,Modélisation!$A$18,Modélisation!$A$17)))),IF(Modélisation!$B$10=6,IF(C161&gt;=Modélisation!$B$22,Modélisation!$A$22,IF(C161&gt;=Modélisation!$B$21,Modélisation!$A$21,IF(C161&gt;=Modélisation!$B$20,Modélisation!$A$20,IF(C161&gt;=Modélisation!$B$19,Modélisation!$A$19,IF(C161&gt;=Modélisation!$B$18,Modélisation!$A$18,Modélisation!$A$17))))),IF(Modélisation!$B$10=7,IF(C161&gt;=Modélisation!$B$23,Modélisation!$A$23,IF(C161&gt;=Modélisation!$B$22,Modélisation!$A$22,IF(C161&gt;=Modélisation!$B$21,Modélisation!$A$21,IF(C161&gt;=Modélisation!$B$20,Modélisation!$A$20,IF(C161&gt;=Modélisation!$B$19,Modélisation!$A$19,IF(C161&gt;=Modélisation!$B$18,Modélisation!$A$18,Modélisation!$A$17))))))))))))</f>
        <v/>
      </c>
      <c r="F161" s="1" t="str">
        <f>IF(ISBLANK(C161),"",VLOOKUP(E161,Modélisation!$A$17:$H$23,8,FALSE))</f>
        <v/>
      </c>
      <c r="G161" s="4" t="str">
        <f>IF(ISBLANK(C161),"",IF(Modélisation!$B$3="Oui",IF(D161=Liste!$F$2,0%,VLOOKUP(D161,Modélisation!$A$69:$B$86,2,FALSE)),""))</f>
        <v/>
      </c>
      <c r="H161" s="1" t="str">
        <f>IF(ISBLANK(C161),"",IF(Modélisation!$B$3="Oui",F161*(1-G161),F161))</f>
        <v/>
      </c>
    </row>
    <row r="162" spans="1:8" x14ac:dyDescent="0.35">
      <c r="A162" s="2">
        <v>161</v>
      </c>
      <c r="B162" s="36"/>
      <c r="C162" s="39"/>
      <c r="D162" s="37"/>
      <c r="E162" s="1" t="str">
        <f>IF(ISBLANK(C162),"",IF(Modélisation!$B$10=3,IF(C162&gt;=Modélisation!$B$19,Modélisation!$A$19,IF(C162&gt;=Modélisation!$B$18,Modélisation!$A$18,Modélisation!$A$17)),IF(Modélisation!$B$10=4,IF(C162&gt;=Modélisation!$B$20,Modélisation!$A$20,IF(C162&gt;=Modélisation!$B$19,Modélisation!$A$19,IF(C162&gt;=Modélisation!$B$18,Modélisation!$A$18,Modélisation!$A$17))),IF(Modélisation!$B$10=5,IF(C162&gt;=Modélisation!$B$21,Modélisation!$A$21,IF(C162&gt;=Modélisation!$B$20,Modélisation!$A$20,IF(C162&gt;=Modélisation!$B$19,Modélisation!$A$19,IF(C162&gt;=Modélisation!$B$18,Modélisation!$A$18,Modélisation!$A$17)))),IF(Modélisation!$B$10=6,IF(C162&gt;=Modélisation!$B$22,Modélisation!$A$22,IF(C162&gt;=Modélisation!$B$21,Modélisation!$A$21,IF(C162&gt;=Modélisation!$B$20,Modélisation!$A$20,IF(C162&gt;=Modélisation!$B$19,Modélisation!$A$19,IF(C162&gt;=Modélisation!$B$18,Modélisation!$A$18,Modélisation!$A$17))))),IF(Modélisation!$B$10=7,IF(C162&gt;=Modélisation!$B$23,Modélisation!$A$23,IF(C162&gt;=Modélisation!$B$22,Modélisation!$A$22,IF(C162&gt;=Modélisation!$B$21,Modélisation!$A$21,IF(C162&gt;=Modélisation!$B$20,Modélisation!$A$20,IF(C162&gt;=Modélisation!$B$19,Modélisation!$A$19,IF(C162&gt;=Modélisation!$B$18,Modélisation!$A$18,Modélisation!$A$17))))))))))))</f>
        <v/>
      </c>
      <c r="F162" s="1" t="str">
        <f>IF(ISBLANK(C162),"",VLOOKUP(E162,Modélisation!$A$17:$H$23,8,FALSE))</f>
        <v/>
      </c>
      <c r="G162" s="4" t="str">
        <f>IF(ISBLANK(C162),"",IF(Modélisation!$B$3="Oui",IF(D162=Liste!$F$2,0%,VLOOKUP(D162,Modélisation!$A$69:$B$86,2,FALSE)),""))</f>
        <v/>
      </c>
      <c r="H162" s="1" t="str">
        <f>IF(ISBLANK(C162),"",IF(Modélisation!$B$3="Oui",F162*(1-G162),F162))</f>
        <v/>
      </c>
    </row>
    <row r="163" spans="1:8" x14ac:dyDescent="0.35">
      <c r="A163" s="2">
        <v>162</v>
      </c>
      <c r="B163" s="36"/>
      <c r="C163" s="39"/>
      <c r="D163" s="37"/>
      <c r="E163" s="1" t="str">
        <f>IF(ISBLANK(C163),"",IF(Modélisation!$B$10=3,IF(C163&gt;=Modélisation!$B$19,Modélisation!$A$19,IF(C163&gt;=Modélisation!$B$18,Modélisation!$A$18,Modélisation!$A$17)),IF(Modélisation!$B$10=4,IF(C163&gt;=Modélisation!$B$20,Modélisation!$A$20,IF(C163&gt;=Modélisation!$B$19,Modélisation!$A$19,IF(C163&gt;=Modélisation!$B$18,Modélisation!$A$18,Modélisation!$A$17))),IF(Modélisation!$B$10=5,IF(C163&gt;=Modélisation!$B$21,Modélisation!$A$21,IF(C163&gt;=Modélisation!$B$20,Modélisation!$A$20,IF(C163&gt;=Modélisation!$B$19,Modélisation!$A$19,IF(C163&gt;=Modélisation!$B$18,Modélisation!$A$18,Modélisation!$A$17)))),IF(Modélisation!$B$10=6,IF(C163&gt;=Modélisation!$B$22,Modélisation!$A$22,IF(C163&gt;=Modélisation!$B$21,Modélisation!$A$21,IF(C163&gt;=Modélisation!$B$20,Modélisation!$A$20,IF(C163&gt;=Modélisation!$B$19,Modélisation!$A$19,IF(C163&gt;=Modélisation!$B$18,Modélisation!$A$18,Modélisation!$A$17))))),IF(Modélisation!$B$10=7,IF(C163&gt;=Modélisation!$B$23,Modélisation!$A$23,IF(C163&gt;=Modélisation!$B$22,Modélisation!$A$22,IF(C163&gt;=Modélisation!$B$21,Modélisation!$A$21,IF(C163&gt;=Modélisation!$B$20,Modélisation!$A$20,IF(C163&gt;=Modélisation!$B$19,Modélisation!$A$19,IF(C163&gt;=Modélisation!$B$18,Modélisation!$A$18,Modélisation!$A$17))))))))))))</f>
        <v/>
      </c>
      <c r="F163" s="1" t="str">
        <f>IF(ISBLANK(C163),"",VLOOKUP(E163,Modélisation!$A$17:$H$23,8,FALSE))</f>
        <v/>
      </c>
      <c r="G163" s="4" t="str">
        <f>IF(ISBLANK(C163),"",IF(Modélisation!$B$3="Oui",IF(D163=Liste!$F$2,0%,VLOOKUP(D163,Modélisation!$A$69:$B$86,2,FALSE)),""))</f>
        <v/>
      </c>
      <c r="H163" s="1" t="str">
        <f>IF(ISBLANK(C163),"",IF(Modélisation!$B$3="Oui",F163*(1-G163),F163))</f>
        <v/>
      </c>
    </row>
    <row r="164" spans="1:8" x14ac:dyDescent="0.35">
      <c r="A164" s="2">
        <v>163</v>
      </c>
      <c r="B164" s="36"/>
      <c r="C164" s="39"/>
      <c r="D164" s="37"/>
      <c r="E164" s="1" t="str">
        <f>IF(ISBLANK(C164),"",IF(Modélisation!$B$10=3,IF(C164&gt;=Modélisation!$B$19,Modélisation!$A$19,IF(C164&gt;=Modélisation!$B$18,Modélisation!$A$18,Modélisation!$A$17)),IF(Modélisation!$B$10=4,IF(C164&gt;=Modélisation!$B$20,Modélisation!$A$20,IF(C164&gt;=Modélisation!$B$19,Modélisation!$A$19,IF(C164&gt;=Modélisation!$B$18,Modélisation!$A$18,Modélisation!$A$17))),IF(Modélisation!$B$10=5,IF(C164&gt;=Modélisation!$B$21,Modélisation!$A$21,IF(C164&gt;=Modélisation!$B$20,Modélisation!$A$20,IF(C164&gt;=Modélisation!$B$19,Modélisation!$A$19,IF(C164&gt;=Modélisation!$B$18,Modélisation!$A$18,Modélisation!$A$17)))),IF(Modélisation!$B$10=6,IF(C164&gt;=Modélisation!$B$22,Modélisation!$A$22,IF(C164&gt;=Modélisation!$B$21,Modélisation!$A$21,IF(C164&gt;=Modélisation!$B$20,Modélisation!$A$20,IF(C164&gt;=Modélisation!$B$19,Modélisation!$A$19,IF(C164&gt;=Modélisation!$B$18,Modélisation!$A$18,Modélisation!$A$17))))),IF(Modélisation!$B$10=7,IF(C164&gt;=Modélisation!$B$23,Modélisation!$A$23,IF(C164&gt;=Modélisation!$B$22,Modélisation!$A$22,IF(C164&gt;=Modélisation!$B$21,Modélisation!$A$21,IF(C164&gt;=Modélisation!$B$20,Modélisation!$A$20,IF(C164&gt;=Modélisation!$B$19,Modélisation!$A$19,IF(C164&gt;=Modélisation!$B$18,Modélisation!$A$18,Modélisation!$A$17))))))))))))</f>
        <v/>
      </c>
      <c r="F164" s="1" t="str">
        <f>IF(ISBLANK(C164),"",VLOOKUP(E164,Modélisation!$A$17:$H$23,8,FALSE))</f>
        <v/>
      </c>
      <c r="G164" s="4" t="str">
        <f>IF(ISBLANK(C164),"",IF(Modélisation!$B$3="Oui",IF(D164=Liste!$F$2,0%,VLOOKUP(D164,Modélisation!$A$69:$B$86,2,FALSE)),""))</f>
        <v/>
      </c>
      <c r="H164" s="1" t="str">
        <f>IF(ISBLANK(C164),"",IF(Modélisation!$B$3="Oui",F164*(1-G164),F164))</f>
        <v/>
      </c>
    </row>
    <row r="165" spans="1:8" x14ac:dyDescent="0.35">
      <c r="A165" s="2">
        <v>164</v>
      </c>
      <c r="B165" s="36"/>
      <c r="C165" s="39"/>
      <c r="D165" s="37"/>
      <c r="E165" s="1" t="str">
        <f>IF(ISBLANK(C165),"",IF(Modélisation!$B$10=3,IF(C165&gt;=Modélisation!$B$19,Modélisation!$A$19,IF(C165&gt;=Modélisation!$B$18,Modélisation!$A$18,Modélisation!$A$17)),IF(Modélisation!$B$10=4,IF(C165&gt;=Modélisation!$B$20,Modélisation!$A$20,IF(C165&gt;=Modélisation!$B$19,Modélisation!$A$19,IF(C165&gt;=Modélisation!$B$18,Modélisation!$A$18,Modélisation!$A$17))),IF(Modélisation!$B$10=5,IF(C165&gt;=Modélisation!$B$21,Modélisation!$A$21,IF(C165&gt;=Modélisation!$B$20,Modélisation!$A$20,IF(C165&gt;=Modélisation!$B$19,Modélisation!$A$19,IF(C165&gt;=Modélisation!$B$18,Modélisation!$A$18,Modélisation!$A$17)))),IF(Modélisation!$B$10=6,IF(C165&gt;=Modélisation!$B$22,Modélisation!$A$22,IF(C165&gt;=Modélisation!$B$21,Modélisation!$A$21,IF(C165&gt;=Modélisation!$B$20,Modélisation!$A$20,IF(C165&gt;=Modélisation!$B$19,Modélisation!$A$19,IF(C165&gt;=Modélisation!$B$18,Modélisation!$A$18,Modélisation!$A$17))))),IF(Modélisation!$B$10=7,IF(C165&gt;=Modélisation!$B$23,Modélisation!$A$23,IF(C165&gt;=Modélisation!$B$22,Modélisation!$A$22,IF(C165&gt;=Modélisation!$B$21,Modélisation!$A$21,IF(C165&gt;=Modélisation!$B$20,Modélisation!$A$20,IF(C165&gt;=Modélisation!$B$19,Modélisation!$A$19,IF(C165&gt;=Modélisation!$B$18,Modélisation!$A$18,Modélisation!$A$17))))))))))))</f>
        <v/>
      </c>
      <c r="F165" s="1" t="str">
        <f>IF(ISBLANK(C165),"",VLOOKUP(E165,Modélisation!$A$17:$H$23,8,FALSE))</f>
        <v/>
      </c>
      <c r="G165" s="4" t="str">
        <f>IF(ISBLANK(C165),"",IF(Modélisation!$B$3="Oui",IF(D165=Liste!$F$2,0%,VLOOKUP(D165,Modélisation!$A$69:$B$86,2,FALSE)),""))</f>
        <v/>
      </c>
      <c r="H165" s="1" t="str">
        <f>IF(ISBLANK(C165),"",IF(Modélisation!$B$3="Oui",F165*(1-G165),F165))</f>
        <v/>
      </c>
    </row>
    <row r="166" spans="1:8" x14ac:dyDescent="0.35">
      <c r="A166" s="2">
        <v>165</v>
      </c>
      <c r="B166" s="36"/>
      <c r="C166" s="39"/>
      <c r="D166" s="37"/>
      <c r="E166" s="1" t="str">
        <f>IF(ISBLANK(C166),"",IF(Modélisation!$B$10=3,IF(C166&gt;=Modélisation!$B$19,Modélisation!$A$19,IF(C166&gt;=Modélisation!$B$18,Modélisation!$A$18,Modélisation!$A$17)),IF(Modélisation!$B$10=4,IF(C166&gt;=Modélisation!$B$20,Modélisation!$A$20,IF(C166&gt;=Modélisation!$B$19,Modélisation!$A$19,IF(C166&gt;=Modélisation!$B$18,Modélisation!$A$18,Modélisation!$A$17))),IF(Modélisation!$B$10=5,IF(C166&gt;=Modélisation!$B$21,Modélisation!$A$21,IF(C166&gt;=Modélisation!$B$20,Modélisation!$A$20,IF(C166&gt;=Modélisation!$B$19,Modélisation!$A$19,IF(C166&gt;=Modélisation!$B$18,Modélisation!$A$18,Modélisation!$A$17)))),IF(Modélisation!$B$10=6,IF(C166&gt;=Modélisation!$B$22,Modélisation!$A$22,IF(C166&gt;=Modélisation!$B$21,Modélisation!$A$21,IF(C166&gt;=Modélisation!$B$20,Modélisation!$A$20,IF(C166&gt;=Modélisation!$B$19,Modélisation!$A$19,IF(C166&gt;=Modélisation!$B$18,Modélisation!$A$18,Modélisation!$A$17))))),IF(Modélisation!$B$10=7,IF(C166&gt;=Modélisation!$B$23,Modélisation!$A$23,IF(C166&gt;=Modélisation!$B$22,Modélisation!$A$22,IF(C166&gt;=Modélisation!$B$21,Modélisation!$A$21,IF(C166&gt;=Modélisation!$B$20,Modélisation!$A$20,IF(C166&gt;=Modélisation!$B$19,Modélisation!$A$19,IF(C166&gt;=Modélisation!$B$18,Modélisation!$A$18,Modélisation!$A$17))))))))))))</f>
        <v/>
      </c>
      <c r="F166" s="1" t="str">
        <f>IF(ISBLANK(C166),"",VLOOKUP(E166,Modélisation!$A$17:$H$23,8,FALSE))</f>
        <v/>
      </c>
      <c r="G166" s="4" t="str">
        <f>IF(ISBLANK(C166),"",IF(Modélisation!$B$3="Oui",IF(D166=Liste!$F$2,0%,VLOOKUP(D166,Modélisation!$A$69:$B$86,2,FALSE)),""))</f>
        <v/>
      </c>
      <c r="H166" s="1" t="str">
        <f>IF(ISBLANK(C166),"",IF(Modélisation!$B$3="Oui",F166*(1-G166),F166))</f>
        <v/>
      </c>
    </row>
    <row r="167" spans="1:8" x14ac:dyDescent="0.35">
      <c r="A167" s="2">
        <v>166</v>
      </c>
      <c r="B167" s="36"/>
      <c r="C167" s="39"/>
      <c r="D167" s="37"/>
      <c r="E167" s="1" t="str">
        <f>IF(ISBLANK(C167),"",IF(Modélisation!$B$10=3,IF(C167&gt;=Modélisation!$B$19,Modélisation!$A$19,IF(C167&gt;=Modélisation!$B$18,Modélisation!$A$18,Modélisation!$A$17)),IF(Modélisation!$B$10=4,IF(C167&gt;=Modélisation!$B$20,Modélisation!$A$20,IF(C167&gt;=Modélisation!$B$19,Modélisation!$A$19,IF(C167&gt;=Modélisation!$B$18,Modélisation!$A$18,Modélisation!$A$17))),IF(Modélisation!$B$10=5,IF(C167&gt;=Modélisation!$B$21,Modélisation!$A$21,IF(C167&gt;=Modélisation!$B$20,Modélisation!$A$20,IF(C167&gt;=Modélisation!$B$19,Modélisation!$A$19,IF(C167&gt;=Modélisation!$B$18,Modélisation!$A$18,Modélisation!$A$17)))),IF(Modélisation!$B$10=6,IF(C167&gt;=Modélisation!$B$22,Modélisation!$A$22,IF(C167&gt;=Modélisation!$B$21,Modélisation!$A$21,IF(C167&gt;=Modélisation!$B$20,Modélisation!$A$20,IF(C167&gt;=Modélisation!$B$19,Modélisation!$A$19,IF(C167&gt;=Modélisation!$B$18,Modélisation!$A$18,Modélisation!$A$17))))),IF(Modélisation!$B$10=7,IF(C167&gt;=Modélisation!$B$23,Modélisation!$A$23,IF(C167&gt;=Modélisation!$B$22,Modélisation!$A$22,IF(C167&gt;=Modélisation!$B$21,Modélisation!$A$21,IF(C167&gt;=Modélisation!$B$20,Modélisation!$A$20,IF(C167&gt;=Modélisation!$B$19,Modélisation!$A$19,IF(C167&gt;=Modélisation!$B$18,Modélisation!$A$18,Modélisation!$A$17))))))))))))</f>
        <v/>
      </c>
      <c r="F167" s="1" t="str">
        <f>IF(ISBLANK(C167),"",VLOOKUP(E167,Modélisation!$A$17:$H$23,8,FALSE))</f>
        <v/>
      </c>
      <c r="G167" s="4" t="str">
        <f>IF(ISBLANK(C167),"",IF(Modélisation!$B$3="Oui",IF(D167=Liste!$F$2,0%,VLOOKUP(D167,Modélisation!$A$69:$B$86,2,FALSE)),""))</f>
        <v/>
      </c>
      <c r="H167" s="1" t="str">
        <f>IF(ISBLANK(C167),"",IF(Modélisation!$B$3="Oui",F167*(1-G167),F167))</f>
        <v/>
      </c>
    </row>
    <row r="168" spans="1:8" x14ac:dyDescent="0.35">
      <c r="A168" s="2">
        <v>167</v>
      </c>
      <c r="B168" s="36"/>
      <c r="C168" s="39"/>
      <c r="D168" s="37"/>
      <c r="E168" s="1" t="str">
        <f>IF(ISBLANK(C168),"",IF(Modélisation!$B$10=3,IF(C168&gt;=Modélisation!$B$19,Modélisation!$A$19,IF(C168&gt;=Modélisation!$B$18,Modélisation!$A$18,Modélisation!$A$17)),IF(Modélisation!$B$10=4,IF(C168&gt;=Modélisation!$B$20,Modélisation!$A$20,IF(C168&gt;=Modélisation!$B$19,Modélisation!$A$19,IF(C168&gt;=Modélisation!$B$18,Modélisation!$A$18,Modélisation!$A$17))),IF(Modélisation!$B$10=5,IF(C168&gt;=Modélisation!$B$21,Modélisation!$A$21,IF(C168&gt;=Modélisation!$B$20,Modélisation!$A$20,IF(C168&gt;=Modélisation!$B$19,Modélisation!$A$19,IF(C168&gt;=Modélisation!$B$18,Modélisation!$A$18,Modélisation!$A$17)))),IF(Modélisation!$B$10=6,IF(C168&gt;=Modélisation!$B$22,Modélisation!$A$22,IF(C168&gt;=Modélisation!$B$21,Modélisation!$A$21,IF(C168&gt;=Modélisation!$B$20,Modélisation!$A$20,IF(C168&gt;=Modélisation!$B$19,Modélisation!$A$19,IF(C168&gt;=Modélisation!$B$18,Modélisation!$A$18,Modélisation!$A$17))))),IF(Modélisation!$B$10=7,IF(C168&gt;=Modélisation!$B$23,Modélisation!$A$23,IF(C168&gt;=Modélisation!$B$22,Modélisation!$A$22,IF(C168&gt;=Modélisation!$B$21,Modélisation!$A$21,IF(C168&gt;=Modélisation!$B$20,Modélisation!$A$20,IF(C168&gt;=Modélisation!$B$19,Modélisation!$A$19,IF(C168&gt;=Modélisation!$B$18,Modélisation!$A$18,Modélisation!$A$17))))))))))))</f>
        <v/>
      </c>
      <c r="F168" s="1" t="str">
        <f>IF(ISBLANK(C168),"",VLOOKUP(E168,Modélisation!$A$17:$H$23,8,FALSE))</f>
        <v/>
      </c>
      <c r="G168" s="4" t="str">
        <f>IF(ISBLANK(C168),"",IF(Modélisation!$B$3="Oui",IF(D168=Liste!$F$2,0%,VLOOKUP(D168,Modélisation!$A$69:$B$86,2,FALSE)),""))</f>
        <v/>
      </c>
      <c r="H168" s="1" t="str">
        <f>IF(ISBLANK(C168),"",IF(Modélisation!$B$3="Oui",F168*(1-G168),F168))</f>
        <v/>
      </c>
    </row>
    <row r="169" spans="1:8" x14ac:dyDescent="0.35">
      <c r="A169" s="2">
        <v>168</v>
      </c>
      <c r="B169" s="36"/>
      <c r="C169" s="39"/>
      <c r="D169" s="37"/>
      <c r="E169" s="1" t="str">
        <f>IF(ISBLANK(C169),"",IF(Modélisation!$B$10=3,IF(C169&gt;=Modélisation!$B$19,Modélisation!$A$19,IF(C169&gt;=Modélisation!$B$18,Modélisation!$A$18,Modélisation!$A$17)),IF(Modélisation!$B$10=4,IF(C169&gt;=Modélisation!$B$20,Modélisation!$A$20,IF(C169&gt;=Modélisation!$B$19,Modélisation!$A$19,IF(C169&gt;=Modélisation!$B$18,Modélisation!$A$18,Modélisation!$A$17))),IF(Modélisation!$B$10=5,IF(C169&gt;=Modélisation!$B$21,Modélisation!$A$21,IF(C169&gt;=Modélisation!$B$20,Modélisation!$A$20,IF(C169&gt;=Modélisation!$B$19,Modélisation!$A$19,IF(C169&gt;=Modélisation!$B$18,Modélisation!$A$18,Modélisation!$A$17)))),IF(Modélisation!$B$10=6,IF(C169&gt;=Modélisation!$B$22,Modélisation!$A$22,IF(C169&gt;=Modélisation!$B$21,Modélisation!$A$21,IF(C169&gt;=Modélisation!$B$20,Modélisation!$A$20,IF(C169&gt;=Modélisation!$B$19,Modélisation!$A$19,IF(C169&gt;=Modélisation!$B$18,Modélisation!$A$18,Modélisation!$A$17))))),IF(Modélisation!$B$10=7,IF(C169&gt;=Modélisation!$B$23,Modélisation!$A$23,IF(C169&gt;=Modélisation!$B$22,Modélisation!$A$22,IF(C169&gt;=Modélisation!$B$21,Modélisation!$A$21,IF(C169&gt;=Modélisation!$B$20,Modélisation!$A$20,IF(C169&gt;=Modélisation!$B$19,Modélisation!$A$19,IF(C169&gt;=Modélisation!$B$18,Modélisation!$A$18,Modélisation!$A$17))))))))))))</f>
        <v/>
      </c>
      <c r="F169" s="1" t="str">
        <f>IF(ISBLANK(C169),"",VLOOKUP(E169,Modélisation!$A$17:$H$23,8,FALSE))</f>
        <v/>
      </c>
      <c r="G169" s="4" t="str">
        <f>IF(ISBLANK(C169),"",IF(Modélisation!$B$3="Oui",IF(D169=Liste!$F$2,0%,VLOOKUP(D169,Modélisation!$A$69:$B$86,2,FALSE)),""))</f>
        <v/>
      </c>
      <c r="H169" s="1" t="str">
        <f>IF(ISBLANK(C169),"",IF(Modélisation!$B$3="Oui",F169*(1-G169),F169))</f>
        <v/>
      </c>
    </row>
    <row r="170" spans="1:8" x14ac:dyDescent="0.35">
      <c r="A170" s="2">
        <v>169</v>
      </c>
      <c r="B170" s="36"/>
      <c r="C170" s="39"/>
      <c r="D170" s="37"/>
      <c r="E170" s="1" t="str">
        <f>IF(ISBLANK(C170),"",IF(Modélisation!$B$10=3,IF(C170&gt;=Modélisation!$B$19,Modélisation!$A$19,IF(C170&gt;=Modélisation!$B$18,Modélisation!$A$18,Modélisation!$A$17)),IF(Modélisation!$B$10=4,IF(C170&gt;=Modélisation!$B$20,Modélisation!$A$20,IF(C170&gt;=Modélisation!$B$19,Modélisation!$A$19,IF(C170&gt;=Modélisation!$B$18,Modélisation!$A$18,Modélisation!$A$17))),IF(Modélisation!$B$10=5,IF(C170&gt;=Modélisation!$B$21,Modélisation!$A$21,IF(C170&gt;=Modélisation!$B$20,Modélisation!$A$20,IF(C170&gt;=Modélisation!$B$19,Modélisation!$A$19,IF(C170&gt;=Modélisation!$B$18,Modélisation!$A$18,Modélisation!$A$17)))),IF(Modélisation!$B$10=6,IF(C170&gt;=Modélisation!$B$22,Modélisation!$A$22,IF(C170&gt;=Modélisation!$B$21,Modélisation!$A$21,IF(C170&gt;=Modélisation!$B$20,Modélisation!$A$20,IF(C170&gt;=Modélisation!$B$19,Modélisation!$A$19,IF(C170&gt;=Modélisation!$B$18,Modélisation!$A$18,Modélisation!$A$17))))),IF(Modélisation!$B$10=7,IF(C170&gt;=Modélisation!$B$23,Modélisation!$A$23,IF(C170&gt;=Modélisation!$B$22,Modélisation!$A$22,IF(C170&gt;=Modélisation!$B$21,Modélisation!$A$21,IF(C170&gt;=Modélisation!$B$20,Modélisation!$A$20,IF(C170&gt;=Modélisation!$B$19,Modélisation!$A$19,IF(C170&gt;=Modélisation!$B$18,Modélisation!$A$18,Modélisation!$A$17))))))))))))</f>
        <v/>
      </c>
      <c r="F170" s="1" t="str">
        <f>IF(ISBLANK(C170),"",VLOOKUP(E170,Modélisation!$A$17:$H$23,8,FALSE))</f>
        <v/>
      </c>
      <c r="G170" s="4" t="str">
        <f>IF(ISBLANK(C170),"",IF(Modélisation!$B$3="Oui",IF(D170=Liste!$F$2,0%,VLOOKUP(D170,Modélisation!$A$69:$B$86,2,FALSE)),""))</f>
        <v/>
      </c>
      <c r="H170" s="1" t="str">
        <f>IF(ISBLANK(C170),"",IF(Modélisation!$B$3="Oui",F170*(1-G170),F170))</f>
        <v/>
      </c>
    </row>
    <row r="171" spans="1:8" x14ac:dyDescent="0.35">
      <c r="A171" s="2">
        <v>170</v>
      </c>
      <c r="B171" s="36"/>
      <c r="C171" s="39"/>
      <c r="D171" s="37"/>
      <c r="E171" s="1" t="str">
        <f>IF(ISBLANK(C171),"",IF(Modélisation!$B$10=3,IF(C171&gt;=Modélisation!$B$19,Modélisation!$A$19,IF(C171&gt;=Modélisation!$B$18,Modélisation!$A$18,Modélisation!$A$17)),IF(Modélisation!$B$10=4,IF(C171&gt;=Modélisation!$B$20,Modélisation!$A$20,IF(C171&gt;=Modélisation!$B$19,Modélisation!$A$19,IF(C171&gt;=Modélisation!$B$18,Modélisation!$A$18,Modélisation!$A$17))),IF(Modélisation!$B$10=5,IF(C171&gt;=Modélisation!$B$21,Modélisation!$A$21,IF(C171&gt;=Modélisation!$B$20,Modélisation!$A$20,IF(C171&gt;=Modélisation!$B$19,Modélisation!$A$19,IF(C171&gt;=Modélisation!$B$18,Modélisation!$A$18,Modélisation!$A$17)))),IF(Modélisation!$B$10=6,IF(C171&gt;=Modélisation!$B$22,Modélisation!$A$22,IF(C171&gt;=Modélisation!$B$21,Modélisation!$A$21,IF(C171&gt;=Modélisation!$B$20,Modélisation!$A$20,IF(C171&gt;=Modélisation!$B$19,Modélisation!$A$19,IF(C171&gt;=Modélisation!$B$18,Modélisation!$A$18,Modélisation!$A$17))))),IF(Modélisation!$B$10=7,IF(C171&gt;=Modélisation!$B$23,Modélisation!$A$23,IF(C171&gt;=Modélisation!$B$22,Modélisation!$A$22,IF(C171&gt;=Modélisation!$B$21,Modélisation!$A$21,IF(C171&gt;=Modélisation!$B$20,Modélisation!$A$20,IF(C171&gt;=Modélisation!$B$19,Modélisation!$A$19,IF(C171&gt;=Modélisation!$B$18,Modélisation!$A$18,Modélisation!$A$17))))))))))))</f>
        <v/>
      </c>
      <c r="F171" s="1" t="str">
        <f>IF(ISBLANK(C171),"",VLOOKUP(E171,Modélisation!$A$17:$H$23,8,FALSE))</f>
        <v/>
      </c>
      <c r="G171" s="4" t="str">
        <f>IF(ISBLANK(C171),"",IF(Modélisation!$B$3="Oui",IF(D171=Liste!$F$2,0%,VLOOKUP(D171,Modélisation!$A$69:$B$86,2,FALSE)),""))</f>
        <v/>
      </c>
      <c r="H171" s="1" t="str">
        <f>IF(ISBLANK(C171),"",IF(Modélisation!$B$3="Oui",F171*(1-G171),F171))</f>
        <v/>
      </c>
    </row>
    <row r="172" spans="1:8" x14ac:dyDescent="0.35">
      <c r="A172" s="2">
        <v>171</v>
      </c>
      <c r="B172" s="36"/>
      <c r="C172" s="39"/>
      <c r="D172" s="37"/>
      <c r="E172" s="1" t="str">
        <f>IF(ISBLANK(C172),"",IF(Modélisation!$B$10=3,IF(C172&gt;=Modélisation!$B$19,Modélisation!$A$19,IF(C172&gt;=Modélisation!$B$18,Modélisation!$A$18,Modélisation!$A$17)),IF(Modélisation!$B$10=4,IF(C172&gt;=Modélisation!$B$20,Modélisation!$A$20,IF(C172&gt;=Modélisation!$B$19,Modélisation!$A$19,IF(C172&gt;=Modélisation!$B$18,Modélisation!$A$18,Modélisation!$A$17))),IF(Modélisation!$B$10=5,IF(C172&gt;=Modélisation!$B$21,Modélisation!$A$21,IF(C172&gt;=Modélisation!$B$20,Modélisation!$A$20,IF(C172&gt;=Modélisation!$B$19,Modélisation!$A$19,IF(C172&gt;=Modélisation!$B$18,Modélisation!$A$18,Modélisation!$A$17)))),IF(Modélisation!$B$10=6,IF(C172&gt;=Modélisation!$B$22,Modélisation!$A$22,IF(C172&gt;=Modélisation!$B$21,Modélisation!$A$21,IF(C172&gt;=Modélisation!$B$20,Modélisation!$A$20,IF(C172&gt;=Modélisation!$B$19,Modélisation!$A$19,IF(C172&gt;=Modélisation!$B$18,Modélisation!$A$18,Modélisation!$A$17))))),IF(Modélisation!$B$10=7,IF(C172&gt;=Modélisation!$B$23,Modélisation!$A$23,IF(C172&gt;=Modélisation!$B$22,Modélisation!$A$22,IF(C172&gt;=Modélisation!$B$21,Modélisation!$A$21,IF(C172&gt;=Modélisation!$B$20,Modélisation!$A$20,IF(C172&gt;=Modélisation!$B$19,Modélisation!$A$19,IF(C172&gt;=Modélisation!$B$18,Modélisation!$A$18,Modélisation!$A$17))))))))))))</f>
        <v/>
      </c>
      <c r="F172" s="1" t="str">
        <f>IF(ISBLANK(C172),"",VLOOKUP(E172,Modélisation!$A$17:$H$23,8,FALSE))</f>
        <v/>
      </c>
      <c r="G172" s="4" t="str">
        <f>IF(ISBLANK(C172),"",IF(Modélisation!$B$3="Oui",IF(D172=Liste!$F$2,0%,VLOOKUP(D172,Modélisation!$A$69:$B$86,2,FALSE)),""))</f>
        <v/>
      </c>
      <c r="H172" s="1" t="str">
        <f>IF(ISBLANK(C172),"",IF(Modélisation!$B$3="Oui",F172*(1-G172),F172))</f>
        <v/>
      </c>
    </row>
    <row r="173" spans="1:8" x14ac:dyDescent="0.35">
      <c r="A173" s="2">
        <v>172</v>
      </c>
      <c r="B173" s="36"/>
      <c r="C173" s="39"/>
      <c r="D173" s="37"/>
      <c r="E173" s="1" t="str">
        <f>IF(ISBLANK(C173),"",IF(Modélisation!$B$10=3,IF(C173&gt;=Modélisation!$B$19,Modélisation!$A$19,IF(C173&gt;=Modélisation!$B$18,Modélisation!$A$18,Modélisation!$A$17)),IF(Modélisation!$B$10=4,IF(C173&gt;=Modélisation!$B$20,Modélisation!$A$20,IF(C173&gt;=Modélisation!$B$19,Modélisation!$A$19,IF(C173&gt;=Modélisation!$B$18,Modélisation!$A$18,Modélisation!$A$17))),IF(Modélisation!$B$10=5,IF(C173&gt;=Modélisation!$B$21,Modélisation!$A$21,IF(C173&gt;=Modélisation!$B$20,Modélisation!$A$20,IF(C173&gt;=Modélisation!$B$19,Modélisation!$A$19,IF(C173&gt;=Modélisation!$B$18,Modélisation!$A$18,Modélisation!$A$17)))),IF(Modélisation!$B$10=6,IF(C173&gt;=Modélisation!$B$22,Modélisation!$A$22,IF(C173&gt;=Modélisation!$B$21,Modélisation!$A$21,IF(C173&gt;=Modélisation!$B$20,Modélisation!$A$20,IF(C173&gt;=Modélisation!$B$19,Modélisation!$A$19,IF(C173&gt;=Modélisation!$B$18,Modélisation!$A$18,Modélisation!$A$17))))),IF(Modélisation!$B$10=7,IF(C173&gt;=Modélisation!$B$23,Modélisation!$A$23,IF(C173&gt;=Modélisation!$B$22,Modélisation!$A$22,IF(C173&gt;=Modélisation!$B$21,Modélisation!$A$21,IF(C173&gt;=Modélisation!$B$20,Modélisation!$A$20,IF(C173&gt;=Modélisation!$B$19,Modélisation!$A$19,IF(C173&gt;=Modélisation!$B$18,Modélisation!$A$18,Modélisation!$A$17))))))))))))</f>
        <v/>
      </c>
      <c r="F173" s="1" t="str">
        <f>IF(ISBLANK(C173),"",VLOOKUP(E173,Modélisation!$A$17:$H$23,8,FALSE))</f>
        <v/>
      </c>
      <c r="G173" s="4" t="str">
        <f>IF(ISBLANK(C173),"",IF(Modélisation!$B$3="Oui",IF(D173=Liste!$F$2,0%,VLOOKUP(D173,Modélisation!$A$69:$B$86,2,FALSE)),""))</f>
        <v/>
      </c>
      <c r="H173" s="1" t="str">
        <f>IF(ISBLANK(C173),"",IF(Modélisation!$B$3="Oui",F173*(1-G173),F173))</f>
        <v/>
      </c>
    </row>
    <row r="174" spans="1:8" x14ac:dyDescent="0.35">
      <c r="A174" s="2">
        <v>173</v>
      </c>
      <c r="B174" s="36"/>
      <c r="C174" s="39"/>
      <c r="D174" s="37"/>
      <c r="E174" s="1" t="str">
        <f>IF(ISBLANK(C174),"",IF(Modélisation!$B$10=3,IF(C174&gt;=Modélisation!$B$19,Modélisation!$A$19,IF(C174&gt;=Modélisation!$B$18,Modélisation!$A$18,Modélisation!$A$17)),IF(Modélisation!$B$10=4,IF(C174&gt;=Modélisation!$B$20,Modélisation!$A$20,IF(C174&gt;=Modélisation!$B$19,Modélisation!$A$19,IF(C174&gt;=Modélisation!$B$18,Modélisation!$A$18,Modélisation!$A$17))),IF(Modélisation!$B$10=5,IF(C174&gt;=Modélisation!$B$21,Modélisation!$A$21,IF(C174&gt;=Modélisation!$B$20,Modélisation!$A$20,IF(C174&gt;=Modélisation!$B$19,Modélisation!$A$19,IF(C174&gt;=Modélisation!$B$18,Modélisation!$A$18,Modélisation!$A$17)))),IF(Modélisation!$B$10=6,IF(C174&gt;=Modélisation!$B$22,Modélisation!$A$22,IF(C174&gt;=Modélisation!$B$21,Modélisation!$A$21,IF(C174&gt;=Modélisation!$B$20,Modélisation!$A$20,IF(C174&gt;=Modélisation!$B$19,Modélisation!$A$19,IF(C174&gt;=Modélisation!$B$18,Modélisation!$A$18,Modélisation!$A$17))))),IF(Modélisation!$B$10=7,IF(C174&gt;=Modélisation!$B$23,Modélisation!$A$23,IF(C174&gt;=Modélisation!$B$22,Modélisation!$A$22,IF(C174&gt;=Modélisation!$B$21,Modélisation!$A$21,IF(C174&gt;=Modélisation!$B$20,Modélisation!$A$20,IF(C174&gt;=Modélisation!$B$19,Modélisation!$A$19,IF(C174&gt;=Modélisation!$B$18,Modélisation!$A$18,Modélisation!$A$17))))))))))))</f>
        <v/>
      </c>
      <c r="F174" s="1" t="str">
        <f>IF(ISBLANK(C174),"",VLOOKUP(E174,Modélisation!$A$17:$H$23,8,FALSE))</f>
        <v/>
      </c>
      <c r="G174" s="4" t="str">
        <f>IF(ISBLANK(C174),"",IF(Modélisation!$B$3="Oui",IF(D174=Liste!$F$2,0%,VLOOKUP(D174,Modélisation!$A$69:$B$86,2,FALSE)),""))</f>
        <v/>
      </c>
      <c r="H174" s="1" t="str">
        <f>IF(ISBLANK(C174),"",IF(Modélisation!$B$3="Oui",F174*(1-G174),F174))</f>
        <v/>
      </c>
    </row>
    <row r="175" spans="1:8" x14ac:dyDescent="0.35">
      <c r="A175" s="2">
        <v>174</v>
      </c>
      <c r="B175" s="36"/>
      <c r="C175" s="39"/>
      <c r="D175" s="37"/>
      <c r="E175" s="1" t="str">
        <f>IF(ISBLANK(C175),"",IF(Modélisation!$B$10=3,IF(C175&gt;=Modélisation!$B$19,Modélisation!$A$19,IF(C175&gt;=Modélisation!$B$18,Modélisation!$A$18,Modélisation!$A$17)),IF(Modélisation!$B$10=4,IF(C175&gt;=Modélisation!$B$20,Modélisation!$A$20,IF(C175&gt;=Modélisation!$B$19,Modélisation!$A$19,IF(C175&gt;=Modélisation!$B$18,Modélisation!$A$18,Modélisation!$A$17))),IF(Modélisation!$B$10=5,IF(C175&gt;=Modélisation!$B$21,Modélisation!$A$21,IF(C175&gt;=Modélisation!$B$20,Modélisation!$A$20,IF(C175&gt;=Modélisation!$B$19,Modélisation!$A$19,IF(C175&gt;=Modélisation!$B$18,Modélisation!$A$18,Modélisation!$A$17)))),IF(Modélisation!$B$10=6,IF(C175&gt;=Modélisation!$B$22,Modélisation!$A$22,IF(C175&gt;=Modélisation!$B$21,Modélisation!$A$21,IF(C175&gt;=Modélisation!$B$20,Modélisation!$A$20,IF(C175&gt;=Modélisation!$B$19,Modélisation!$A$19,IF(C175&gt;=Modélisation!$B$18,Modélisation!$A$18,Modélisation!$A$17))))),IF(Modélisation!$B$10=7,IF(C175&gt;=Modélisation!$B$23,Modélisation!$A$23,IF(C175&gt;=Modélisation!$B$22,Modélisation!$A$22,IF(C175&gt;=Modélisation!$B$21,Modélisation!$A$21,IF(C175&gt;=Modélisation!$B$20,Modélisation!$A$20,IF(C175&gt;=Modélisation!$B$19,Modélisation!$A$19,IF(C175&gt;=Modélisation!$B$18,Modélisation!$A$18,Modélisation!$A$17))))))))))))</f>
        <v/>
      </c>
      <c r="F175" s="1" t="str">
        <f>IF(ISBLANK(C175),"",VLOOKUP(E175,Modélisation!$A$17:$H$23,8,FALSE))</f>
        <v/>
      </c>
      <c r="G175" s="4" t="str">
        <f>IF(ISBLANK(C175),"",IF(Modélisation!$B$3="Oui",IF(D175=Liste!$F$2,0%,VLOOKUP(D175,Modélisation!$A$69:$B$86,2,FALSE)),""))</f>
        <v/>
      </c>
      <c r="H175" s="1" t="str">
        <f>IF(ISBLANK(C175),"",IF(Modélisation!$B$3="Oui",F175*(1-G175),F175))</f>
        <v/>
      </c>
    </row>
    <row r="176" spans="1:8" x14ac:dyDescent="0.35">
      <c r="A176" s="2">
        <v>175</v>
      </c>
      <c r="B176" s="36"/>
      <c r="C176" s="39"/>
      <c r="D176" s="37"/>
      <c r="E176" s="1" t="str">
        <f>IF(ISBLANK(C176),"",IF(Modélisation!$B$10=3,IF(C176&gt;=Modélisation!$B$19,Modélisation!$A$19,IF(C176&gt;=Modélisation!$B$18,Modélisation!$A$18,Modélisation!$A$17)),IF(Modélisation!$B$10=4,IF(C176&gt;=Modélisation!$B$20,Modélisation!$A$20,IF(C176&gt;=Modélisation!$B$19,Modélisation!$A$19,IF(C176&gt;=Modélisation!$B$18,Modélisation!$A$18,Modélisation!$A$17))),IF(Modélisation!$B$10=5,IF(C176&gt;=Modélisation!$B$21,Modélisation!$A$21,IF(C176&gt;=Modélisation!$B$20,Modélisation!$A$20,IF(C176&gt;=Modélisation!$B$19,Modélisation!$A$19,IF(C176&gt;=Modélisation!$B$18,Modélisation!$A$18,Modélisation!$A$17)))),IF(Modélisation!$B$10=6,IF(C176&gt;=Modélisation!$B$22,Modélisation!$A$22,IF(C176&gt;=Modélisation!$B$21,Modélisation!$A$21,IF(C176&gt;=Modélisation!$B$20,Modélisation!$A$20,IF(C176&gt;=Modélisation!$B$19,Modélisation!$A$19,IF(C176&gt;=Modélisation!$B$18,Modélisation!$A$18,Modélisation!$A$17))))),IF(Modélisation!$B$10=7,IF(C176&gt;=Modélisation!$B$23,Modélisation!$A$23,IF(C176&gt;=Modélisation!$B$22,Modélisation!$A$22,IF(C176&gt;=Modélisation!$B$21,Modélisation!$A$21,IF(C176&gt;=Modélisation!$B$20,Modélisation!$A$20,IF(C176&gt;=Modélisation!$B$19,Modélisation!$A$19,IF(C176&gt;=Modélisation!$B$18,Modélisation!$A$18,Modélisation!$A$17))))))))))))</f>
        <v/>
      </c>
      <c r="F176" s="1" t="str">
        <f>IF(ISBLANK(C176),"",VLOOKUP(E176,Modélisation!$A$17:$H$23,8,FALSE))</f>
        <v/>
      </c>
      <c r="G176" s="4" t="str">
        <f>IF(ISBLANK(C176),"",IF(Modélisation!$B$3="Oui",IF(D176=Liste!$F$2,0%,VLOOKUP(D176,Modélisation!$A$69:$B$86,2,FALSE)),""))</f>
        <v/>
      </c>
      <c r="H176" s="1" t="str">
        <f>IF(ISBLANK(C176),"",IF(Modélisation!$B$3="Oui",F176*(1-G176),F176))</f>
        <v/>
      </c>
    </row>
    <row r="177" spans="1:8" x14ac:dyDescent="0.35">
      <c r="A177" s="2">
        <v>176</v>
      </c>
      <c r="B177" s="36"/>
      <c r="C177" s="39"/>
      <c r="D177" s="37"/>
      <c r="E177" s="1" t="str">
        <f>IF(ISBLANK(C177),"",IF(Modélisation!$B$10=3,IF(C177&gt;=Modélisation!$B$19,Modélisation!$A$19,IF(C177&gt;=Modélisation!$B$18,Modélisation!$A$18,Modélisation!$A$17)),IF(Modélisation!$B$10=4,IF(C177&gt;=Modélisation!$B$20,Modélisation!$A$20,IF(C177&gt;=Modélisation!$B$19,Modélisation!$A$19,IF(C177&gt;=Modélisation!$B$18,Modélisation!$A$18,Modélisation!$A$17))),IF(Modélisation!$B$10=5,IF(C177&gt;=Modélisation!$B$21,Modélisation!$A$21,IF(C177&gt;=Modélisation!$B$20,Modélisation!$A$20,IF(C177&gt;=Modélisation!$B$19,Modélisation!$A$19,IF(C177&gt;=Modélisation!$B$18,Modélisation!$A$18,Modélisation!$A$17)))),IF(Modélisation!$B$10=6,IF(C177&gt;=Modélisation!$B$22,Modélisation!$A$22,IF(C177&gt;=Modélisation!$B$21,Modélisation!$A$21,IF(C177&gt;=Modélisation!$B$20,Modélisation!$A$20,IF(C177&gt;=Modélisation!$B$19,Modélisation!$A$19,IF(C177&gt;=Modélisation!$B$18,Modélisation!$A$18,Modélisation!$A$17))))),IF(Modélisation!$B$10=7,IF(C177&gt;=Modélisation!$B$23,Modélisation!$A$23,IF(C177&gt;=Modélisation!$B$22,Modélisation!$A$22,IF(C177&gt;=Modélisation!$B$21,Modélisation!$A$21,IF(C177&gt;=Modélisation!$B$20,Modélisation!$A$20,IF(C177&gt;=Modélisation!$B$19,Modélisation!$A$19,IF(C177&gt;=Modélisation!$B$18,Modélisation!$A$18,Modélisation!$A$17))))))))))))</f>
        <v/>
      </c>
      <c r="F177" s="1" t="str">
        <f>IF(ISBLANK(C177),"",VLOOKUP(E177,Modélisation!$A$17:$H$23,8,FALSE))</f>
        <v/>
      </c>
      <c r="G177" s="4" t="str">
        <f>IF(ISBLANK(C177),"",IF(Modélisation!$B$3="Oui",IF(D177=Liste!$F$2,0%,VLOOKUP(D177,Modélisation!$A$69:$B$86,2,FALSE)),""))</f>
        <v/>
      </c>
      <c r="H177" s="1" t="str">
        <f>IF(ISBLANK(C177),"",IF(Modélisation!$B$3="Oui",F177*(1-G177),F177))</f>
        <v/>
      </c>
    </row>
    <row r="178" spans="1:8" x14ac:dyDescent="0.35">
      <c r="A178" s="2">
        <v>177</v>
      </c>
      <c r="B178" s="36"/>
      <c r="C178" s="39"/>
      <c r="D178" s="37"/>
      <c r="E178" s="1" t="str">
        <f>IF(ISBLANK(C178),"",IF(Modélisation!$B$10=3,IF(C178&gt;=Modélisation!$B$19,Modélisation!$A$19,IF(C178&gt;=Modélisation!$B$18,Modélisation!$A$18,Modélisation!$A$17)),IF(Modélisation!$B$10=4,IF(C178&gt;=Modélisation!$B$20,Modélisation!$A$20,IF(C178&gt;=Modélisation!$B$19,Modélisation!$A$19,IF(C178&gt;=Modélisation!$B$18,Modélisation!$A$18,Modélisation!$A$17))),IF(Modélisation!$B$10=5,IF(C178&gt;=Modélisation!$B$21,Modélisation!$A$21,IF(C178&gt;=Modélisation!$B$20,Modélisation!$A$20,IF(C178&gt;=Modélisation!$B$19,Modélisation!$A$19,IF(C178&gt;=Modélisation!$B$18,Modélisation!$A$18,Modélisation!$A$17)))),IF(Modélisation!$B$10=6,IF(C178&gt;=Modélisation!$B$22,Modélisation!$A$22,IF(C178&gt;=Modélisation!$B$21,Modélisation!$A$21,IF(C178&gt;=Modélisation!$B$20,Modélisation!$A$20,IF(C178&gt;=Modélisation!$B$19,Modélisation!$A$19,IF(C178&gt;=Modélisation!$B$18,Modélisation!$A$18,Modélisation!$A$17))))),IF(Modélisation!$B$10=7,IF(C178&gt;=Modélisation!$B$23,Modélisation!$A$23,IF(C178&gt;=Modélisation!$B$22,Modélisation!$A$22,IF(C178&gt;=Modélisation!$B$21,Modélisation!$A$21,IF(C178&gt;=Modélisation!$B$20,Modélisation!$A$20,IF(C178&gt;=Modélisation!$B$19,Modélisation!$A$19,IF(C178&gt;=Modélisation!$B$18,Modélisation!$A$18,Modélisation!$A$17))))))))))))</f>
        <v/>
      </c>
      <c r="F178" s="1" t="str">
        <f>IF(ISBLANK(C178),"",VLOOKUP(E178,Modélisation!$A$17:$H$23,8,FALSE))</f>
        <v/>
      </c>
      <c r="G178" s="4" t="str">
        <f>IF(ISBLANK(C178),"",IF(Modélisation!$B$3="Oui",IF(D178=Liste!$F$2,0%,VLOOKUP(D178,Modélisation!$A$69:$B$86,2,FALSE)),""))</f>
        <v/>
      </c>
      <c r="H178" s="1" t="str">
        <f>IF(ISBLANK(C178),"",IF(Modélisation!$B$3="Oui",F178*(1-G178),F178))</f>
        <v/>
      </c>
    </row>
    <row r="179" spans="1:8" x14ac:dyDescent="0.35">
      <c r="A179" s="2">
        <v>178</v>
      </c>
      <c r="B179" s="36"/>
      <c r="C179" s="39"/>
      <c r="D179" s="37"/>
      <c r="E179" s="1" t="str">
        <f>IF(ISBLANK(C179),"",IF(Modélisation!$B$10=3,IF(C179&gt;=Modélisation!$B$19,Modélisation!$A$19,IF(C179&gt;=Modélisation!$B$18,Modélisation!$A$18,Modélisation!$A$17)),IF(Modélisation!$B$10=4,IF(C179&gt;=Modélisation!$B$20,Modélisation!$A$20,IF(C179&gt;=Modélisation!$B$19,Modélisation!$A$19,IF(C179&gt;=Modélisation!$B$18,Modélisation!$A$18,Modélisation!$A$17))),IF(Modélisation!$B$10=5,IF(C179&gt;=Modélisation!$B$21,Modélisation!$A$21,IF(C179&gt;=Modélisation!$B$20,Modélisation!$A$20,IF(C179&gt;=Modélisation!$B$19,Modélisation!$A$19,IF(C179&gt;=Modélisation!$B$18,Modélisation!$A$18,Modélisation!$A$17)))),IF(Modélisation!$B$10=6,IF(C179&gt;=Modélisation!$B$22,Modélisation!$A$22,IF(C179&gt;=Modélisation!$B$21,Modélisation!$A$21,IF(C179&gt;=Modélisation!$B$20,Modélisation!$A$20,IF(C179&gt;=Modélisation!$B$19,Modélisation!$A$19,IF(C179&gt;=Modélisation!$B$18,Modélisation!$A$18,Modélisation!$A$17))))),IF(Modélisation!$B$10=7,IF(C179&gt;=Modélisation!$B$23,Modélisation!$A$23,IF(C179&gt;=Modélisation!$B$22,Modélisation!$A$22,IF(C179&gt;=Modélisation!$B$21,Modélisation!$A$21,IF(C179&gt;=Modélisation!$B$20,Modélisation!$A$20,IF(C179&gt;=Modélisation!$B$19,Modélisation!$A$19,IF(C179&gt;=Modélisation!$B$18,Modélisation!$A$18,Modélisation!$A$17))))))))))))</f>
        <v/>
      </c>
      <c r="F179" s="1" t="str">
        <f>IF(ISBLANK(C179),"",VLOOKUP(E179,Modélisation!$A$17:$H$23,8,FALSE))</f>
        <v/>
      </c>
      <c r="G179" s="4" t="str">
        <f>IF(ISBLANK(C179),"",IF(Modélisation!$B$3="Oui",IF(D179=Liste!$F$2,0%,VLOOKUP(D179,Modélisation!$A$69:$B$86,2,FALSE)),""))</f>
        <v/>
      </c>
      <c r="H179" s="1" t="str">
        <f>IF(ISBLANK(C179),"",IF(Modélisation!$B$3="Oui",F179*(1-G179),F179))</f>
        <v/>
      </c>
    </row>
    <row r="180" spans="1:8" x14ac:dyDescent="0.35">
      <c r="A180" s="2">
        <v>179</v>
      </c>
      <c r="B180" s="36"/>
      <c r="C180" s="39"/>
      <c r="D180" s="37"/>
      <c r="E180" s="1" t="str">
        <f>IF(ISBLANK(C180),"",IF(Modélisation!$B$10=3,IF(C180&gt;=Modélisation!$B$19,Modélisation!$A$19,IF(C180&gt;=Modélisation!$B$18,Modélisation!$A$18,Modélisation!$A$17)),IF(Modélisation!$B$10=4,IF(C180&gt;=Modélisation!$B$20,Modélisation!$A$20,IF(C180&gt;=Modélisation!$B$19,Modélisation!$A$19,IF(C180&gt;=Modélisation!$B$18,Modélisation!$A$18,Modélisation!$A$17))),IF(Modélisation!$B$10=5,IF(C180&gt;=Modélisation!$B$21,Modélisation!$A$21,IF(C180&gt;=Modélisation!$B$20,Modélisation!$A$20,IF(C180&gt;=Modélisation!$B$19,Modélisation!$A$19,IF(C180&gt;=Modélisation!$B$18,Modélisation!$A$18,Modélisation!$A$17)))),IF(Modélisation!$B$10=6,IF(C180&gt;=Modélisation!$B$22,Modélisation!$A$22,IF(C180&gt;=Modélisation!$B$21,Modélisation!$A$21,IF(C180&gt;=Modélisation!$B$20,Modélisation!$A$20,IF(C180&gt;=Modélisation!$B$19,Modélisation!$A$19,IF(C180&gt;=Modélisation!$B$18,Modélisation!$A$18,Modélisation!$A$17))))),IF(Modélisation!$B$10=7,IF(C180&gt;=Modélisation!$B$23,Modélisation!$A$23,IF(C180&gt;=Modélisation!$B$22,Modélisation!$A$22,IF(C180&gt;=Modélisation!$B$21,Modélisation!$A$21,IF(C180&gt;=Modélisation!$B$20,Modélisation!$A$20,IF(C180&gt;=Modélisation!$B$19,Modélisation!$A$19,IF(C180&gt;=Modélisation!$B$18,Modélisation!$A$18,Modélisation!$A$17))))))))))))</f>
        <v/>
      </c>
      <c r="F180" s="1" t="str">
        <f>IF(ISBLANK(C180),"",VLOOKUP(E180,Modélisation!$A$17:$H$23,8,FALSE))</f>
        <v/>
      </c>
      <c r="G180" s="4" t="str">
        <f>IF(ISBLANK(C180),"",IF(Modélisation!$B$3="Oui",IF(D180=Liste!$F$2,0%,VLOOKUP(D180,Modélisation!$A$69:$B$86,2,FALSE)),""))</f>
        <v/>
      </c>
      <c r="H180" s="1" t="str">
        <f>IF(ISBLANK(C180),"",IF(Modélisation!$B$3="Oui",F180*(1-G180),F180))</f>
        <v/>
      </c>
    </row>
    <row r="181" spans="1:8" x14ac:dyDescent="0.35">
      <c r="A181" s="2">
        <v>180</v>
      </c>
      <c r="B181" s="36"/>
      <c r="C181" s="39"/>
      <c r="D181" s="37"/>
      <c r="E181" s="1" t="str">
        <f>IF(ISBLANK(C181),"",IF(Modélisation!$B$10=3,IF(C181&gt;=Modélisation!$B$19,Modélisation!$A$19,IF(C181&gt;=Modélisation!$B$18,Modélisation!$A$18,Modélisation!$A$17)),IF(Modélisation!$B$10=4,IF(C181&gt;=Modélisation!$B$20,Modélisation!$A$20,IF(C181&gt;=Modélisation!$B$19,Modélisation!$A$19,IF(C181&gt;=Modélisation!$B$18,Modélisation!$A$18,Modélisation!$A$17))),IF(Modélisation!$B$10=5,IF(C181&gt;=Modélisation!$B$21,Modélisation!$A$21,IF(C181&gt;=Modélisation!$B$20,Modélisation!$A$20,IF(C181&gt;=Modélisation!$B$19,Modélisation!$A$19,IF(C181&gt;=Modélisation!$B$18,Modélisation!$A$18,Modélisation!$A$17)))),IF(Modélisation!$B$10=6,IF(C181&gt;=Modélisation!$B$22,Modélisation!$A$22,IF(C181&gt;=Modélisation!$B$21,Modélisation!$A$21,IF(C181&gt;=Modélisation!$B$20,Modélisation!$A$20,IF(C181&gt;=Modélisation!$B$19,Modélisation!$A$19,IF(C181&gt;=Modélisation!$B$18,Modélisation!$A$18,Modélisation!$A$17))))),IF(Modélisation!$B$10=7,IF(C181&gt;=Modélisation!$B$23,Modélisation!$A$23,IF(C181&gt;=Modélisation!$B$22,Modélisation!$A$22,IF(C181&gt;=Modélisation!$B$21,Modélisation!$A$21,IF(C181&gt;=Modélisation!$B$20,Modélisation!$A$20,IF(C181&gt;=Modélisation!$B$19,Modélisation!$A$19,IF(C181&gt;=Modélisation!$B$18,Modélisation!$A$18,Modélisation!$A$17))))))))))))</f>
        <v/>
      </c>
      <c r="F181" s="1" t="str">
        <f>IF(ISBLANK(C181),"",VLOOKUP(E181,Modélisation!$A$17:$H$23,8,FALSE))</f>
        <v/>
      </c>
      <c r="G181" s="4" t="str">
        <f>IF(ISBLANK(C181),"",IF(Modélisation!$B$3="Oui",IF(D181=Liste!$F$2,0%,VLOOKUP(D181,Modélisation!$A$69:$B$86,2,FALSE)),""))</f>
        <v/>
      </c>
      <c r="H181" s="1" t="str">
        <f>IF(ISBLANK(C181),"",IF(Modélisation!$B$3="Oui",F181*(1-G181),F181))</f>
        <v/>
      </c>
    </row>
    <row r="182" spans="1:8" x14ac:dyDescent="0.35">
      <c r="A182" s="2">
        <v>181</v>
      </c>
      <c r="B182" s="36"/>
      <c r="C182" s="39"/>
      <c r="D182" s="37"/>
      <c r="E182" s="1" t="str">
        <f>IF(ISBLANK(C182),"",IF(Modélisation!$B$10=3,IF(C182&gt;=Modélisation!$B$19,Modélisation!$A$19,IF(C182&gt;=Modélisation!$B$18,Modélisation!$A$18,Modélisation!$A$17)),IF(Modélisation!$B$10=4,IF(C182&gt;=Modélisation!$B$20,Modélisation!$A$20,IF(C182&gt;=Modélisation!$B$19,Modélisation!$A$19,IF(C182&gt;=Modélisation!$B$18,Modélisation!$A$18,Modélisation!$A$17))),IF(Modélisation!$B$10=5,IF(C182&gt;=Modélisation!$B$21,Modélisation!$A$21,IF(C182&gt;=Modélisation!$B$20,Modélisation!$A$20,IF(C182&gt;=Modélisation!$B$19,Modélisation!$A$19,IF(C182&gt;=Modélisation!$B$18,Modélisation!$A$18,Modélisation!$A$17)))),IF(Modélisation!$B$10=6,IF(C182&gt;=Modélisation!$B$22,Modélisation!$A$22,IF(C182&gt;=Modélisation!$B$21,Modélisation!$A$21,IF(C182&gt;=Modélisation!$B$20,Modélisation!$A$20,IF(C182&gt;=Modélisation!$B$19,Modélisation!$A$19,IF(C182&gt;=Modélisation!$B$18,Modélisation!$A$18,Modélisation!$A$17))))),IF(Modélisation!$B$10=7,IF(C182&gt;=Modélisation!$B$23,Modélisation!$A$23,IF(C182&gt;=Modélisation!$B$22,Modélisation!$A$22,IF(C182&gt;=Modélisation!$B$21,Modélisation!$A$21,IF(C182&gt;=Modélisation!$B$20,Modélisation!$A$20,IF(C182&gt;=Modélisation!$B$19,Modélisation!$A$19,IF(C182&gt;=Modélisation!$B$18,Modélisation!$A$18,Modélisation!$A$17))))))))))))</f>
        <v/>
      </c>
      <c r="F182" s="1" t="str">
        <f>IF(ISBLANK(C182),"",VLOOKUP(E182,Modélisation!$A$17:$H$23,8,FALSE))</f>
        <v/>
      </c>
      <c r="G182" s="4" t="str">
        <f>IF(ISBLANK(C182),"",IF(Modélisation!$B$3="Oui",IF(D182=Liste!$F$2,0%,VLOOKUP(D182,Modélisation!$A$69:$B$86,2,FALSE)),""))</f>
        <v/>
      </c>
      <c r="H182" s="1" t="str">
        <f>IF(ISBLANK(C182),"",IF(Modélisation!$B$3="Oui",F182*(1-G182),F182))</f>
        <v/>
      </c>
    </row>
    <row r="183" spans="1:8" x14ac:dyDescent="0.35">
      <c r="A183" s="2">
        <v>182</v>
      </c>
      <c r="B183" s="36"/>
      <c r="C183" s="39"/>
      <c r="D183" s="37"/>
      <c r="E183" s="1" t="str">
        <f>IF(ISBLANK(C183),"",IF(Modélisation!$B$10=3,IF(C183&gt;=Modélisation!$B$19,Modélisation!$A$19,IF(C183&gt;=Modélisation!$B$18,Modélisation!$A$18,Modélisation!$A$17)),IF(Modélisation!$B$10=4,IF(C183&gt;=Modélisation!$B$20,Modélisation!$A$20,IF(C183&gt;=Modélisation!$B$19,Modélisation!$A$19,IF(C183&gt;=Modélisation!$B$18,Modélisation!$A$18,Modélisation!$A$17))),IF(Modélisation!$B$10=5,IF(C183&gt;=Modélisation!$B$21,Modélisation!$A$21,IF(C183&gt;=Modélisation!$B$20,Modélisation!$A$20,IF(C183&gt;=Modélisation!$B$19,Modélisation!$A$19,IF(C183&gt;=Modélisation!$B$18,Modélisation!$A$18,Modélisation!$A$17)))),IF(Modélisation!$B$10=6,IF(C183&gt;=Modélisation!$B$22,Modélisation!$A$22,IF(C183&gt;=Modélisation!$B$21,Modélisation!$A$21,IF(C183&gt;=Modélisation!$B$20,Modélisation!$A$20,IF(C183&gt;=Modélisation!$B$19,Modélisation!$A$19,IF(C183&gt;=Modélisation!$B$18,Modélisation!$A$18,Modélisation!$A$17))))),IF(Modélisation!$B$10=7,IF(C183&gt;=Modélisation!$B$23,Modélisation!$A$23,IF(C183&gt;=Modélisation!$B$22,Modélisation!$A$22,IF(C183&gt;=Modélisation!$B$21,Modélisation!$A$21,IF(C183&gt;=Modélisation!$B$20,Modélisation!$A$20,IF(C183&gt;=Modélisation!$B$19,Modélisation!$A$19,IF(C183&gt;=Modélisation!$B$18,Modélisation!$A$18,Modélisation!$A$17))))))))))))</f>
        <v/>
      </c>
      <c r="F183" s="1" t="str">
        <f>IF(ISBLANK(C183),"",VLOOKUP(E183,Modélisation!$A$17:$H$23,8,FALSE))</f>
        <v/>
      </c>
      <c r="G183" s="4" t="str">
        <f>IF(ISBLANK(C183),"",IF(Modélisation!$B$3="Oui",IF(D183=Liste!$F$2,0%,VLOOKUP(D183,Modélisation!$A$69:$B$86,2,FALSE)),""))</f>
        <v/>
      </c>
      <c r="H183" s="1" t="str">
        <f>IF(ISBLANK(C183),"",IF(Modélisation!$B$3="Oui",F183*(1-G183),F183))</f>
        <v/>
      </c>
    </row>
    <row r="184" spans="1:8" x14ac:dyDescent="0.35">
      <c r="A184" s="2">
        <v>183</v>
      </c>
      <c r="B184" s="36"/>
      <c r="C184" s="39"/>
      <c r="D184" s="37"/>
      <c r="E184" s="1" t="str">
        <f>IF(ISBLANK(C184),"",IF(Modélisation!$B$10=3,IF(C184&gt;=Modélisation!$B$19,Modélisation!$A$19,IF(C184&gt;=Modélisation!$B$18,Modélisation!$A$18,Modélisation!$A$17)),IF(Modélisation!$B$10=4,IF(C184&gt;=Modélisation!$B$20,Modélisation!$A$20,IF(C184&gt;=Modélisation!$B$19,Modélisation!$A$19,IF(C184&gt;=Modélisation!$B$18,Modélisation!$A$18,Modélisation!$A$17))),IF(Modélisation!$B$10=5,IF(C184&gt;=Modélisation!$B$21,Modélisation!$A$21,IF(C184&gt;=Modélisation!$B$20,Modélisation!$A$20,IF(C184&gt;=Modélisation!$B$19,Modélisation!$A$19,IF(C184&gt;=Modélisation!$B$18,Modélisation!$A$18,Modélisation!$A$17)))),IF(Modélisation!$B$10=6,IF(C184&gt;=Modélisation!$B$22,Modélisation!$A$22,IF(C184&gt;=Modélisation!$B$21,Modélisation!$A$21,IF(C184&gt;=Modélisation!$B$20,Modélisation!$A$20,IF(C184&gt;=Modélisation!$B$19,Modélisation!$A$19,IF(C184&gt;=Modélisation!$B$18,Modélisation!$A$18,Modélisation!$A$17))))),IF(Modélisation!$B$10=7,IF(C184&gt;=Modélisation!$B$23,Modélisation!$A$23,IF(C184&gt;=Modélisation!$B$22,Modélisation!$A$22,IF(C184&gt;=Modélisation!$B$21,Modélisation!$A$21,IF(C184&gt;=Modélisation!$B$20,Modélisation!$A$20,IF(C184&gt;=Modélisation!$B$19,Modélisation!$A$19,IF(C184&gt;=Modélisation!$B$18,Modélisation!$A$18,Modélisation!$A$17))))))))))))</f>
        <v/>
      </c>
      <c r="F184" s="1" t="str">
        <f>IF(ISBLANK(C184),"",VLOOKUP(E184,Modélisation!$A$17:$H$23,8,FALSE))</f>
        <v/>
      </c>
      <c r="G184" s="4" t="str">
        <f>IF(ISBLANK(C184),"",IF(Modélisation!$B$3="Oui",IF(D184=Liste!$F$2,0%,VLOOKUP(D184,Modélisation!$A$69:$B$86,2,FALSE)),""))</f>
        <v/>
      </c>
      <c r="H184" s="1" t="str">
        <f>IF(ISBLANK(C184),"",IF(Modélisation!$B$3="Oui",F184*(1-G184),F184))</f>
        <v/>
      </c>
    </row>
    <row r="185" spans="1:8" x14ac:dyDescent="0.35">
      <c r="A185" s="2">
        <v>184</v>
      </c>
      <c r="B185" s="36"/>
      <c r="C185" s="39"/>
      <c r="D185" s="37"/>
      <c r="E185" s="1" t="str">
        <f>IF(ISBLANK(C185),"",IF(Modélisation!$B$10=3,IF(C185&gt;=Modélisation!$B$19,Modélisation!$A$19,IF(C185&gt;=Modélisation!$B$18,Modélisation!$A$18,Modélisation!$A$17)),IF(Modélisation!$B$10=4,IF(C185&gt;=Modélisation!$B$20,Modélisation!$A$20,IF(C185&gt;=Modélisation!$B$19,Modélisation!$A$19,IF(C185&gt;=Modélisation!$B$18,Modélisation!$A$18,Modélisation!$A$17))),IF(Modélisation!$B$10=5,IF(C185&gt;=Modélisation!$B$21,Modélisation!$A$21,IF(C185&gt;=Modélisation!$B$20,Modélisation!$A$20,IF(C185&gt;=Modélisation!$B$19,Modélisation!$A$19,IF(C185&gt;=Modélisation!$B$18,Modélisation!$A$18,Modélisation!$A$17)))),IF(Modélisation!$B$10=6,IF(C185&gt;=Modélisation!$B$22,Modélisation!$A$22,IF(C185&gt;=Modélisation!$B$21,Modélisation!$A$21,IF(C185&gt;=Modélisation!$B$20,Modélisation!$A$20,IF(C185&gt;=Modélisation!$B$19,Modélisation!$A$19,IF(C185&gt;=Modélisation!$B$18,Modélisation!$A$18,Modélisation!$A$17))))),IF(Modélisation!$B$10=7,IF(C185&gt;=Modélisation!$B$23,Modélisation!$A$23,IF(C185&gt;=Modélisation!$B$22,Modélisation!$A$22,IF(C185&gt;=Modélisation!$B$21,Modélisation!$A$21,IF(C185&gt;=Modélisation!$B$20,Modélisation!$A$20,IF(C185&gt;=Modélisation!$B$19,Modélisation!$A$19,IF(C185&gt;=Modélisation!$B$18,Modélisation!$A$18,Modélisation!$A$17))))))))))))</f>
        <v/>
      </c>
      <c r="F185" s="1" t="str">
        <f>IF(ISBLANK(C185),"",VLOOKUP(E185,Modélisation!$A$17:$H$23,8,FALSE))</f>
        <v/>
      </c>
      <c r="G185" s="4" t="str">
        <f>IF(ISBLANK(C185),"",IF(Modélisation!$B$3="Oui",IF(D185=Liste!$F$2,0%,VLOOKUP(D185,Modélisation!$A$69:$B$86,2,FALSE)),""))</f>
        <v/>
      </c>
      <c r="H185" s="1" t="str">
        <f>IF(ISBLANK(C185),"",IF(Modélisation!$B$3="Oui",F185*(1-G185),F185))</f>
        <v/>
      </c>
    </row>
    <row r="186" spans="1:8" x14ac:dyDescent="0.35">
      <c r="A186" s="2">
        <v>185</v>
      </c>
      <c r="B186" s="36"/>
      <c r="C186" s="39"/>
      <c r="D186" s="37"/>
      <c r="E186" s="1" t="str">
        <f>IF(ISBLANK(C186),"",IF(Modélisation!$B$10=3,IF(C186&gt;=Modélisation!$B$19,Modélisation!$A$19,IF(C186&gt;=Modélisation!$B$18,Modélisation!$A$18,Modélisation!$A$17)),IF(Modélisation!$B$10=4,IF(C186&gt;=Modélisation!$B$20,Modélisation!$A$20,IF(C186&gt;=Modélisation!$B$19,Modélisation!$A$19,IF(C186&gt;=Modélisation!$B$18,Modélisation!$A$18,Modélisation!$A$17))),IF(Modélisation!$B$10=5,IF(C186&gt;=Modélisation!$B$21,Modélisation!$A$21,IF(C186&gt;=Modélisation!$B$20,Modélisation!$A$20,IF(C186&gt;=Modélisation!$B$19,Modélisation!$A$19,IF(C186&gt;=Modélisation!$B$18,Modélisation!$A$18,Modélisation!$A$17)))),IF(Modélisation!$B$10=6,IF(C186&gt;=Modélisation!$B$22,Modélisation!$A$22,IF(C186&gt;=Modélisation!$B$21,Modélisation!$A$21,IF(C186&gt;=Modélisation!$B$20,Modélisation!$A$20,IF(C186&gt;=Modélisation!$B$19,Modélisation!$A$19,IF(C186&gt;=Modélisation!$B$18,Modélisation!$A$18,Modélisation!$A$17))))),IF(Modélisation!$B$10=7,IF(C186&gt;=Modélisation!$B$23,Modélisation!$A$23,IF(C186&gt;=Modélisation!$B$22,Modélisation!$A$22,IF(C186&gt;=Modélisation!$B$21,Modélisation!$A$21,IF(C186&gt;=Modélisation!$B$20,Modélisation!$A$20,IF(C186&gt;=Modélisation!$B$19,Modélisation!$A$19,IF(C186&gt;=Modélisation!$B$18,Modélisation!$A$18,Modélisation!$A$17))))))))))))</f>
        <v/>
      </c>
      <c r="F186" s="1" t="str">
        <f>IF(ISBLANK(C186),"",VLOOKUP(E186,Modélisation!$A$17:$H$23,8,FALSE))</f>
        <v/>
      </c>
      <c r="G186" s="4" t="str">
        <f>IF(ISBLANK(C186),"",IF(Modélisation!$B$3="Oui",IF(D186=Liste!$F$2,0%,VLOOKUP(D186,Modélisation!$A$69:$B$86,2,FALSE)),""))</f>
        <v/>
      </c>
      <c r="H186" s="1" t="str">
        <f>IF(ISBLANK(C186),"",IF(Modélisation!$B$3="Oui",F186*(1-G186),F186))</f>
        <v/>
      </c>
    </row>
    <row r="187" spans="1:8" x14ac:dyDescent="0.35">
      <c r="A187" s="2">
        <v>186</v>
      </c>
      <c r="B187" s="36"/>
      <c r="C187" s="39"/>
      <c r="D187" s="37"/>
      <c r="E187" s="1" t="str">
        <f>IF(ISBLANK(C187),"",IF(Modélisation!$B$10=3,IF(C187&gt;=Modélisation!$B$19,Modélisation!$A$19,IF(C187&gt;=Modélisation!$B$18,Modélisation!$A$18,Modélisation!$A$17)),IF(Modélisation!$B$10=4,IF(C187&gt;=Modélisation!$B$20,Modélisation!$A$20,IF(C187&gt;=Modélisation!$B$19,Modélisation!$A$19,IF(C187&gt;=Modélisation!$B$18,Modélisation!$A$18,Modélisation!$A$17))),IF(Modélisation!$B$10=5,IF(C187&gt;=Modélisation!$B$21,Modélisation!$A$21,IF(C187&gt;=Modélisation!$B$20,Modélisation!$A$20,IF(C187&gt;=Modélisation!$B$19,Modélisation!$A$19,IF(C187&gt;=Modélisation!$B$18,Modélisation!$A$18,Modélisation!$A$17)))),IF(Modélisation!$B$10=6,IF(C187&gt;=Modélisation!$B$22,Modélisation!$A$22,IF(C187&gt;=Modélisation!$B$21,Modélisation!$A$21,IF(C187&gt;=Modélisation!$B$20,Modélisation!$A$20,IF(C187&gt;=Modélisation!$B$19,Modélisation!$A$19,IF(C187&gt;=Modélisation!$B$18,Modélisation!$A$18,Modélisation!$A$17))))),IF(Modélisation!$B$10=7,IF(C187&gt;=Modélisation!$B$23,Modélisation!$A$23,IF(C187&gt;=Modélisation!$B$22,Modélisation!$A$22,IF(C187&gt;=Modélisation!$B$21,Modélisation!$A$21,IF(C187&gt;=Modélisation!$B$20,Modélisation!$A$20,IF(C187&gt;=Modélisation!$B$19,Modélisation!$A$19,IF(C187&gt;=Modélisation!$B$18,Modélisation!$A$18,Modélisation!$A$17))))))))))))</f>
        <v/>
      </c>
      <c r="F187" s="1" t="str">
        <f>IF(ISBLANK(C187),"",VLOOKUP(E187,Modélisation!$A$17:$H$23,8,FALSE))</f>
        <v/>
      </c>
      <c r="G187" s="4" t="str">
        <f>IF(ISBLANK(C187),"",IF(Modélisation!$B$3="Oui",IF(D187=Liste!$F$2,0%,VLOOKUP(D187,Modélisation!$A$69:$B$86,2,FALSE)),""))</f>
        <v/>
      </c>
      <c r="H187" s="1" t="str">
        <f>IF(ISBLANK(C187),"",IF(Modélisation!$B$3="Oui",F187*(1-G187),F187))</f>
        <v/>
      </c>
    </row>
    <row r="188" spans="1:8" x14ac:dyDescent="0.35">
      <c r="A188" s="2">
        <v>187</v>
      </c>
      <c r="B188" s="36"/>
      <c r="C188" s="39"/>
      <c r="D188" s="37"/>
      <c r="E188" s="1" t="str">
        <f>IF(ISBLANK(C188),"",IF(Modélisation!$B$10=3,IF(C188&gt;=Modélisation!$B$19,Modélisation!$A$19,IF(C188&gt;=Modélisation!$B$18,Modélisation!$A$18,Modélisation!$A$17)),IF(Modélisation!$B$10=4,IF(C188&gt;=Modélisation!$B$20,Modélisation!$A$20,IF(C188&gt;=Modélisation!$B$19,Modélisation!$A$19,IF(C188&gt;=Modélisation!$B$18,Modélisation!$A$18,Modélisation!$A$17))),IF(Modélisation!$B$10=5,IF(C188&gt;=Modélisation!$B$21,Modélisation!$A$21,IF(C188&gt;=Modélisation!$B$20,Modélisation!$A$20,IF(C188&gt;=Modélisation!$B$19,Modélisation!$A$19,IF(C188&gt;=Modélisation!$B$18,Modélisation!$A$18,Modélisation!$A$17)))),IF(Modélisation!$B$10=6,IF(C188&gt;=Modélisation!$B$22,Modélisation!$A$22,IF(C188&gt;=Modélisation!$B$21,Modélisation!$A$21,IF(C188&gt;=Modélisation!$B$20,Modélisation!$A$20,IF(C188&gt;=Modélisation!$B$19,Modélisation!$A$19,IF(C188&gt;=Modélisation!$B$18,Modélisation!$A$18,Modélisation!$A$17))))),IF(Modélisation!$B$10=7,IF(C188&gt;=Modélisation!$B$23,Modélisation!$A$23,IF(C188&gt;=Modélisation!$B$22,Modélisation!$A$22,IF(C188&gt;=Modélisation!$B$21,Modélisation!$A$21,IF(C188&gt;=Modélisation!$B$20,Modélisation!$A$20,IF(C188&gt;=Modélisation!$B$19,Modélisation!$A$19,IF(C188&gt;=Modélisation!$B$18,Modélisation!$A$18,Modélisation!$A$17))))))))))))</f>
        <v/>
      </c>
      <c r="F188" s="1" t="str">
        <f>IF(ISBLANK(C188),"",VLOOKUP(E188,Modélisation!$A$17:$H$23,8,FALSE))</f>
        <v/>
      </c>
      <c r="G188" s="4" t="str">
        <f>IF(ISBLANK(C188),"",IF(Modélisation!$B$3="Oui",IF(D188=Liste!$F$2,0%,VLOOKUP(D188,Modélisation!$A$69:$B$86,2,FALSE)),""))</f>
        <v/>
      </c>
      <c r="H188" s="1" t="str">
        <f>IF(ISBLANK(C188),"",IF(Modélisation!$B$3="Oui",F188*(1-G188),F188))</f>
        <v/>
      </c>
    </row>
    <row r="189" spans="1:8" x14ac:dyDescent="0.35">
      <c r="A189" s="2">
        <v>188</v>
      </c>
      <c r="B189" s="36"/>
      <c r="C189" s="39"/>
      <c r="D189" s="37"/>
      <c r="E189" s="1" t="str">
        <f>IF(ISBLANK(C189),"",IF(Modélisation!$B$10=3,IF(C189&gt;=Modélisation!$B$19,Modélisation!$A$19,IF(C189&gt;=Modélisation!$B$18,Modélisation!$A$18,Modélisation!$A$17)),IF(Modélisation!$B$10=4,IF(C189&gt;=Modélisation!$B$20,Modélisation!$A$20,IF(C189&gt;=Modélisation!$B$19,Modélisation!$A$19,IF(C189&gt;=Modélisation!$B$18,Modélisation!$A$18,Modélisation!$A$17))),IF(Modélisation!$B$10=5,IF(C189&gt;=Modélisation!$B$21,Modélisation!$A$21,IF(C189&gt;=Modélisation!$B$20,Modélisation!$A$20,IF(C189&gt;=Modélisation!$B$19,Modélisation!$A$19,IF(C189&gt;=Modélisation!$B$18,Modélisation!$A$18,Modélisation!$A$17)))),IF(Modélisation!$B$10=6,IF(C189&gt;=Modélisation!$B$22,Modélisation!$A$22,IF(C189&gt;=Modélisation!$B$21,Modélisation!$A$21,IF(C189&gt;=Modélisation!$B$20,Modélisation!$A$20,IF(C189&gt;=Modélisation!$B$19,Modélisation!$A$19,IF(C189&gt;=Modélisation!$B$18,Modélisation!$A$18,Modélisation!$A$17))))),IF(Modélisation!$B$10=7,IF(C189&gt;=Modélisation!$B$23,Modélisation!$A$23,IF(C189&gt;=Modélisation!$B$22,Modélisation!$A$22,IF(C189&gt;=Modélisation!$B$21,Modélisation!$A$21,IF(C189&gt;=Modélisation!$B$20,Modélisation!$A$20,IF(C189&gt;=Modélisation!$B$19,Modélisation!$A$19,IF(C189&gt;=Modélisation!$B$18,Modélisation!$A$18,Modélisation!$A$17))))))))))))</f>
        <v/>
      </c>
      <c r="F189" s="1" t="str">
        <f>IF(ISBLANK(C189),"",VLOOKUP(E189,Modélisation!$A$17:$H$23,8,FALSE))</f>
        <v/>
      </c>
      <c r="G189" s="4" t="str">
        <f>IF(ISBLANK(C189),"",IF(Modélisation!$B$3="Oui",IF(D189=Liste!$F$2,0%,VLOOKUP(D189,Modélisation!$A$69:$B$86,2,FALSE)),""))</f>
        <v/>
      </c>
      <c r="H189" s="1" t="str">
        <f>IF(ISBLANK(C189),"",IF(Modélisation!$B$3="Oui",F189*(1-G189),F189))</f>
        <v/>
      </c>
    </row>
    <row r="190" spans="1:8" x14ac:dyDescent="0.35">
      <c r="A190" s="2">
        <v>189</v>
      </c>
      <c r="B190" s="36"/>
      <c r="C190" s="39"/>
      <c r="D190" s="37"/>
      <c r="E190" s="1" t="str">
        <f>IF(ISBLANK(C190),"",IF(Modélisation!$B$10=3,IF(C190&gt;=Modélisation!$B$19,Modélisation!$A$19,IF(C190&gt;=Modélisation!$B$18,Modélisation!$A$18,Modélisation!$A$17)),IF(Modélisation!$B$10=4,IF(C190&gt;=Modélisation!$B$20,Modélisation!$A$20,IF(C190&gt;=Modélisation!$B$19,Modélisation!$A$19,IF(C190&gt;=Modélisation!$B$18,Modélisation!$A$18,Modélisation!$A$17))),IF(Modélisation!$B$10=5,IF(C190&gt;=Modélisation!$B$21,Modélisation!$A$21,IF(C190&gt;=Modélisation!$B$20,Modélisation!$A$20,IF(C190&gt;=Modélisation!$B$19,Modélisation!$A$19,IF(C190&gt;=Modélisation!$B$18,Modélisation!$A$18,Modélisation!$A$17)))),IF(Modélisation!$B$10=6,IF(C190&gt;=Modélisation!$B$22,Modélisation!$A$22,IF(C190&gt;=Modélisation!$B$21,Modélisation!$A$21,IF(C190&gt;=Modélisation!$B$20,Modélisation!$A$20,IF(C190&gt;=Modélisation!$B$19,Modélisation!$A$19,IF(C190&gt;=Modélisation!$B$18,Modélisation!$A$18,Modélisation!$A$17))))),IF(Modélisation!$B$10=7,IF(C190&gt;=Modélisation!$B$23,Modélisation!$A$23,IF(C190&gt;=Modélisation!$B$22,Modélisation!$A$22,IF(C190&gt;=Modélisation!$B$21,Modélisation!$A$21,IF(C190&gt;=Modélisation!$B$20,Modélisation!$A$20,IF(C190&gt;=Modélisation!$B$19,Modélisation!$A$19,IF(C190&gt;=Modélisation!$B$18,Modélisation!$A$18,Modélisation!$A$17))))))))))))</f>
        <v/>
      </c>
      <c r="F190" s="1" t="str">
        <f>IF(ISBLANK(C190),"",VLOOKUP(E190,Modélisation!$A$17:$H$23,8,FALSE))</f>
        <v/>
      </c>
      <c r="G190" s="4" t="str">
        <f>IF(ISBLANK(C190),"",IF(Modélisation!$B$3="Oui",IF(D190=Liste!$F$2,0%,VLOOKUP(D190,Modélisation!$A$69:$B$86,2,FALSE)),""))</f>
        <v/>
      </c>
      <c r="H190" s="1" t="str">
        <f>IF(ISBLANK(C190),"",IF(Modélisation!$B$3="Oui",F190*(1-G190),F190))</f>
        <v/>
      </c>
    </row>
    <row r="191" spans="1:8" x14ac:dyDescent="0.35">
      <c r="A191" s="2">
        <v>190</v>
      </c>
      <c r="B191" s="36"/>
      <c r="C191" s="39"/>
      <c r="D191" s="37"/>
      <c r="E191" s="1" t="str">
        <f>IF(ISBLANK(C191),"",IF(Modélisation!$B$10=3,IF(C191&gt;=Modélisation!$B$19,Modélisation!$A$19,IF(C191&gt;=Modélisation!$B$18,Modélisation!$A$18,Modélisation!$A$17)),IF(Modélisation!$B$10=4,IF(C191&gt;=Modélisation!$B$20,Modélisation!$A$20,IF(C191&gt;=Modélisation!$B$19,Modélisation!$A$19,IF(C191&gt;=Modélisation!$B$18,Modélisation!$A$18,Modélisation!$A$17))),IF(Modélisation!$B$10=5,IF(C191&gt;=Modélisation!$B$21,Modélisation!$A$21,IF(C191&gt;=Modélisation!$B$20,Modélisation!$A$20,IF(C191&gt;=Modélisation!$B$19,Modélisation!$A$19,IF(C191&gt;=Modélisation!$B$18,Modélisation!$A$18,Modélisation!$A$17)))),IF(Modélisation!$B$10=6,IF(C191&gt;=Modélisation!$B$22,Modélisation!$A$22,IF(C191&gt;=Modélisation!$B$21,Modélisation!$A$21,IF(C191&gt;=Modélisation!$B$20,Modélisation!$A$20,IF(C191&gt;=Modélisation!$B$19,Modélisation!$A$19,IF(C191&gt;=Modélisation!$B$18,Modélisation!$A$18,Modélisation!$A$17))))),IF(Modélisation!$B$10=7,IF(C191&gt;=Modélisation!$B$23,Modélisation!$A$23,IF(C191&gt;=Modélisation!$B$22,Modélisation!$A$22,IF(C191&gt;=Modélisation!$B$21,Modélisation!$A$21,IF(C191&gt;=Modélisation!$B$20,Modélisation!$A$20,IF(C191&gt;=Modélisation!$B$19,Modélisation!$A$19,IF(C191&gt;=Modélisation!$B$18,Modélisation!$A$18,Modélisation!$A$17))))))))))))</f>
        <v/>
      </c>
      <c r="F191" s="1" t="str">
        <f>IF(ISBLANK(C191),"",VLOOKUP(E191,Modélisation!$A$17:$H$23,8,FALSE))</f>
        <v/>
      </c>
      <c r="G191" s="4" t="str">
        <f>IF(ISBLANK(C191),"",IF(Modélisation!$B$3="Oui",IF(D191=Liste!$F$2,0%,VLOOKUP(D191,Modélisation!$A$69:$B$86,2,FALSE)),""))</f>
        <v/>
      </c>
      <c r="H191" s="1" t="str">
        <f>IF(ISBLANK(C191),"",IF(Modélisation!$B$3="Oui",F191*(1-G191),F191))</f>
        <v/>
      </c>
    </row>
    <row r="192" spans="1:8" x14ac:dyDescent="0.35">
      <c r="A192" s="2">
        <v>191</v>
      </c>
      <c r="B192" s="36"/>
      <c r="C192" s="39"/>
      <c r="D192" s="37"/>
      <c r="E192" s="1" t="str">
        <f>IF(ISBLANK(C192),"",IF(Modélisation!$B$10=3,IF(C192&gt;=Modélisation!$B$19,Modélisation!$A$19,IF(C192&gt;=Modélisation!$B$18,Modélisation!$A$18,Modélisation!$A$17)),IF(Modélisation!$B$10=4,IF(C192&gt;=Modélisation!$B$20,Modélisation!$A$20,IF(C192&gt;=Modélisation!$B$19,Modélisation!$A$19,IF(C192&gt;=Modélisation!$B$18,Modélisation!$A$18,Modélisation!$A$17))),IF(Modélisation!$B$10=5,IF(C192&gt;=Modélisation!$B$21,Modélisation!$A$21,IF(C192&gt;=Modélisation!$B$20,Modélisation!$A$20,IF(C192&gt;=Modélisation!$B$19,Modélisation!$A$19,IF(C192&gt;=Modélisation!$B$18,Modélisation!$A$18,Modélisation!$A$17)))),IF(Modélisation!$B$10=6,IF(C192&gt;=Modélisation!$B$22,Modélisation!$A$22,IF(C192&gt;=Modélisation!$B$21,Modélisation!$A$21,IF(C192&gt;=Modélisation!$B$20,Modélisation!$A$20,IF(C192&gt;=Modélisation!$B$19,Modélisation!$A$19,IF(C192&gt;=Modélisation!$B$18,Modélisation!$A$18,Modélisation!$A$17))))),IF(Modélisation!$B$10=7,IF(C192&gt;=Modélisation!$B$23,Modélisation!$A$23,IF(C192&gt;=Modélisation!$B$22,Modélisation!$A$22,IF(C192&gt;=Modélisation!$B$21,Modélisation!$A$21,IF(C192&gt;=Modélisation!$B$20,Modélisation!$A$20,IF(C192&gt;=Modélisation!$B$19,Modélisation!$A$19,IF(C192&gt;=Modélisation!$B$18,Modélisation!$A$18,Modélisation!$A$17))))))))))))</f>
        <v/>
      </c>
      <c r="F192" s="1" t="str">
        <f>IF(ISBLANK(C192),"",VLOOKUP(E192,Modélisation!$A$17:$H$23,8,FALSE))</f>
        <v/>
      </c>
      <c r="G192" s="4" t="str">
        <f>IF(ISBLANK(C192),"",IF(Modélisation!$B$3="Oui",IF(D192=Liste!$F$2,0%,VLOOKUP(D192,Modélisation!$A$69:$B$86,2,FALSE)),""))</f>
        <v/>
      </c>
      <c r="H192" s="1" t="str">
        <f>IF(ISBLANK(C192),"",IF(Modélisation!$B$3="Oui",F192*(1-G192),F192))</f>
        <v/>
      </c>
    </row>
    <row r="193" spans="1:8" x14ac:dyDescent="0.35">
      <c r="A193" s="2">
        <v>192</v>
      </c>
      <c r="B193" s="36"/>
      <c r="C193" s="39"/>
      <c r="D193" s="37"/>
      <c r="E193" s="1" t="str">
        <f>IF(ISBLANK(C193),"",IF(Modélisation!$B$10=3,IF(C193&gt;=Modélisation!$B$19,Modélisation!$A$19,IF(C193&gt;=Modélisation!$B$18,Modélisation!$A$18,Modélisation!$A$17)),IF(Modélisation!$B$10=4,IF(C193&gt;=Modélisation!$B$20,Modélisation!$A$20,IF(C193&gt;=Modélisation!$B$19,Modélisation!$A$19,IF(C193&gt;=Modélisation!$B$18,Modélisation!$A$18,Modélisation!$A$17))),IF(Modélisation!$B$10=5,IF(C193&gt;=Modélisation!$B$21,Modélisation!$A$21,IF(C193&gt;=Modélisation!$B$20,Modélisation!$A$20,IF(C193&gt;=Modélisation!$B$19,Modélisation!$A$19,IF(C193&gt;=Modélisation!$B$18,Modélisation!$A$18,Modélisation!$A$17)))),IF(Modélisation!$B$10=6,IF(C193&gt;=Modélisation!$B$22,Modélisation!$A$22,IF(C193&gt;=Modélisation!$B$21,Modélisation!$A$21,IF(C193&gt;=Modélisation!$B$20,Modélisation!$A$20,IF(C193&gt;=Modélisation!$B$19,Modélisation!$A$19,IF(C193&gt;=Modélisation!$B$18,Modélisation!$A$18,Modélisation!$A$17))))),IF(Modélisation!$B$10=7,IF(C193&gt;=Modélisation!$B$23,Modélisation!$A$23,IF(C193&gt;=Modélisation!$B$22,Modélisation!$A$22,IF(C193&gt;=Modélisation!$B$21,Modélisation!$A$21,IF(C193&gt;=Modélisation!$B$20,Modélisation!$A$20,IF(C193&gt;=Modélisation!$B$19,Modélisation!$A$19,IF(C193&gt;=Modélisation!$B$18,Modélisation!$A$18,Modélisation!$A$17))))))))))))</f>
        <v/>
      </c>
      <c r="F193" s="1" t="str">
        <f>IF(ISBLANK(C193),"",VLOOKUP(E193,Modélisation!$A$17:$H$23,8,FALSE))</f>
        <v/>
      </c>
      <c r="G193" s="4" t="str">
        <f>IF(ISBLANK(C193),"",IF(Modélisation!$B$3="Oui",IF(D193=Liste!$F$2,0%,VLOOKUP(D193,Modélisation!$A$69:$B$86,2,FALSE)),""))</f>
        <v/>
      </c>
      <c r="H193" s="1" t="str">
        <f>IF(ISBLANK(C193),"",IF(Modélisation!$B$3="Oui",F193*(1-G193),F193))</f>
        <v/>
      </c>
    </row>
    <row r="194" spans="1:8" x14ac:dyDescent="0.35">
      <c r="A194" s="2">
        <v>193</v>
      </c>
      <c r="B194" s="36"/>
      <c r="C194" s="39"/>
      <c r="D194" s="37"/>
      <c r="E194" s="1" t="str">
        <f>IF(ISBLANK(C194),"",IF(Modélisation!$B$10=3,IF(C194&gt;=Modélisation!$B$19,Modélisation!$A$19,IF(C194&gt;=Modélisation!$B$18,Modélisation!$A$18,Modélisation!$A$17)),IF(Modélisation!$B$10=4,IF(C194&gt;=Modélisation!$B$20,Modélisation!$A$20,IF(C194&gt;=Modélisation!$B$19,Modélisation!$A$19,IF(C194&gt;=Modélisation!$B$18,Modélisation!$A$18,Modélisation!$A$17))),IF(Modélisation!$B$10=5,IF(C194&gt;=Modélisation!$B$21,Modélisation!$A$21,IF(C194&gt;=Modélisation!$B$20,Modélisation!$A$20,IF(C194&gt;=Modélisation!$B$19,Modélisation!$A$19,IF(C194&gt;=Modélisation!$B$18,Modélisation!$A$18,Modélisation!$A$17)))),IF(Modélisation!$B$10=6,IF(C194&gt;=Modélisation!$B$22,Modélisation!$A$22,IF(C194&gt;=Modélisation!$B$21,Modélisation!$A$21,IF(C194&gt;=Modélisation!$B$20,Modélisation!$A$20,IF(C194&gt;=Modélisation!$B$19,Modélisation!$A$19,IF(C194&gt;=Modélisation!$B$18,Modélisation!$A$18,Modélisation!$A$17))))),IF(Modélisation!$B$10=7,IF(C194&gt;=Modélisation!$B$23,Modélisation!$A$23,IF(C194&gt;=Modélisation!$B$22,Modélisation!$A$22,IF(C194&gt;=Modélisation!$B$21,Modélisation!$A$21,IF(C194&gt;=Modélisation!$B$20,Modélisation!$A$20,IF(C194&gt;=Modélisation!$B$19,Modélisation!$A$19,IF(C194&gt;=Modélisation!$B$18,Modélisation!$A$18,Modélisation!$A$17))))))))))))</f>
        <v/>
      </c>
      <c r="F194" s="1" t="str">
        <f>IF(ISBLANK(C194),"",VLOOKUP(E194,Modélisation!$A$17:$H$23,8,FALSE))</f>
        <v/>
      </c>
      <c r="G194" s="4" t="str">
        <f>IF(ISBLANK(C194),"",IF(Modélisation!$B$3="Oui",IF(D194=Liste!$F$2,0%,VLOOKUP(D194,Modélisation!$A$69:$B$86,2,FALSE)),""))</f>
        <v/>
      </c>
      <c r="H194" s="1" t="str">
        <f>IF(ISBLANK(C194),"",IF(Modélisation!$B$3="Oui",F194*(1-G194),F194))</f>
        <v/>
      </c>
    </row>
    <row r="195" spans="1:8" x14ac:dyDescent="0.35">
      <c r="A195" s="2">
        <v>194</v>
      </c>
      <c r="B195" s="36"/>
      <c r="C195" s="39"/>
      <c r="D195" s="37"/>
      <c r="E195" s="1" t="str">
        <f>IF(ISBLANK(C195),"",IF(Modélisation!$B$10=3,IF(C195&gt;=Modélisation!$B$19,Modélisation!$A$19,IF(C195&gt;=Modélisation!$B$18,Modélisation!$A$18,Modélisation!$A$17)),IF(Modélisation!$B$10=4,IF(C195&gt;=Modélisation!$B$20,Modélisation!$A$20,IF(C195&gt;=Modélisation!$B$19,Modélisation!$A$19,IF(C195&gt;=Modélisation!$B$18,Modélisation!$A$18,Modélisation!$A$17))),IF(Modélisation!$B$10=5,IF(C195&gt;=Modélisation!$B$21,Modélisation!$A$21,IF(C195&gt;=Modélisation!$B$20,Modélisation!$A$20,IF(C195&gt;=Modélisation!$B$19,Modélisation!$A$19,IF(C195&gt;=Modélisation!$B$18,Modélisation!$A$18,Modélisation!$A$17)))),IF(Modélisation!$B$10=6,IF(C195&gt;=Modélisation!$B$22,Modélisation!$A$22,IF(C195&gt;=Modélisation!$B$21,Modélisation!$A$21,IF(C195&gt;=Modélisation!$B$20,Modélisation!$A$20,IF(C195&gt;=Modélisation!$B$19,Modélisation!$A$19,IF(C195&gt;=Modélisation!$B$18,Modélisation!$A$18,Modélisation!$A$17))))),IF(Modélisation!$B$10=7,IF(C195&gt;=Modélisation!$B$23,Modélisation!$A$23,IF(C195&gt;=Modélisation!$B$22,Modélisation!$A$22,IF(C195&gt;=Modélisation!$B$21,Modélisation!$A$21,IF(C195&gt;=Modélisation!$B$20,Modélisation!$A$20,IF(C195&gt;=Modélisation!$B$19,Modélisation!$A$19,IF(C195&gt;=Modélisation!$B$18,Modélisation!$A$18,Modélisation!$A$17))))))))))))</f>
        <v/>
      </c>
      <c r="F195" s="1" t="str">
        <f>IF(ISBLANK(C195),"",VLOOKUP(E195,Modélisation!$A$17:$H$23,8,FALSE))</f>
        <v/>
      </c>
      <c r="G195" s="4" t="str">
        <f>IF(ISBLANK(C195),"",IF(Modélisation!$B$3="Oui",IF(D195=Liste!$F$2,0%,VLOOKUP(D195,Modélisation!$A$69:$B$86,2,FALSE)),""))</f>
        <v/>
      </c>
      <c r="H195" s="1" t="str">
        <f>IF(ISBLANK(C195),"",IF(Modélisation!$B$3="Oui",F195*(1-G195),F195))</f>
        <v/>
      </c>
    </row>
    <row r="196" spans="1:8" x14ac:dyDescent="0.35">
      <c r="A196" s="2">
        <v>195</v>
      </c>
      <c r="B196" s="36"/>
      <c r="C196" s="39"/>
      <c r="D196" s="37"/>
      <c r="E196" s="1" t="str">
        <f>IF(ISBLANK(C196),"",IF(Modélisation!$B$10=3,IF(C196&gt;=Modélisation!$B$19,Modélisation!$A$19,IF(C196&gt;=Modélisation!$B$18,Modélisation!$A$18,Modélisation!$A$17)),IF(Modélisation!$B$10=4,IF(C196&gt;=Modélisation!$B$20,Modélisation!$A$20,IF(C196&gt;=Modélisation!$B$19,Modélisation!$A$19,IF(C196&gt;=Modélisation!$B$18,Modélisation!$A$18,Modélisation!$A$17))),IF(Modélisation!$B$10=5,IF(C196&gt;=Modélisation!$B$21,Modélisation!$A$21,IF(C196&gt;=Modélisation!$B$20,Modélisation!$A$20,IF(C196&gt;=Modélisation!$B$19,Modélisation!$A$19,IF(C196&gt;=Modélisation!$B$18,Modélisation!$A$18,Modélisation!$A$17)))),IF(Modélisation!$B$10=6,IF(C196&gt;=Modélisation!$B$22,Modélisation!$A$22,IF(C196&gt;=Modélisation!$B$21,Modélisation!$A$21,IF(C196&gt;=Modélisation!$B$20,Modélisation!$A$20,IF(C196&gt;=Modélisation!$B$19,Modélisation!$A$19,IF(C196&gt;=Modélisation!$B$18,Modélisation!$A$18,Modélisation!$A$17))))),IF(Modélisation!$B$10=7,IF(C196&gt;=Modélisation!$B$23,Modélisation!$A$23,IF(C196&gt;=Modélisation!$B$22,Modélisation!$A$22,IF(C196&gt;=Modélisation!$B$21,Modélisation!$A$21,IF(C196&gt;=Modélisation!$B$20,Modélisation!$A$20,IF(C196&gt;=Modélisation!$B$19,Modélisation!$A$19,IF(C196&gt;=Modélisation!$B$18,Modélisation!$A$18,Modélisation!$A$17))))))))))))</f>
        <v/>
      </c>
      <c r="F196" s="1" t="str">
        <f>IF(ISBLANK(C196),"",VLOOKUP(E196,Modélisation!$A$17:$H$23,8,FALSE))</f>
        <v/>
      </c>
      <c r="G196" s="4" t="str">
        <f>IF(ISBLANK(C196),"",IF(Modélisation!$B$3="Oui",IF(D196=Liste!$F$2,0%,VLOOKUP(D196,Modélisation!$A$69:$B$86,2,FALSE)),""))</f>
        <v/>
      </c>
      <c r="H196" s="1" t="str">
        <f>IF(ISBLANK(C196),"",IF(Modélisation!$B$3="Oui",F196*(1-G196),F196))</f>
        <v/>
      </c>
    </row>
    <row r="197" spans="1:8" x14ac:dyDescent="0.35">
      <c r="A197" s="2">
        <v>196</v>
      </c>
      <c r="B197" s="36"/>
      <c r="C197" s="39"/>
      <c r="D197" s="37"/>
      <c r="E197" s="1" t="str">
        <f>IF(ISBLANK(C197),"",IF(Modélisation!$B$10=3,IF(C197&gt;=Modélisation!$B$19,Modélisation!$A$19,IF(C197&gt;=Modélisation!$B$18,Modélisation!$A$18,Modélisation!$A$17)),IF(Modélisation!$B$10=4,IF(C197&gt;=Modélisation!$B$20,Modélisation!$A$20,IF(C197&gt;=Modélisation!$B$19,Modélisation!$A$19,IF(C197&gt;=Modélisation!$B$18,Modélisation!$A$18,Modélisation!$A$17))),IF(Modélisation!$B$10=5,IF(C197&gt;=Modélisation!$B$21,Modélisation!$A$21,IF(C197&gt;=Modélisation!$B$20,Modélisation!$A$20,IF(C197&gt;=Modélisation!$B$19,Modélisation!$A$19,IF(C197&gt;=Modélisation!$B$18,Modélisation!$A$18,Modélisation!$A$17)))),IF(Modélisation!$B$10=6,IF(C197&gt;=Modélisation!$B$22,Modélisation!$A$22,IF(C197&gt;=Modélisation!$B$21,Modélisation!$A$21,IF(C197&gt;=Modélisation!$B$20,Modélisation!$A$20,IF(C197&gt;=Modélisation!$B$19,Modélisation!$A$19,IF(C197&gt;=Modélisation!$B$18,Modélisation!$A$18,Modélisation!$A$17))))),IF(Modélisation!$B$10=7,IF(C197&gt;=Modélisation!$B$23,Modélisation!$A$23,IF(C197&gt;=Modélisation!$B$22,Modélisation!$A$22,IF(C197&gt;=Modélisation!$B$21,Modélisation!$A$21,IF(C197&gt;=Modélisation!$B$20,Modélisation!$A$20,IF(C197&gt;=Modélisation!$B$19,Modélisation!$A$19,IF(C197&gt;=Modélisation!$B$18,Modélisation!$A$18,Modélisation!$A$17))))))))))))</f>
        <v/>
      </c>
      <c r="F197" s="1" t="str">
        <f>IF(ISBLANK(C197),"",VLOOKUP(E197,Modélisation!$A$17:$H$23,8,FALSE))</f>
        <v/>
      </c>
      <c r="G197" s="4" t="str">
        <f>IF(ISBLANK(C197),"",IF(Modélisation!$B$3="Oui",IF(D197=Liste!$F$2,0%,VLOOKUP(D197,Modélisation!$A$69:$B$86,2,FALSE)),""))</f>
        <v/>
      </c>
      <c r="H197" s="1" t="str">
        <f>IF(ISBLANK(C197),"",IF(Modélisation!$B$3="Oui",F197*(1-G197),F197))</f>
        <v/>
      </c>
    </row>
    <row r="198" spans="1:8" x14ac:dyDescent="0.35">
      <c r="A198" s="2">
        <v>197</v>
      </c>
      <c r="B198" s="36"/>
      <c r="C198" s="39"/>
      <c r="D198" s="37"/>
      <c r="E198" s="1" t="str">
        <f>IF(ISBLANK(C198),"",IF(Modélisation!$B$10=3,IF(C198&gt;=Modélisation!$B$19,Modélisation!$A$19,IF(C198&gt;=Modélisation!$B$18,Modélisation!$A$18,Modélisation!$A$17)),IF(Modélisation!$B$10=4,IF(C198&gt;=Modélisation!$B$20,Modélisation!$A$20,IF(C198&gt;=Modélisation!$B$19,Modélisation!$A$19,IF(C198&gt;=Modélisation!$B$18,Modélisation!$A$18,Modélisation!$A$17))),IF(Modélisation!$B$10=5,IF(C198&gt;=Modélisation!$B$21,Modélisation!$A$21,IF(C198&gt;=Modélisation!$B$20,Modélisation!$A$20,IF(C198&gt;=Modélisation!$B$19,Modélisation!$A$19,IF(C198&gt;=Modélisation!$B$18,Modélisation!$A$18,Modélisation!$A$17)))),IF(Modélisation!$B$10=6,IF(C198&gt;=Modélisation!$B$22,Modélisation!$A$22,IF(C198&gt;=Modélisation!$B$21,Modélisation!$A$21,IF(C198&gt;=Modélisation!$B$20,Modélisation!$A$20,IF(C198&gt;=Modélisation!$B$19,Modélisation!$A$19,IF(C198&gt;=Modélisation!$B$18,Modélisation!$A$18,Modélisation!$A$17))))),IF(Modélisation!$B$10=7,IF(C198&gt;=Modélisation!$B$23,Modélisation!$A$23,IF(C198&gt;=Modélisation!$B$22,Modélisation!$A$22,IF(C198&gt;=Modélisation!$B$21,Modélisation!$A$21,IF(C198&gt;=Modélisation!$B$20,Modélisation!$A$20,IF(C198&gt;=Modélisation!$B$19,Modélisation!$A$19,IF(C198&gt;=Modélisation!$B$18,Modélisation!$A$18,Modélisation!$A$17))))))))))))</f>
        <v/>
      </c>
      <c r="F198" s="1" t="str">
        <f>IF(ISBLANK(C198),"",VLOOKUP(E198,Modélisation!$A$17:$H$23,8,FALSE))</f>
        <v/>
      </c>
      <c r="G198" s="4" t="str">
        <f>IF(ISBLANK(C198),"",IF(Modélisation!$B$3="Oui",IF(D198=Liste!$F$2,0%,VLOOKUP(D198,Modélisation!$A$69:$B$86,2,FALSE)),""))</f>
        <v/>
      </c>
      <c r="H198" s="1" t="str">
        <f>IF(ISBLANK(C198),"",IF(Modélisation!$B$3="Oui",F198*(1-G198),F198))</f>
        <v/>
      </c>
    </row>
    <row r="199" spans="1:8" x14ac:dyDescent="0.35">
      <c r="A199" s="2">
        <v>198</v>
      </c>
      <c r="B199" s="36"/>
      <c r="C199" s="39"/>
      <c r="D199" s="37"/>
      <c r="E199" s="1" t="str">
        <f>IF(ISBLANK(C199),"",IF(Modélisation!$B$10=3,IF(C199&gt;=Modélisation!$B$19,Modélisation!$A$19,IF(C199&gt;=Modélisation!$B$18,Modélisation!$A$18,Modélisation!$A$17)),IF(Modélisation!$B$10=4,IF(C199&gt;=Modélisation!$B$20,Modélisation!$A$20,IF(C199&gt;=Modélisation!$B$19,Modélisation!$A$19,IF(C199&gt;=Modélisation!$B$18,Modélisation!$A$18,Modélisation!$A$17))),IF(Modélisation!$B$10=5,IF(C199&gt;=Modélisation!$B$21,Modélisation!$A$21,IF(C199&gt;=Modélisation!$B$20,Modélisation!$A$20,IF(C199&gt;=Modélisation!$B$19,Modélisation!$A$19,IF(C199&gt;=Modélisation!$B$18,Modélisation!$A$18,Modélisation!$A$17)))),IF(Modélisation!$B$10=6,IF(C199&gt;=Modélisation!$B$22,Modélisation!$A$22,IF(C199&gt;=Modélisation!$B$21,Modélisation!$A$21,IF(C199&gt;=Modélisation!$B$20,Modélisation!$A$20,IF(C199&gt;=Modélisation!$B$19,Modélisation!$A$19,IF(C199&gt;=Modélisation!$B$18,Modélisation!$A$18,Modélisation!$A$17))))),IF(Modélisation!$B$10=7,IF(C199&gt;=Modélisation!$B$23,Modélisation!$A$23,IF(C199&gt;=Modélisation!$B$22,Modélisation!$A$22,IF(C199&gt;=Modélisation!$B$21,Modélisation!$A$21,IF(C199&gt;=Modélisation!$B$20,Modélisation!$A$20,IF(C199&gt;=Modélisation!$B$19,Modélisation!$A$19,IF(C199&gt;=Modélisation!$B$18,Modélisation!$A$18,Modélisation!$A$17))))))))))))</f>
        <v/>
      </c>
      <c r="F199" s="1" t="str">
        <f>IF(ISBLANK(C199),"",VLOOKUP(E199,Modélisation!$A$17:$H$23,8,FALSE))</f>
        <v/>
      </c>
      <c r="G199" s="4" t="str">
        <f>IF(ISBLANK(C199),"",IF(Modélisation!$B$3="Oui",IF(D199=Liste!$F$2,0%,VLOOKUP(D199,Modélisation!$A$69:$B$86,2,FALSE)),""))</f>
        <v/>
      </c>
      <c r="H199" s="1" t="str">
        <f>IF(ISBLANK(C199),"",IF(Modélisation!$B$3="Oui",F199*(1-G199),F199))</f>
        <v/>
      </c>
    </row>
    <row r="200" spans="1:8" x14ac:dyDescent="0.35">
      <c r="A200" s="2">
        <v>199</v>
      </c>
      <c r="B200" s="36"/>
      <c r="C200" s="39"/>
      <c r="D200" s="37"/>
      <c r="E200" s="1" t="str">
        <f>IF(ISBLANK(C200),"",IF(Modélisation!$B$10=3,IF(C200&gt;=Modélisation!$B$19,Modélisation!$A$19,IF(C200&gt;=Modélisation!$B$18,Modélisation!$A$18,Modélisation!$A$17)),IF(Modélisation!$B$10=4,IF(C200&gt;=Modélisation!$B$20,Modélisation!$A$20,IF(C200&gt;=Modélisation!$B$19,Modélisation!$A$19,IF(C200&gt;=Modélisation!$B$18,Modélisation!$A$18,Modélisation!$A$17))),IF(Modélisation!$B$10=5,IF(C200&gt;=Modélisation!$B$21,Modélisation!$A$21,IF(C200&gt;=Modélisation!$B$20,Modélisation!$A$20,IF(C200&gt;=Modélisation!$B$19,Modélisation!$A$19,IF(C200&gt;=Modélisation!$B$18,Modélisation!$A$18,Modélisation!$A$17)))),IF(Modélisation!$B$10=6,IF(C200&gt;=Modélisation!$B$22,Modélisation!$A$22,IF(C200&gt;=Modélisation!$B$21,Modélisation!$A$21,IF(C200&gt;=Modélisation!$B$20,Modélisation!$A$20,IF(C200&gt;=Modélisation!$B$19,Modélisation!$A$19,IF(C200&gt;=Modélisation!$B$18,Modélisation!$A$18,Modélisation!$A$17))))),IF(Modélisation!$B$10=7,IF(C200&gt;=Modélisation!$B$23,Modélisation!$A$23,IF(C200&gt;=Modélisation!$B$22,Modélisation!$A$22,IF(C200&gt;=Modélisation!$B$21,Modélisation!$A$21,IF(C200&gt;=Modélisation!$B$20,Modélisation!$A$20,IF(C200&gt;=Modélisation!$B$19,Modélisation!$A$19,IF(C200&gt;=Modélisation!$B$18,Modélisation!$A$18,Modélisation!$A$17))))))))))))</f>
        <v/>
      </c>
      <c r="F200" s="1" t="str">
        <f>IF(ISBLANK(C200),"",VLOOKUP(E200,Modélisation!$A$17:$H$23,8,FALSE))</f>
        <v/>
      </c>
      <c r="G200" s="4" t="str">
        <f>IF(ISBLANK(C200),"",IF(Modélisation!$B$3="Oui",IF(D200=Liste!$F$2,0%,VLOOKUP(D200,Modélisation!$A$69:$B$86,2,FALSE)),""))</f>
        <v/>
      </c>
      <c r="H200" s="1" t="str">
        <f>IF(ISBLANK(C200),"",IF(Modélisation!$B$3="Oui",F200*(1-G200),F200))</f>
        <v/>
      </c>
    </row>
    <row r="201" spans="1:8" x14ac:dyDescent="0.35">
      <c r="A201" s="2">
        <v>200</v>
      </c>
      <c r="B201" s="36"/>
      <c r="C201" s="39"/>
      <c r="D201" s="37"/>
      <c r="E201" s="1" t="str">
        <f>IF(ISBLANK(C201),"",IF(Modélisation!$B$10=3,IF(C201&gt;=Modélisation!$B$19,Modélisation!$A$19,IF(C201&gt;=Modélisation!$B$18,Modélisation!$A$18,Modélisation!$A$17)),IF(Modélisation!$B$10=4,IF(C201&gt;=Modélisation!$B$20,Modélisation!$A$20,IF(C201&gt;=Modélisation!$B$19,Modélisation!$A$19,IF(C201&gt;=Modélisation!$B$18,Modélisation!$A$18,Modélisation!$A$17))),IF(Modélisation!$B$10=5,IF(C201&gt;=Modélisation!$B$21,Modélisation!$A$21,IF(C201&gt;=Modélisation!$B$20,Modélisation!$A$20,IF(C201&gt;=Modélisation!$B$19,Modélisation!$A$19,IF(C201&gt;=Modélisation!$B$18,Modélisation!$A$18,Modélisation!$A$17)))),IF(Modélisation!$B$10=6,IF(C201&gt;=Modélisation!$B$22,Modélisation!$A$22,IF(C201&gt;=Modélisation!$B$21,Modélisation!$A$21,IF(C201&gt;=Modélisation!$B$20,Modélisation!$A$20,IF(C201&gt;=Modélisation!$B$19,Modélisation!$A$19,IF(C201&gt;=Modélisation!$B$18,Modélisation!$A$18,Modélisation!$A$17))))),IF(Modélisation!$B$10=7,IF(C201&gt;=Modélisation!$B$23,Modélisation!$A$23,IF(C201&gt;=Modélisation!$B$22,Modélisation!$A$22,IF(C201&gt;=Modélisation!$B$21,Modélisation!$A$21,IF(C201&gt;=Modélisation!$B$20,Modélisation!$A$20,IF(C201&gt;=Modélisation!$B$19,Modélisation!$A$19,IF(C201&gt;=Modélisation!$B$18,Modélisation!$A$18,Modélisation!$A$17))))))))))))</f>
        <v/>
      </c>
      <c r="F201" s="1" t="str">
        <f>IF(ISBLANK(C201),"",VLOOKUP(E201,Modélisation!$A$17:$H$23,8,FALSE))</f>
        <v/>
      </c>
      <c r="G201" s="4" t="str">
        <f>IF(ISBLANK(C201),"",IF(Modélisation!$B$3="Oui",IF(D201=Liste!$F$2,0%,VLOOKUP(D201,Modélisation!$A$69:$B$86,2,FALSE)),""))</f>
        <v/>
      </c>
      <c r="H201" s="1" t="str">
        <f>IF(ISBLANK(C201),"",IF(Modélisation!$B$3="Oui",F201*(1-G201),F201))</f>
        <v/>
      </c>
    </row>
    <row r="202" spans="1:8" x14ac:dyDescent="0.35">
      <c r="A202" s="2">
        <v>201</v>
      </c>
      <c r="B202" s="36"/>
      <c r="C202" s="39"/>
      <c r="D202" s="37"/>
      <c r="E202" s="1" t="str">
        <f>IF(ISBLANK(C202),"",IF(Modélisation!$B$10=3,IF(C202&gt;=Modélisation!$B$19,Modélisation!$A$19,IF(C202&gt;=Modélisation!$B$18,Modélisation!$A$18,Modélisation!$A$17)),IF(Modélisation!$B$10=4,IF(C202&gt;=Modélisation!$B$20,Modélisation!$A$20,IF(C202&gt;=Modélisation!$B$19,Modélisation!$A$19,IF(C202&gt;=Modélisation!$B$18,Modélisation!$A$18,Modélisation!$A$17))),IF(Modélisation!$B$10=5,IF(C202&gt;=Modélisation!$B$21,Modélisation!$A$21,IF(C202&gt;=Modélisation!$B$20,Modélisation!$A$20,IF(C202&gt;=Modélisation!$B$19,Modélisation!$A$19,IF(C202&gt;=Modélisation!$B$18,Modélisation!$A$18,Modélisation!$A$17)))),IF(Modélisation!$B$10=6,IF(C202&gt;=Modélisation!$B$22,Modélisation!$A$22,IF(C202&gt;=Modélisation!$B$21,Modélisation!$A$21,IF(C202&gt;=Modélisation!$B$20,Modélisation!$A$20,IF(C202&gt;=Modélisation!$B$19,Modélisation!$A$19,IF(C202&gt;=Modélisation!$B$18,Modélisation!$A$18,Modélisation!$A$17))))),IF(Modélisation!$B$10=7,IF(C202&gt;=Modélisation!$B$23,Modélisation!$A$23,IF(C202&gt;=Modélisation!$B$22,Modélisation!$A$22,IF(C202&gt;=Modélisation!$B$21,Modélisation!$A$21,IF(C202&gt;=Modélisation!$B$20,Modélisation!$A$20,IF(C202&gt;=Modélisation!$B$19,Modélisation!$A$19,IF(C202&gt;=Modélisation!$B$18,Modélisation!$A$18,Modélisation!$A$17))))))))))))</f>
        <v/>
      </c>
      <c r="F202" s="1" t="str">
        <f>IF(ISBLANK(C202),"",VLOOKUP(E202,Modélisation!$A$17:$H$23,8,FALSE))</f>
        <v/>
      </c>
      <c r="G202" s="4" t="str">
        <f>IF(ISBLANK(C202),"",IF(Modélisation!$B$3="Oui",IF(D202=Liste!$F$2,0%,VLOOKUP(D202,Modélisation!$A$69:$B$86,2,FALSE)),""))</f>
        <v/>
      </c>
      <c r="H202" s="1" t="str">
        <f>IF(ISBLANK(C202),"",IF(Modélisation!$B$3="Oui",F202*(1-G202),F202))</f>
        <v/>
      </c>
    </row>
    <row r="203" spans="1:8" x14ac:dyDescent="0.35">
      <c r="A203" s="2">
        <v>202</v>
      </c>
      <c r="B203" s="36"/>
      <c r="C203" s="39"/>
      <c r="D203" s="37"/>
      <c r="E203" s="1" t="str">
        <f>IF(ISBLANK(C203),"",IF(Modélisation!$B$10=3,IF(C203&gt;=Modélisation!$B$19,Modélisation!$A$19,IF(C203&gt;=Modélisation!$B$18,Modélisation!$A$18,Modélisation!$A$17)),IF(Modélisation!$B$10=4,IF(C203&gt;=Modélisation!$B$20,Modélisation!$A$20,IF(C203&gt;=Modélisation!$B$19,Modélisation!$A$19,IF(C203&gt;=Modélisation!$B$18,Modélisation!$A$18,Modélisation!$A$17))),IF(Modélisation!$B$10=5,IF(C203&gt;=Modélisation!$B$21,Modélisation!$A$21,IF(C203&gt;=Modélisation!$B$20,Modélisation!$A$20,IF(C203&gt;=Modélisation!$B$19,Modélisation!$A$19,IF(C203&gt;=Modélisation!$B$18,Modélisation!$A$18,Modélisation!$A$17)))),IF(Modélisation!$B$10=6,IF(C203&gt;=Modélisation!$B$22,Modélisation!$A$22,IF(C203&gt;=Modélisation!$B$21,Modélisation!$A$21,IF(C203&gt;=Modélisation!$B$20,Modélisation!$A$20,IF(C203&gt;=Modélisation!$B$19,Modélisation!$A$19,IF(C203&gt;=Modélisation!$B$18,Modélisation!$A$18,Modélisation!$A$17))))),IF(Modélisation!$B$10=7,IF(C203&gt;=Modélisation!$B$23,Modélisation!$A$23,IF(C203&gt;=Modélisation!$B$22,Modélisation!$A$22,IF(C203&gt;=Modélisation!$B$21,Modélisation!$A$21,IF(C203&gt;=Modélisation!$B$20,Modélisation!$A$20,IF(C203&gt;=Modélisation!$B$19,Modélisation!$A$19,IF(C203&gt;=Modélisation!$B$18,Modélisation!$A$18,Modélisation!$A$17))))))))))))</f>
        <v/>
      </c>
      <c r="F203" s="1" t="str">
        <f>IF(ISBLANK(C203),"",VLOOKUP(E203,Modélisation!$A$17:$H$23,8,FALSE))</f>
        <v/>
      </c>
      <c r="G203" s="4" t="str">
        <f>IF(ISBLANK(C203),"",IF(Modélisation!$B$3="Oui",IF(D203=Liste!$F$2,0%,VLOOKUP(D203,Modélisation!$A$69:$B$86,2,FALSE)),""))</f>
        <v/>
      </c>
      <c r="H203" s="1" t="str">
        <f>IF(ISBLANK(C203),"",IF(Modélisation!$B$3="Oui",F203*(1-G203),F203))</f>
        <v/>
      </c>
    </row>
    <row r="204" spans="1:8" x14ac:dyDescent="0.35">
      <c r="A204" s="2">
        <v>203</v>
      </c>
      <c r="B204" s="36"/>
      <c r="C204" s="39"/>
      <c r="D204" s="37"/>
      <c r="E204" s="1" t="str">
        <f>IF(ISBLANK(C204),"",IF(Modélisation!$B$10=3,IF(C204&gt;=Modélisation!$B$19,Modélisation!$A$19,IF(C204&gt;=Modélisation!$B$18,Modélisation!$A$18,Modélisation!$A$17)),IF(Modélisation!$B$10=4,IF(C204&gt;=Modélisation!$B$20,Modélisation!$A$20,IF(C204&gt;=Modélisation!$B$19,Modélisation!$A$19,IF(C204&gt;=Modélisation!$B$18,Modélisation!$A$18,Modélisation!$A$17))),IF(Modélisation!$B$10=5,IF(C204&gt;=Modélisation!$B$21,Modélisation!$A$21,IF(C204&gt;=Modélisation!$B$20,Modélisation!$A$20,IF(C204&gt;=Modélisation!$B$19,Modélisation!$A$19,IF(C204&gt;=Modélisation!$B$18,Modélisation!$A$18,Modélisation!$A$17)))),IF(Modélisation!$B$10=6,IF(C204&gt;=Modélisation!$B$22,Modélisation!$A$22,IF(C204&gt;=Modélisation!$B$21,Modélisation!$A$21,IF(C204&gt;=Modélisation!$B$20,Modélisation!$A$20,IF(C204&gt;=Modélisation!$B$19,Modélisation!$A$19,IF(C204&gt;=Modélisation!$B$18,Modélisation!$A$18,Modélisation!$A$17))))),IF(Modélisation!$B$10=7,IF(C204&gt;=Modélisation!$B$23,Modélisation!$A$23,IF(C204&gt;=Modélisation!$B$22,Modélisation!$A$22,IF(C204&gt;=Modélisation!$B$21,Modélisation!$A$21,IF(C204&gt;=Modélisation!$B$20,Modélisation!$A$20,IF(C204&gt;=Modélisation!$B$19,Modélisation!$A$19,IF(C204&gt;=Modélisation!$B$18,Modélisation!$A$18,Modélisation!$A$17))))))))))))</f>
        <v/>
      </c>
      <c r="F204" s="1" t="str">
        <f>IF(ISBLANK(C204),"",VLOOKUP(E204,Modélisation!$A$17:$H$23,8,FALSE))</f>
        <v/>
      </c>
      <c r="G204" s="4" t="str">
        <f>IF(ISBLANK(C204),"",IF(Modélisation!$B$3="Oui",IF(D204=Liste!$F$2,0%,VLOOKUP(D204,Modélisation!$A$69:$B$86,2,FALSE)),""))</f>
        <v/>
      </c>
      <c r="H204" s="1" t="str">
        <f>IF(ISBLANK(C204),"",IF(Modélisation!$B$3="Oui",F204*(1-G204),F204))</f>
        <v/>
      </c>
    </row>
    <row r="205" spans="1:8" x14ac:dyDescent="0.35">
      <c r="A205" s="2">
        <v>204</v>
      </c>
      <c r="B205" s="36"/>
      <c r="C205" s="39"/>
      <c r="D205" s="37"/>
      <c r="E205" s="1" t="str">
        <f>IF(ISBLANK(C205),"",IF(Modélisation!$B$10=3,IF(C205&gt;=Modélisation!$B$19,Modélisation!$A$19,IF(C205&gt;=Modélisation!$B$18,Modélisation!$A$18,Modélisation!$A$17)),IF(Modélisation!$B$10=4,IF(C205&gt;=Modélisation!$B$20,Modélisation!$A$20,IF(C205&gt;=Modélisation!$B$19,Modélisation!$A$19,IF(C205&gt;=Modélisation!$B$18,Modélisation!$A$18,Modélisation!$A$17))),IF(Modélisation!$B$10=5,IF(C205&gt;=Modélisation!$B$21,Modélisation!$A$21,IF(C205&gt;=Modélisation!$B$20,Modélisation!$A$20,IF(C205&gt;=Modélisation!$B$19,Modélisation!$A$19,IF(C205&gt;=Modélisation!$B$18,Modélisation!$A$18,Modélisation!$A$17)))),IF(Modélisation!$B$10=6,IF(C205&gt;=Modélisation!$B$22,Modélisation!$A$22,IF(C205&gt;=Modélisation!$B$21,Modélisation!$A$21,IF(C205&gt;=Modélisation!$B$20,Modélisation!$A$20,IF(C205&gt;=Modélisation!$B$19,Modélisation!$A$19,IF(C205&gt;=Modélisation!$B$18,Modélisation!$A$18,Modélisation!$A$17))))),IF(Modélisation!$B$10=7,IF(C205&gt;=Modélisation!$B$23,Modélisation!$A$23,IF(C205&gt;=Modélisation!$B$22,Modélisation!$A$22,IF(C205&gt;=Modélisation!$B$21,Modélisation!$A$21,IF(C205&gt;=Modélisation!$B$20,Modélisation!$A$20,IF(C205&gt;=Modélisation!$B$19,Modélisation!$A$19,IF(C205&gt;=Modélisation!$B$18,Modélisation!$A$18,Modélisation!$A$17))))))))))))</f>
        <v/>
      </c>
      <c r="F205" s="1" t="str">
        <f>IF(ISBLANK(C205),"",VLOOKUP(E205,Modélisation!$A$17:$H$23,8,FALSE))</f>
        <v/>
      </c>
      <c r="G205" s="4" t="str">
        <f>IF(ISBLANK(C205),"",IF(Modélisation!$B$3="Oui",IF(D205=Liste!$F$2,0%,VLOOKUP(D205,Modélisation!$A$69:$B$86,2,FALSE)),""))</f>
        <v/>
      </c>
      <c r="H205" s="1" t="str">
        <f>IF(ISBLANK(C205),"",IF(Modélisation!$B$3="Oui",F205*(1-G205),F205))</f>
        <v/>
      </c>
    </row>
    <row r="206" spans="1:8" x14ac:dyDescent="0.35">
      <c r="A206" s="2">
        <v>205</v>
      </c>
      <c r="B206" s="36"/>
      <c r="C206" s="39"/>
      <c r="D206" s="37"/>
      <c r="E206" s="1" t="str">
        <f>IF(ISBLANK(C206),"",IF(Modélisation!$B$10=3,IF(C206&gt;=Modélisation!$B$19,Modélisation!$A$19,IF(C206&gt;=Modélisation!$B$18,Modélisation!$A$18,Modélisation!$A$17)),IF(Modélisation!$B$10=4,IF(C206&gt;=Modélisation!$B$20,Modélisation!$A$20,IF(C206&gt;=Modélisation!$B$19,Modélisation!$A$19,IF(C206&gt;=Modélisation!$B$18,Modélisation!$A$18,Modélisation!$A$17))),IF(Modélisation!$B$10=5,IF(C206&gt;=Modélisation!$B$21,Modélisation!$A$21,IF(C206&gt;=Modélisation!$B$20,Modélisation!$A$20,IF(C206&gt;=Modélisation!$B$19,Modélisation!$A$19,IF(C206&gt;=Modélisation!$B$18,Modélisation!$A$18,Modélisation!$A$17)))),IF(Modélisation!$B$10=6,IF(C206&gt;=Modélisation!$B$22,Modélisation!$A$22,IF(C206&gt;=Modélisation!$B$21,Modélisation!$A$21,IF(C206&gt;=Modélisation!$B$20,Modélisation!$A$20,IF(C206&gt;=Modélisation!$B$19,Modélisation!$A$19,IF(C206&gt;=Modélisation!$B$18,Modélisation!$A$18,Modélisation!$A$17))))),IF(Modélisation!$B$10=7,IF(C206&gt;=Modélisation!$B$23,Modélisation!$A$23,IF(C206&gt;=Modélisation!$B$22,Modélisation!$A$22,IF(C206&gt;=Modélisation!$B$21,Modélisation!$A$21,IF(C206&gt;=Modélisation!$B$20,Modélisation!$A$20,IF(C206&gt;=Modélisation!$B$19,Modélisation!$A$19,IF(C206&gt;=Modélisation!$B$18,Modélisation!$A$18,Modélisation!$A$17))))))))))))</f>
        <v/>
      </c>
      <c r="F206" s="1" t="str">
        <f>IF(ISBLANK(C206),"",VLOOKUP(E206,Modélisation!$A$17:$H$23,8,FALSE))</f>
        <v/>
      </c>
      <c r="G206" s="4" t="str">
        <f>IF(ISBLANK(C206),"",IF(Modélisation!$B$3="Oui",IF(D206=Liste!$F$2,0%,VLOOKUP(D206,Modélisation!$A$69:$B$86,2,FALSE)),""))</f>
        <v/>
      </c>
      <c r="H206" s="1" t="str">
        <f>IF(ISBLANK(C206),"",IF(Modélisation!$B$3="Oui",F206*(1-G206),F206))</f>
        <v/>
      </c>
    </row>
    <row r="207" spans="1:8" x14ac:dyDescent="0.35">
      <c r="A207" s="2">
        <v>206</v>
      </c>
      <c r="B207" s="36"/>
      <c r="C207" s="39"/>
      <c r="D207" s="37"/>
      <c r="E207" s="1" t="str">
        <f>IF(ISBLANK(C207),"",IF(Modélisation!$B$10=3,IF(C207&gt;=Modélisation!$B$19,Modélisation!$A$19,IF(C207&gt;=Modélisation!$B$18,Modélisation!$A$18,Modélisation!$A$17)),IF(Modélisation!$B$10=4,IF(C207&gt;=Modélisation!$B$20,Modélisation!$A$20,IF(C207&gt;=Modélisation!$B$19,Modélisation!$A$19,IF(C207&gt;=Modélisation!$B$18,Modélisation!$A$18,Modélisation!$A$17))),IF(Modélisation!$B$10=5,IF(C207&gt;=Modélisation!$B$21,Modélisation!$A$21,IF(C207&gt;=Modélisation!$B$20,Modélisation!$A$20,IF(C207&gt;=Modélisation!$B$19,Modélisation!$A$19,IF(C207&gt;=Modélisation!$B$18,Modélisation!$A$18,Modélisation!$A$17)))),IF(Modélisation!$B$10=6,IF(C207&gt;=Modélisation!$B$22,Modélisation!$A$22,IF(C207&gt;=Modélisation!$B$21,Modélisation!$A$21,IF(C207&gt;=Modélisation!$B$20,Modélisation!$A$20,IF(C207&gt;=Modélisation!$B$19,Modélisation!$A$19,IF(C207&gt;=Modélisation!$B$18,Modélisation!$A$18,Modélisation!$A$17))))),IF(Modélisation!$B$10=7,IF(C207&gt;=Modélisation!$B$23,Modélisation!$A$23,IF(C207&gt;=Modélisation!$B$22,Modélisation!$A$22,IF(C207&gt;=Modélisation!$B$21,Modélisation!$A$21,IF(C207&gt;=Modélisation!$B$20,Modélisation!$A$20,IF(C207&gt;=Modélisation!$B$19,Modélisation!$A$19,IF(C207&gt;=Modélisation!$B$18,Modélisation!$A$18,Modélisation!$A$17))))))))))))</f>
        <v/>
      </c>
      <c r="F207" s="1" t="str">
        <f>IF(ISBLANK(C207),"",VLOOKUP(E207,Modélisation!$A$17:$H$23,8,FALSE))</f>
        <v/>
      </c>
      <c r="G207" s="4" t="str">
        <f>IF(ISBLANK(C207),"",IF(Modélisation!$B$3="Oui",IF(D207=Liste!$F$2,0%,VLOOKUP(D207,Modélisation!$A$69:$B$86,2,FALSE)),""))</f>
        <v/>
      </c>
      <c r="H207" s="1" t="str">
        <f>IF(ISBLANK(C207),"",IF(Modélisation!$B$3="Oui",F207*(1-G207),F207))</f>
        <v/>
      </c>
    </row>
    <row r="208" spans="1:8" x14ac:dyDescent="0.35">
      <c r="A208" s="2">
        <v>207</v>
      </c>
      <c r="B208" s="36"/>
      <c r="C208" s="39"/>
      <c r="D208" s="37"/>
      <c r="E208" s="1" t="str">
        <f>IF(ISBLANK(C208),"",IF(Modélisation!$B$10=3,IF(C208&gt;=Modélisation!$B$19,Modélisation!$A$19,IF(C208&gt;=Modélisation!$B$18,Modélisation!$A$18,Modélisation!$A$17)),IF(Modélisation!$B$10=4,IF(C208&gt;=Modélisation!$B$20,Modélisation!$A$20,IF(C208&gt;=Modélisation!$B$19,Modélisation!$A$19,IF(C208&gt;=Modélisation!$B$18,Modélisation!$A$18,Modélisation!$A$17))),IF(Modélisation!$B$10=5,IF(C208&gt;=Modélisation!$B$21,Modélisation!$A$21,IF(C208&gt;=Modélisation!$B$20,Modélisation!$A$20,IF(C208&gt;=Modélisation!$B$19,Modélisation!$A$19,IF(C208&gt;=Modélisation!$B$18,Modélisation!$A$18,Modélisation!$A$17)))),IF(Modélisation!$B$10=6,IF(C208&gt;=Modélisation!$B$22,Modélisation!$A$22,IF(C208&gt;=Modélisation!$B$21,Modélisation!$A$21,IF(C208&gt;=Modélisation!$B$20,Modélisation!$A$20,IF(C208&gt;=Modélisation!$B$19,Modélisation!$A$19,IF(C208&gt;=Modélisation!$B$18,Modélisation!$A$18,Modélisation!$A$17))))),IF(Modélisation!$B$10=7,IF(C208&gt;=Modélisation!$B$23,Modélisation!$A$23,IF(C208&gt;=Modélisation!$B$22,Modélisation!$A$22,IF(C208&gt;=Modélisation!$B$21,Modélisation!$A$21,IF(C208&gt;=Modélisation!$B$20,Modélisation!$A$20,IF(C208&gt;=Modélisation!$B$19,Modélisation!$A$19,IF(C208&gt;=Modélisation!$B$18,Modélisation!$A$18,Modélisation!$A$17))))))))))))</f>
        <v/>
      </c>
      <c r="F208" s="1" t="str">
        <f>IF(ISBLANK(C208),"",VLOOKUP(E208,Modélisation!$A$17:$H$23,8,FALSE))</f>
        <v/>
      </c>
      <c r="G208" s="4" t="str">
        <f>IF(ISBLANK(C208),"",IF(Modélisation!$B$3="Oui",IF(D208=Liste!$F$2,0%,VLOOKUP(D208,Modélisation!$A$69:$B$86,2,FALSE)),""))</f>
        <v/>
      </c>
      <c r="H208" s="1" t="str">
        <f>IF(ISBLANK(C208),"",IF(Modélisation!$B$3="Oui",F208*(1-G208),F208))</f>
        <v/>
      </c>
    </row>
    <row r="209" spans="1:8" x14ac:dyDescent="0.35">
      <c r="A209" s="2">
        <v>208</v>
      </c>
      <c r="B209" s="36"/>
      <c r="C209" s="39"/>
      <c r="D209" s="37"/>
      <c r="E209" s="1" t="str">
        <f>IF(ISBLANK(C209),"",IF(Modélisation!$B$10=3,IF(C209&gt;=Modélisation!$B$19,Modélisation!$A$19,IF(C209&gt;=Modélisation!$B$18,Modélisation!$A$18,Modélisation!$A$17)),IF(Modélisation!$B$10=4,IF(C209&gt;=Modélisation!$B$20,Modélisation!$A$20,IF(C209&gt;=Modélisation!$B$19,Modélisation!$A$19,IF(C209&gt;=Modélisation!$B$18,Modélisation!$A$18,Modélisation!$A$17))),IF(Modélisation!$B$10=5,IF(C209&gt;=Modélisation!$B$21,Modélisation!$A$21,IF(C209&gt;=Modélisation!$B$20,Modélisation!$A$20,IF(C209&gt;=Modélisation!$B$19,Modélisation!$A$19,IF(C209&gt;=Modélisation!$B$18,Modélisation!$A$18,Modélisation!$A$17)))),IF(Modélisation!$B$10=6,IF(C209&gt;=Modélisation!$B$22,Modélisation!$A$22,IF(C209&gt;=Modélisation!$B$21,Modélisation!$A$21,IF(C209&gt;=Modélisation!$B$20,Modélisation!$A$20,IF(C209&gt;=Modélisation!$B$19,Modélisation!$A$19,IF(C209&gt;=Modélisation!$B$18,Modélisation!$A$18,Modélisation!$A$17))))),IF(Modélisation!$B$10=7,IF(C209&gt;=Modélisation!$B$23,Modélisation!$A$23,IF(C209&gt;=Modélisation!$B$22,Modélisation!$A$22,IF(C209&gt;=Modélisation!$B$21,Modélisation!$A$21,IF(C209&gt;=Modélisation!$B$20,Modélisation!$A$20,IF(C209&gt;=Modélisation!$B$19,Modélisation!$A$19,IF(C209&gt;=Modélisation!$B$18,Modélisation!$A$18,Modélisation!$A$17))))))))))))</f>
        <v/>
      </c>
      <c r="F209" s="1" t="str">
        <f>IF(ISBLANK(C209),"",VLOOKUP(E209,Modélisation!$A$17:$H$23,8,FALSE))</f>
        <v/>
      </c>
      <c r="G209" s="4" t="str">
        <f>IF(ISBLANK(C209),"",IF(Modélisation!$B$3="Oui",IF(D209=Liste!$F$2,0%,VLOOKUP(D209,Modélisation!$A$69:$B$86,2,FALSE)),""))</f>
        <v/>
      </c>
      <c r="H209" s="1" t="str">
        <f>IF(ISBLANK(C209),"",IF(Modélisation!$B$3="Oui",F209*(1-G209),F209))</f>
        <v/>
      </c>
    </row>
    <row r="210" spans="1:8" x14ac:dyDescent="0.35">
      <c r="A210" s="2">
        <v>209</v>
      </c>
      <c r="B210" s="36"/>
      <c r="C210" s="39"/>
      <c r="D210" s="37"/>
      <c r="E210" s="1" t="str">
        <f>IF(ISBLANK(C210),"",IF(Modélisation!$B$10=3,IF(C210&gt;=Modélisation!$B$19,Modélisation!$A$19,IF(C210&gt;=Modélisation!$B$18,Modélisation!$A$18,Modélisation!$A$17)),IF(Modélisation!$B$10=4,IF(C210&gt;=Modélisation!$B$20,Modélisation!$A$20,IF(C210&gt;=Modélisation!$B$19,Modélisation!$A$19,IF(C210&gt;=Modélisation!$B$18,Modélisation!$A$18,Modélisation!$A$17))),IF(Modélisation!$B$10=5,IF(C210&gt;=Modélisation!$B$21,Modélisation!$A$21,IF(C210&gt;=Modélisation!$B$20,Modélisation!$A$20,IF(C210&gt;=Modélisation!$B$19,Modélisation!$A$19,IF(C210&gt;=Modélisation!$B$18,Modélisation!$A$18,Modélisation!$A$17)))),IF(Modélisation!$B$10=6,IF(C210&gt;=Modélisation!$B$22,Modélisation!$A$22,IF(C210&gt;=Modélisation!$B$21,Modélisation!$A$21,IF(C210&gt;=Modélisation!$B$20,Modélisation!$A$20,IF(C210&gt;=Modélisation!$B$19,Modélisation!$A$19,IF(C210&gt;=Modélisation!$B$18,Modélisation!$A$18,Modélisation!$A$17))))),IF(Modélisation!$B$10=7,IF(C210&gt;=Modélisation!$B$23,Modélisation!$A$23,IF(C210&gt;=Modélisation!$B$22,Modélisation!$A$22,IF(C210&gt;=Modélisation!$B$21,Modélisation!$A$21,IF(C210&gt;=Modélisation!$B$20,Modélisation!$A$20,IF(C210&gt;=Modélisation!$B$19,Modélisation!$A$19,IF(C210&gt;=Modélisation!$B$18,Modélisation!$A$18,Modélisation!$A$17))))))))))))</f>
        <v/>
      </c>
      <c r="F210" s="1" t="str">
        <f>IF(ISBLANK(C210),"",VLOOKUP(E210,Modélisation!$A$17:$H$23,8,FALSE))</f>
        <v/>
      </c>
      <c r="G210" s="4" t="str">
        <f>IF(ISBLANK(C210),"",IF(Modélisation!$B$3="Oui",IF(D210=Liste!$F$2,0%,VLOOKUP(D210,Modélisation!$A$69:$B$86,2,FALSE)),""))</f>
        <v/>
      </c>
      <c r="H210" s="1" t="str">
        <f>IF(ISBLANK(C210),"",IF(Modélisation!$B$3="Oui",F210*(1-G210),F210))</f>
        <v/>
      </c>
    </row>
    <row r="211" spans="1:8" x14ac:dyDescent="0.35">
      <c r="A211" s="2">
        <v>210</v>
      </c>
      <c r="B211" s="36"/>
      <c r="C211" s="39"/>
      <c r="D211" s="37"/>
      <c r="E211" s="1" t="str">
        <f>IF(ISBLANK(C211),"",IF(Modélisation!$B$10=3,IF(C211&gt;=Modélisation!$B$19,Modélisation!$A$19,IF(C211&gt;=Modélisation!$B$18,Modélisation!$A$18,Modélisation!$A$17)),IF(Modélisation!$B$10=4,IF(C211&gt;=Modélisation!$B$20,Modélisation!$A$20,IF(C211&gt;=Modélisation!$B$19,Modélisation!$A$19,IF(C211&gt;=Modélisation!$B$18,Modélisation!$A$18,Modélisation!$A$17))),IF(Modélisation!$B$10=5,IF(C211&gt;=Modélisation!$B$21,Modélisation!$A$21,IF(C211&gt;=Modélisation!$B$20,Modélisation!$A$20,IF(C211&gt;=Modélisation!$B$19,Modélisation!$A$19,IF(C211&gt;=Modélisation!$B$18,Modélisation!$A$18,Modélisation!$A$17)))),IF(Modélisation!$B$10=6,IF(C211&gt;=Modélisation!$B$22,Modélisation!$A$22,IF(C211&gt;=Modélisation!$B$21,Modélisation!$A$21,IF(C211&gt;=Modélisation!$B$20,Modélisation!$A$20,IF(C211&gt;=Modélisation!$B$19,Modélisation!$A$19,IF(C211&gt;=Modélisation!$B$18,Modélisation!$A$18,Modélisation!$A$17))))),IF(Modélisation!$B$10=7,IF(C211&gt;=Modélisation!$B$23,Modélisation!$A$23,IF(C211&gt;=Modélisation!$B$22,Modélisation!$A$22,IF(C211&gt;=Modélisation!$B$21,Modélisation!$A$21,IF(C211&gt;=Modélisation!$B$20,Modélisation!$A$20,IF(C211&gt;=Modélisation!$B$19,Modélisation!$A$19,IF(C211&gt;=Modélisation!$B$18,Modélisation!$A$18,Modélisation!$A$17))))))))))))</f>
        <v/>
      </c>
      <c r="F211" s="1" t="str">
        <f>IF(ISBLANK(C211),"",VLOOKUP(E211,Modélisation!$A$17:$H$23,8,FALSE))</f>
        <v/>
      </c>
      <c r="G211" s="4" t="str">
        <f>IF(ISBLANK(C211),"",IF(Modélisation!$B$3="Oui",IF(D211=Liste!$F$2,0%,VLOOKUP(D211,Modélisation!$A$69:$B$86,2,FALSE)),""))</f>
        <v/>
      </c>
      <c r="H211" s="1" t="str">
        <f>IF(ISBLANK(C211),"",IF(Modélisation!$B$3="Oui",F211*(1-G211),F211))</f>
        <v/>
      </c>
    </row>
    <row r="212" spans="1:8" x14ac:dyDescent="0.35">
      <c r="A212" s="2">
        <v>211</v>
      </c>
      <c r="B212" s="36"/>
      <c r="C212" s="39"/>
      <c r="D212" s="37"/>
      <c r="E212" s="1" t="str">
        <f>IF(ISBLANK(C212),"",IF(Modélisation!$B$10=3,IF(C212&gt;=Modélisation!$B$19,Modélisation!$A$19,IF(C212&gt;=Modélisation!$B$18,Modélisation!$A$18,Modélisation!$A$17)),IF(Modélisation!$B$10=4,IF(C212&gt;=Modélisation!$B$20,Modélisation!$A$20,IF(C212&gt;=Modélisation!$B$19,Modélisation!$A$19,IF(C212&gt;=Modélisation!$B$18,Modélisation!$A$18,Modélisation!$A$17))),IF(Modélisation!$B$10=5,IF(C212&gt;=Modélisation!$B$21,Modélisation!$A$21,IF(C212&gt;=Modélisation!$B$20,Modélisation!$A$20,IF(C212&gt;=Modélisation!$B$19,Modélisation!$A$19,IF(C212&gt;=Modélisation!$B$18,Modélisation!$A$18,Modélisation!$A$17)))),IF(Modélisation!$B$10=6,IF(C212&gt;=Modélisation!$B$22,Modélisation!$A$22,IF(C212&gt;=Modélisation!$B$21,Modélisation!$A$21,IF(C212&gt;=Modélisation!$B$20,Modélisation!$A$20,IF(C212&gt;=Modélisation!$B$19,Modélisation!$A$19,IF(C212&gt;=Modélisation!$B$18,Modélisation!$A$18,Modélisation!$A$17))))),IF(Modélisation!$B$10=7,IF(C212&gt;=Modélisation!$B$23,Modélisation!$A$23,IF(C212&gt;=Modélisation!$B$22,Modélisation!$A$22,IF(C212&gt;=Modélisation!$B$21,Modélisation!$A$21,IF(C212&gt;=Modélisation!$B$20,Modélisation!$A$20,IF(C212&gt;=Modélisation!$B$19,Modélisation!$A$19,IF(C212&gt;=Modélisation!$B$18,Modélisation!$A$18,Modélisation!$A$17))))))))))))</f>
        <v/>
      </c>
      <c r="F212" s="1" t="str">
        <f>IF(ISBLANK(C212),"",VLOOKUP(E212,Modélisation!$A$17:$H$23,8,FALSE))</f>
        <v/>
      </c>
      <c r="G212" s="4" t="str">
        <f>IF(ISBLANK(C212),"",IF(Modélisation!$B$3="Oui",IF(D212=Liste!$F$2,0%,VLOOKUP(D212,Modélisation!$A$69:$B$86,2,FALSE)),""))</f>
        <v/>
      </c>
      <c r="H212" s="1" t="str">
        <f>IF(ISBLANK(C212),"",IF(Modélisation!$B$3="Oui",F212*(1-G212),F212))</f>
        <v/>
      </c>
    </row>
    <row r="213" spans="1:8" x14ac:dyDescent="0.35">
      <c r="A213" s="2">
        <v>212</v>
      </c>
      <c r="B213" s="36"/>
      <c r="C213" s="39"/>
      <c r="D213" s="37"/>
      <c r="E213" s="1" t="str">
        <f>IF(ISBLANK(C213),"",IF(Modélisation!$B$10=3,IF(C213&gt;=Modélisation!$B$19,Modélisation!$A$19,IF(C213&gt;=Modélisation!$B$18,Modélisation!$A$18,Modélisation!$A$17)),IF(Modélisation!$B$10=4,IF(C213&gt;=Modélisation!$B$20,Modélisation!$A$20,IF(C213&gt;=Modélisation!$B$19,Modélisation!$A$19,IF(C213&gt;=Modélisation!$B$18,Modélisation!$A$18,Modélisation!$A$17))),IF(Modélisation!$B$10=5,IF(C213&gt;=Modélisation!$B$21,Modélisation!$A$21,IF(C213&gt;=Modélisation!$B$20,Modélisation!$A$20,IF(C213&gt;=Modélisation!$B$19,Modélisation!$A$19,IF(C213&gt;=Modélisation!$B$18,Modélisation!$A$18,Modélisation!$A$17)))),IF(Modélisation!$B$10=6,IF(C213&gt;=Modélisation!$B$22,Modélisation!$A$22,IF(C213&gt;=Modélisation!$B$21,Modélisation!$A$21,IF(C213&gt;=Modélisation!$B$20,Modélisation!$A$20,IF(C213&gt;=Modélisation!$B$19,Modélisation!$A$19,IF(C213&gt;=Modélisation!$B$18,Modélisation!$A$18,Modélisation!$A$17))))),IF(Modélisation!$B$10=7,IF(C213&gt;=Modélisation!$B$23,Modélisation!$A$23,IF(C213&gt;=Modélisation!$B$22,Modélisation!$A$22,IF(C213&gt;=Modélisation!$B$21,Modélisation!$A$21,IF(C213&gt;=Modélisation!$B$20,Modélisation!$A$20,IF(C213&gt;=Modélisation!$B$19,Modélisation!$A$19,IF(C213&gt;=Modélisation!$B$18,Modélisation!$A$18,Modélisation!$A$17))))))))))))</f>
        <v/>
      </c>
      <c r="F213" s="1" t="str">
        <f>IF(ISBLANK(C213),"",VLOOKUP(E213,Modélisation!$A$17:$H$23,8,FALSE))</f>
        <v/>
      </c>
      <c r="G213" s="4" t="str">
        <f>IF(ISBLANK(C213),"",IF(Modélisation!$B$3="Oui",IF(D213=Liste!$F$2,0%,VLOOKUP(D213,Modélisation!$A$69:$B$86,2,FALSE)),""))</f>
        <v/>
      </c>
      <c r="H213" s="1" t="str">
        <f>IF(ISBLANK(C213),"",IF(Modélisation!$B$3="Oui",F213*(1-G213),F213))</f>
        <v/>
      </c>
    </row>
    <row r="214" spans="1:8" x14ac:dyDescent="0.35">
      <c r="A214" s="2">
        <v>213</v>
      </c>
      <c r="B214" s="36"/>
      <c r="C214" s="39"/>
      <c r="D214" s="37"/>
      <c r="E214" s="1" t="str">
        <f>IF(ISBLANK(C214),"",IF(Modélisation!$B$10=3,IF(C214&gt;=Modélisation!$B$19,Modélisation!$A$19,IF(C214&gt;=Modélisation!$B$18,Modélisation!$A$18,Modélisation!$A$17)),IF(Modélisation!$B$10=4,IF(C214&gt;=Modélisation!$B$20,Modélisation!$A$20,IF(C214&gt;=Modélisation!$B$19,Modélisation!$A$19,IF(C214&gt;=Modélisation!$B$18,Modélisation!$A$18,Modélisation!$A$17))),IF(Modélisation!$B$10=5,IF(C214&gt;=Modélisation!$B$21,Modélisation!$A$21,IF(C214&gt;=Modélisation!$B$20,Modélisation!$A$20,IF(C214&gt;=Modélisation!$B$19,Modélisation!$A$19,IF(C214&gt;=Modélisation!$B$18,Modélisation!$A$18,Modélisation!$A$17)))),IF(Modélisation!$B$10=6,IF(C214&gt;=Modélisation!$B$22,Modélisation!$A$22,IF(C214&gt;=Modélisation!$B$21,Modélisation!$A$21,IF(C214&gt;=Modélisation!$B$20,Modélisation!$A$20,IF(C214&gt;=Modélisation!$B$19,Modélisation!$A$19,IF(C214&gt;=Modélisation!$B$18,Modélisation!$A$18,Modélisation!$A$17))))),IF(Modélisation!$B$10=7,IF(C214&gt;=Modélisation!$B$23,Modélisation!$A$23,IF(C214&gt;=Modélisation!$B$22,Modélisation!$A$22,IF(C214&gt;=Modélisation!$B$21,Modélisation!$A$21,IF(C214&gt;=Modélisation!$B$20,Modélisation!$A$20,IF(C214&gt;=Modélisation!$B$19,Modélisation!$A$19,IF(C214&gt;=Modélisation!$B$18,Modélisation!$A$18,Modélisation!$A$17))))))))))))</f>
        <v/>
      </c>
      <c r="F214" s="1" t="str">
        <f>IF(ISBLANK(C214),"",VLOOKUP(E214,Modélisation!$A$17:$H$23,8,FALSE))</f>
        <v/>
      </c>
      <c r="G214" s="4" t="str">
        <f>IF(ISBLANK(C214),"",IF(Modélisation!$B$3="Oui",IF(D214=Liste!$F$2,0%,VLOOKUP(D214,Modélisation!$A$69:$B$86,2,FALSE)),""))</f>
        <v/>
      </c>
      <c r="H214" s="1" t="str">
        <f>IF(ISBLANK(C214),"",IF(Modélisation!$B$3="Oui",F214*(1-G214),F214))</f>
        <v/>
      </c>
    </row>
    <row r="215" spans="1:8" x14ac:dyDescent="0.35">
      <c r="A215" s="2">
        <v>214</v>
      </c>
      <c r="B215" s="36"/>
      <c r="C215" s="39"/>
      <c r="D215" s="37"/>
      <c r="E215" s="1" t="str">
        <f>IF(ISBLANK(C215),"",IF(Modélisation!$B$10=3,IF(C215&gt;=Modélisation!$B$19,Modélisation!$A$19,IF(C215&gt;=Modélisation!$B$18,Modélisation!$A$18,Modélisation!$A$17)),IF(Modélisation!$B$10=4,IF(C215&gt;=Modélisation!$B$20,Modélisation!$A$20,IF(C215&gt;=Modélisation!$B$19,Modélisation!$A$19,IF(C215&gt;=Modélisation!$B$18,Modélisation!$A$18,Modélisation!$A$17))),IF(Modélisation!$B$10=5,IF(C215&gt;=Modélisation!$B$21,Modélisation!$A$21,IF(C215&gt;=Modélisation!$B$20,Modélisation!$A$20,IF(C215&gt;=Modélisation!$B$19,Modélisation!$A$19,IF(C215&gt;=Modélisation!$B$18,Modélisation!$A$18,Modélisation!$A$17)))),IF(Modélisation!$B$10=6,IF(C215&gt;=Modélisation!$B$22,Modélisation!$A$22,IF(C215&gt;=Modélisation!$B$21,Modélisation!$A$21,IF(C215&gt;=Modélisation!$B$20,Modélisation!$A$20,IF(C215&gt;=Modélisation!$B$19,Modélisation!$A$19,IF(C215&gt;=Modélisation!$B$18,Modélisation!$A$18,Modélisation!$A$17))))),IF(Modélisation!$B$10=7,IF(C215&gt;=Modélisation!$B$23,Modélisation!$A$23,IF(C215&gt;=Modélisation!$B$22,Modélisation!$A$22,IF(C215&gt;=Modélisation!$B$21,Modélisation!$A$21,IF(C215&gt;=Modélisation!$B$20,Modélisation!$A$20,IF(C215&gt;=Modélisation!$B$19,Modélisation!$A$19,IF(C215&gt;=Modélisation!$B$18,Modélisation!$A$18,Modélisation!$A$17))))))))))))</f>
        <v/>
      </c>
      <c r="F215" s="1" t="str">
        <f>IF(ISBLANK(C215),"",VLOOKUP(E215,Modélisation!$A$17:$H$23,8,FALSE))</f>
        <v/>
      </c>
      <c r="G215" s="4" t="str">
        <f>IF(ISBLANK(C215),"",IF(Modélisation!$B$3="Oui",IF(D215=Liste!$F$2,0%,VLOOKUP(D215,Modélisation!$A$69:$B$86,2,FALSE)),""))</f>
        <v/>
      </c>
      <c r="H215" s="1" t="str">
        <f>IF(ISBLANK(C215),"",IF(Modélisation!$B$3="Oui",F215*(1-G215),F215))</f>
        <v/>
      </c>
    </row>
    <row r="216" spans="1:8" x14ac:dyDescent="0.35">
      <c r="A216" s="2">
        <v>215</v>
      </c>
      <c r="B216" s="36"/>
      <c r="C216" s="39"/>
      <c r="D216" s="37"/>
      <c r="E216" s="1" t="str">
        <f>IF(ISBLANK(C216),"",IF(Modélisation!$B$10=3,IF(C216&gt;=Modélisation!$B$19,Modélisation!$A$19,IF(C216&gt;=Modélisation!$B$18,Modélisation!$A$18,Modélisation!$A$17)),IF(Modélisation!$B$10=4,IF(C216&gt;=Modélisation!$B$20,Modélisation!$A$20,IF(C216&gt;=Modélisation!$B$19,Modélisation!$A$19,IF(C216&gt;=Modélisation!$B$18,Modélisation!$A$18,Modélisation!$A$17))),IF(Modélisation!$B$10=5,IF(C216&gt;=Modélisation!$B$21,Modélisation!$A$21,IF(C216&gt;=Modélisation!$B$20,Modélisation!$A$20,IF(C216&gt;=Modélisation!$B$19,Modélisation!$A$19,IF(C216&gt;=Modélisation!$B$18,Modélisation!$A$18,Modélisation!$A$17)))),IF(Modélisation!$B$10=6,IF(C216&gt;=Modélisation!$B$22,Modélisation!$A$22,IF(C216&gt;=Modélisation!$B$21,Modélisation!$A$21,IF(C216&gt;=Modélisation!$B$20,Modélisation!$A$20,IF(C216&gt;=Modélisation!$B$19,Modélisation!$A$19,IF(C216&gt;=Modélisation!$B$18,Modélisation!$A$18,Modélisation!$A$17))))),IF(Modélisation!$B$10=7,IF(C216&gt;=Modélisation!$B$23,Modélisation!$A$23,IF(C216&gt;=Modélisation!$B$22,Modélisation!$A$22,IF(C216&gt;=Modélisation!$B$21,Modélisation!$A$21,IF(C216&gt;=Modélisation!$B$20,Modélisation!$A$20,IF(C216&gt;=Modélisation!$B$19,Modélisation!$A$19,IF(C216&gt;=Modélisation!$B$18,Modélisation!$A$18,Modélisation!$A$17))))))))))))</f>
        <v/>
      </c>
      <c r="F216" s="1" t="str">
        <f>IF(ISBLANK(C216),"",VLOOKUP(E216,Modélisation!$A$17:$H$23,8,FALSE))</f>
        <v/>
      </c>
      <c r="G216" s="4" t="str">
        <f>IF(ISBLANK(C216),"",IF(Modélisation!$B$3="Oui",IF(D216=Liste!$F$2,0%,VLOOKUP(D216,Modélisation!$A$69:$B$86,2,FALSE)),""))</f>
        <v/>
      </c>
      <c r="H216" s="1" t="str">
        <f>IF(ISBLANK(C216),"",IF(Modélisation!$B$3="Oui",F216*(1-G216),F216))</f>
        <v/>
      </c>
    </row>
    <row r="217" spans="1:8" x14ac:dyDescent="0.35">
      <c r="A217" s="2">
        <v>216</v>
      </c>
      <c r="B217" s="36"/>
      <c r="C217" s="39"/>
      <c r="D217" s="37"/>
      <c r="E217" s="1" t="str">
        <f>IF(ISBLANK(C217),"",IF(Modélisation!$B$10=3,IF(C217&gt;=Modélisation!$B$19,Modélisation!$A$19,IF(C217&gt;=Modélisation!$B$18,Modélisation!$A$18,Modélisation!$A$17)),IF(Modélisation!$B$10=4,IF(C217&gt;=Modélisation!$B$20,Modélisation!$A$20,IF(C217&gt;=Modélisation!$B$19,Modélisation!$A$19,IF(C217&gt;=Modélisation!$B$18,Modélisation!$A$18,Modélisation!$A$17))),IF(Modélisation!$B$10=5,IF(C217&gt;=Modélisation!$B$21,Modélisation!$A$21,IF(C217&gt;=Modélisation!$B$20,Modélisation!$A$20,IF(C217&gt;=Modélisation!$B$19,Modélisation!$A$19,IF(C217&gt;=Modélisation!$B$18,Modélisation!$A$18,Modélisation!$A$17)))),IF(Modélisation!$B$10=6,IF(C217&gt;=Modélisation!$B$22,Modélisation!$A$22,IF(C217&gt;=Modélisation!$B$21,Modélisation!$A$21,IF(C217&gt;=Modélisation!$B$20,Modélisation!$A$20,IF(C217&gt;=Modélisation!$B$19,Modélisation!$A$19,IF(C217&gt;=Modélisation!$B$18,Modélisation!$A$18,Modélisation!$A$17))))),IF(Modélisation!$B$10=7,IF(C217&gt;=Modélisation!$B$23,Modélisation!$A$23,IF(C217&gt;=Modélisation!$B$22,Modélisation!$A$22,IF(C217&gt;=Modélisation!$B$21,Modélisation!$A$21,IF(C217&gt;=Modélisation!$B$20,Modélisation!$A$20,IF(C217&gt;=Modélisation!$B$19,Modélisation!$A$19,IF(C217&gt;=Modélisation!$B$18,Modélisation!$A$18,Modélisation!$A$17))))))))))))</f>
        <v/>
      </c>
      <c r="F217" s="1" t="str">
        <f>IF(ISBLANK(C217),"",VLOOKUP(E217,Modélisation!$A$17:$H$23,8,FALSE))</f>
        <v/>
      </c>
      <c r="G217" s="4" t="str">
        <f>IF(ISBLANK(C217),"",IF(Modélisation!$B$3="Oui",IF(D217=Liste!$F$2,0%,VLOOKUP(D217,Modélisation!$A$69:$B$86,2,FALSE)),""))</f>
        <v/>
      </c>
      <c r="H217" s="1" t="str">
        <f>IF(ISBLANK(C217),"",IF(Modélisation!$B$3="Oui",F217*(1-G217),F217))</f>
        <v/>
      </c>
    </row>
    <row r="218" spans="1:8" x14ac:dyDescent="0.35">
      <c r="A218" s="2">
        <v>217</v>
      </c>
      <c r="B218" s="36"/>
      <c r="C218" s="39"/>
      <c r="D218" s="37"/>
      <c r="E218" s="1" t="str">
        <f>IF(ISBLANK(C218),"",IF(Modélisation!$B$10=3,IF(C218&gt;=Modélisation!$B$19,Modélisation!$A$19,IF(C218&gt;=Modélisation!$B$18,Modélisation!$A$18,Modélisation!$A$17)),IF(Modélisation!$B$10=4,IF(C218&gt;=Modélisation!$B$20,Modélisation!$A$20,IF(C218&gt;=Modélisation!$B$19,Modélisation!$A$19,IF(C218&gt;=Modélisation!$B$18,Modélisation!$A$18,Modélisation!$A$17))),IF(Modélisation!$B$10=5,IF(C218&gt;=Modélisation!$B$21,Modélisation!$A$21,IF(C218&gt;=Modélisation!$B$20,Modélisation!$A$20,IF(C218&gt;=Modélisation!$B$19,Modélisation!$A$19,IF(C218&gt;=Modélisation!$B$18,Modélisation!$A$18,Modélisation!$A$17)))),IF(Modélisation!$B$10=6,IF(C218&gt;=Modélisation!$B$22,Modélisation!$A$22,IF(C218&gt;=Modélisation!$B$21,Modélisation!$A$21,IF(C218&gt;=Modélisation!$B$20,Modélisation!$A$20,IF(C218&gt;=Modélisation!$B$19,Modélisation!$A$19,IF(C218&gt;=Modélisation!$B$18,Modélisation!$A$18,Modélisation!$A$17))))),IF(Modélisation!$B$10=7,IF(C218&gt;=Modélisation!$B$23,Modélisation!$A$23,IF(C218&gt;=Modélisation!$B$22,Modélisation!$A$22,IF(C218&gt;=Modélisation!$B$21,Modélisation!$A$21,IF(C218&gt;=Modélisation!$B$20,Modélisation!$A$20,IF(C218&gt;=Modélisation!$B$19,Modélisation!$A$19,IF(C218&gt;=Modélisation!$B$18,Modélisation!$A$18,Modélisation!$A$17))))))))))))</f>
        <v/>
      </c>
      <c r="F218" s="1" t="str">
        <f>IF(ISBLANK(C218),"",VLOOKUP(E218,Modélisation!$A$17:$H$23,8,FALSE))</f>
        <v/>
      </c>
      <c r="G218" s="4" t="str">
        <f>IF(ISBLANK(C218),"",IF(Modélisation!$B$3="Oui",IF(D218=Liste!$F$2,0%,VLOOKUP(D218,Modélisation!$A$69:$B$86,2,FALSE)),""))</f>
        <v/>
      </c>
      <c r="H218" s="1" t="str">
        <f>IF(ISBLANK(C218),"",IF(Modélisation!$B$3="Oui",F218*(1-G218),F218))</f>
        <v/>
      </c>
    </row>
    <row r="219" spans="1:8" x14ac:dyDescent="0.35">
      <c r="A219" s="2">
        <v>218</v>
      </c>
      <c r="B219" s="36"/>
      <c r="C219" s="39"/>
      <c r="D219" s="37"/>
      <c r="E219" s="1" t="str">
        <f>IF(ISBLANK(C219),"",IF(Modélisation!$B$10=3,IF(C219&gt;=Modélisation!$B$19,Modélisation!$A$19,IF(C219&gt;=Modélisation!$B$18,Modélisation!$A$18,Modélisation!$A$17)),IF(Modélisation!$B$10=4,IF(C219&gt;=Modélisation!$B$20,Modélisation!$A$20,IF(C219&gt;=Modélisation!$B$19,Modélisation!$A$19,IF(C219&gt;=Modélisation!$B$18,Modélisation!$A$18,Modélisation!$A$17))),IF(Modélisation!$B$10=5,IF(C219&gt;=Modélisation!$B$21,Modélisation!$A$21,IF(C219&gt;=Modélisation!$B$20,Modélisation!$A$20,IF(C219&gt;=Modélisation!$B$19,Modélisation!$A$19,IF(C219&gt;=Modélisation!$B$18,Modélisation!$A$18,Modélisation!$A$17)))),IF(Modélisation!$B$10=6,IF(C219&gt;=Modélisation!$B$22,Modélisation!$A$22,IF(C219&gt;=Modélisation!$B$21,Modélisation!$A$21,IF(C219&gt;=Modélisation!$B$20,Modélisation!$A$20,IF(C219&gt;=Modélisation!$B$19,Modélisation!$A$19,IF(C219&gt;=Modélisation!$B$18,Modélisation!$A$18,Modélisation!$A$17))))),IF(Modélisation!$B$10=7,IF(C219&gt;=Modélisation!$B$23,Modélisation!$A$23,IF(C219&gt;=Modélisation!$B$22,Modélisation!$A$22,IF(C219&gt;=Modélisation!$B$21,Modélisation!$A$21,IF(C219&gt;=Modélisation!$B$20,Modélisation!$A$20,IF(C219&gt;=Modélisation!$B$19,Modélisation!$A$19,IF(C219&gt;=Modélisation!$B$18,Modélisation!$A$18,Modélisation!$A$17))))))))))))</f>
        <v/>
      </c>
      <c r="F219" s="1" t="str">
        <f>IF(ISBLANK(C219),"",VLOOKUP(E219,Modélisation!$A$17:$H$23,8,FALSE))</f>
        <v/>
      </c>
      <c r="G219" s="4" t="str">
        <f>IF(ISBLANK(C219),"",IF(Modélisation!$B$3="Oui",IF(D219=Liste!$F$2,0%,VLOOKUP(D219,Modélisation!$A$69:$B$86,2,FALSE)),""))</f>
        <v/>
      </c>
      <c r="H219" s="1" t="str">
        <f>IF(ISBLANK(C219),"",IF(Modélisation!$B$3="Oui",F219*(1-G219),F219))</f>
        <v/>
      </c>
    </row>
    <row r="220" spans="1:8" x14ac:dyDescent="0.35">
      <c r="A220" s="2">
        <v>219</v>
      </c>
      <c r="B220" s="36"/>
      <c r="C220" s="39"/>
      <c r="D220" s="37"/>
      <c r="E220" s="1" t="str">
        <f>IF(ISBLANK(C220),"",IF(Modélisation!$B$10=3,IF(C220&gt;=Modélisation!$B$19,Modélisation!$A$19,IF(C220&gt;=Modélisation!$B$18,Modélisation!$A$18,Modélisation!$A$17)),IF(Modélisation!$B$10=4,IF(C220&gt;=Modélisation!$B$20,Modélisation!$A$20,IF(C220&gt;=Modélisation!$B$19,Modélisation!$A$19,IF(C220&gt;=Modélisation!$B$18,Modélisation!$A$18,Modélisation!$A$17))),IF(Modélisation!$B$10=5,IF(C220&gt;=Modélisation!$B$21,Modélisation!$A$21,IF(C220&gt;=Modélisation!$B$20,Modélisation!$A$20,IF(C220&gt;=Modélisation!$B$19,Modélisation!$A$19,IF(C220&gt;=Modélisation!$B$18,Modélisation!$A$18,Modélisation!$A$17)))),IF(Modélisation!$B$10=6,IF(C220&gt;=Modélisation!$B$22,Modélisation!$A$22,IF(C220&gt;=Modélisation!$B$21,Modélisation!$A$21,IF(C220&gt;=Modélisation!$B$20,Modélisation!$A$20,IF(C220&gt;=Modélisation!$B$19,Modélisation!$A$19,IF(C220&gt;=Modélisation!$B$18,Modélisation!$A$18,Modélisation!$A$17))))),IF(Modélisation!$B$10=7,IF(C220&gt;=Modélisation!$B$23,Modélisation!$A$23,IF(C220&gt;=Modélisation!$B$22,Modélisation!$A$22,IF(C220&gt;=Modélisation!$B$21,Modélisation!$A$21,IF(C220&gt;=Modélisation!$B$20,Modélisation!$A$20,IF(C220&gt;=Modélisation!$B$19,Modélisation!$A$19,IF(C220&gt;=Modélisation!$B$18,Modélisation!$A$18,Modélisation!$A$17))))))))))))</f>
        <v/>
      </c>
      <c r="F220" s="1" t="str">
        <f>IF(ISBLANK(C220),"",VLOOKUP(E220,Modélisation!$A$17:$H$23,8,FALSE))</f>
        <v/>
      </c>
      <c r="G220" s="4" t="str">
        <f>IF(ISBLANK(C220),"",IF(Modélisation!$B$3="Oui",IF(D220=Liste!$F$2,0%,VLOOKUP(D220,Modélisation!$A$69:$B$86,2,FALSE)),""))</f>
        <v/>
      </c>
      <c r="H220" s="1" t="str">
        <f>IF(ISBLANK(C220),"",IF(Modélisation!$B$3="Oui",F220*(1-G220),F220))</f>
        <v/>
      </c>
    </row>
    <row r="221" spans="1:8" x14ac:dyDescent="0.35">
      <c r="A221" s="2">
        <v>220</v>
      </c>
      <c r="B221" s="36"/>
      <c r="C221" s="39"/>
      <c r="D221" s="37"/>
      <c r="E221" s="1" t="str">
        <f>IF(ISBLANK(C221),"",IF(Modélisation!$B$10=3,IF(C221&gt;=Modélisation!$B$19,Modélisation!$A$19,IF(C221&gt;=Modélisation!$B$18,Modélisation!$A$18,Modélisation!$A$17)),IF(Modélisation!$B$10=4,IF(C221&gt;=Modélisation!$B$20,Modélisation!$A$20,IF(C221&gt;=Modélisation!$B$19,Modélisation!$A$19,IF(C221&gt;=Modélisation!$B$18,Modélisation!$A$18,Modélisation!$A$17))),IF(Modélisation!$B$10=5,IF(C221&gt;=Modélisation!$B$21,Modélisation!$A$21,IF(C221&gt;=Modélisation!$B$20,Modélisation!$A$20,IF(C221&gt;=Modélisation!$B$19,Modélisation!$A$19,IF(C221&gt;=Modélisation!$B$18,Modélisation!$A$18,Modélisation!$A$17)))),IF(Modélisation!$B$10=6,IF(C221&gt;=Modélisation!$B$22,Modélisation!$A$22,IF(C221&gt;=Modélisation!$B$21,Modélisation!$A$21,IF(C221&gt;=Modélisation!$B$20,Modélisation!$A$20,IF(C221&gt;=Modélisation!$B$19,Modélisation!$A$19,IF(C221&gt;=Modélisation!$B$18,Modélisation!$A$18,Modélisation!$A$17))))),IF(Modélisation!$B$10=7,IF(C221&gt;=Modélisation!$B$23,Modélisation!$A$23,IF(C221&gt;=Modélisation!$B$22,Modélisation!$A$22,IF(C221&gt;=Modélisation!$B$21,Modélisation!$A$21,IF(C221&gt;=Modélisation!$B$20,Modélisation!$A$20,IF(C221&gt;=Modélisation!$B$19,Modélisation!$A$19,IF(C221&gt;=Modélisation!$B$18,Modélisation!$A$18,Modélisation!$A$17))))))))))))</f>
        <v/>
      </c>
      <c r="F221" s="1" t="str">
        <f>IF(ISBLANK(C221),"",VLOOKUP(E221,Modélisation!$A$17:$H$23,8,FALSE))</f>
        <v/>
      </c>
      <c r="G221" s="4" t="str">
        <f>IF(ISBLANK(C221),"",IF(Modélisation!$B$3="Oui",IF(D221=Liste!$F$2,0%,VLOOKUP(D221,Modélisation!$A$69:$B$86,2,FALSE)),""))</f>
        <v/>
      </c>
      <c r="H221" s="1" t="str">
        <f>IF(ISBLANK(C221),"",IF(Modélisation!$B$3="Oui",F221*(1-G221),F221))</f>
        <v/>
      </c>
    </row>
    <row r="222" spans="1:8" x14ac:dyDescent="0.35">
      <c r="A222" s="2">
        <v>221</v>
      </c>
      <c r="B222" s="36"/>
      <c r="C222" s="39"/>
      <c r="D222" s="37"/>
      <c r="E222" s="1" t="str">
        <f>IF(ISBLANK(C222),"",IF(Modélisation!$B$10=3,IF(C222&gt;=Modélisation!$B$19,Modélisation!$A$19,IF(C222&gt;=Modélisation!$B$18,Modélisation!$A$18,Modélisation!$A$17)),IF(Modélisation!$B$10=4,IF(C222&gt;=Modélisation!$B$20,Modélisation!$A$20,IF(C222&gt;=Modélisation!$B$19,Modélisation!$A$19,IF(C222&gt;=Modélisation!$B$18,Modélisation!$A$18,Modélisation!$A$17))),IF(Modélisation!$B$10=5,IF(C222&gt;=Modélisation!$B$21,Modélisation!$A$21,IF(C222&gt;=Modélisation!$B$20,Modélisation!$A$20,IF(C222&gt;=Modélisation!$B$19,Modélisation!$A$19,IF(C222&gt;=Modélisation!$B$18,Modélisation!$A$18,Modélisation!$A$17)))),IF(Modélisation!$B$10=6,IF(C222&gt;=Modélisation!$B$22,Modélisation!$A$22,IF(C222&gt;=Modélisation!$B$21,Modélisation!$A$21,IF(C222&gt;=Modélisation!$B$20,Modélisation!$A$20,IF(C222&gt;=Modélisation!$B$19,Modélisation!$A$19,IF(C222&gt;=Modélisation!$B$18,Modélisation!$A$18,Modélisation!$A$17))))),IF(Modélisation!$B$10=7,IF(C222&gt;=Modélisation!$B$23,Modélisation!$A$23,IF(C222&gt;=Modélisation!$B$22,Modélisation!$A$22,IF(C222&gt;=Modélisation!$B$21,Modélisation!$A$21,IF(C222&gt;=Modélisation!$B$20,Modélisation!$A$20,IF(C222&gt;=Modélisation!$B$19,Modélisation!$A$19,IF(C222&gt;=Modélisation!$B$18,Modélisation!$A$18,Modélisation!$A$17))))))))))))</f>
        <v/>
      </c>
      <c r="F222" s="1" t="str">
        <f>IF(ISBLANK(C222),"",VLOOKUP(E222,Modélisation!$A$17:$H$23,8,FALSE))</f>
        <v/>
      </c>
      <c r="G222" s="4" t="str">
        <f>IF(ISBLANK(C222),"",IF(Modélisation!$B$3="Oui",IF(D222=Liste!$F$2,0%,VLOOKUP(D222,Modélisation!$A$69:$B$86,2,FALSE)),""))</f>
        <v/>
      </c>
      <c r="H222" s="1" t="str">
        <f>IF(ISBLANK(C222),"",IF(Modélisation!$B$3="Oui",F222*(1-G222),F222))</f>
        <v/>
      </c>
    </row>
    <row r="223" spans="1:8" x14ac:dyDescent="0.35">
      <c r="A223" s="2">
        <v>222</v>
      </c>
      <c r="B223" s="36"/>
      <c r="C223" s="39"/>
      <c r="D223" s="37"/>
      <c r="E223" s="1" t="str">
        <f>IF(ISBLANK(C223),"",IF(Modélisation!$B$10=3,IF(C223&gt;=Modélisation!$B$19,Modélisation!$A$19,IF(C223&gt;=Modélisation!$B$18,Modélisation!$A$18,Modélisation!$A$17)),IF(Modélisation!$B$10=4,IF(C223&gt;=Modélisation!$B$20,Modélisation!$A$20,IF(C223&gt;=Modélisation!$B$19,Modélisation!$A$19,IF(C223&gt;=Modélisation!$B$18,Modélisation!$A$18,Modélisation!$A$17))),IF(Modélisation!$B$10=5,IF(C223&gt;=Modélisation!$B$21,Modélisation!$A$21,IF(C223&gt;=Modélisation!$B$20,Modélisation!$A$20,IF(C223&gt;=Modélisation!$B$19,Modélisation!$A$19,IF(C223&gt;=Modélisation!$B$18,Modélisation!$A$18,Modélisation!$A$17)))),IF(Modélisation!$B$10=6,IF(C223&gt;=Modélisation!$B$22,Modélisation!$A$22,IF(C223&gt;=Modélisation!$B$21,Modélisation!$A$21,IF(C223&gt;=Modélisation!$B$20,Modélisation!$A$20,IF(C223&gt;=Modélisation!$B$19,Modélisation!$A$19,IF(C223&gt;=Modélisation!$B$18,Modélisation!$A$18,Modélisation!$A$17))))),IF(Modélisation!$B$10=7,IF(C223&gt;=Modélisation!$B$23,Modélisation!$A$23,IF(C223&gt;=Modélisation!$B$22,Modélisation!$A$22,IF(C223&gt;=Modélisation!$B$21,Modélisation!$A$21,IF(C223&gt;=Modélisation!$B$20,Modélisation!$A$20,IF(C223&gt;=Modélisation!$B$19,Modélisation!$A$19,IF(C223&gt;=Modélisation!$B$18,Modélisation!$A$18,Modélisation!$A$17))))))))))))</f>
        <v/>
      </c>
      <c r="F223" s="1" t="str">
        <f>IF(ISBLANK(C223),"",VLOOKUP(E223,Modélisation!$A$17:$H$23,8,FALSE))</f>
        <v/>
      </c>
      <c r="G223" s="4" t="str">
        <f>IF(ISBLANK(C223),"",IF(Modélisation!$B$3="Oui",IF(D223=Liste!$F$2,0%,VLOOKUP(D223,Modélisation!$A$69:$B$86,2,FALSE)),""))</f>
        <v/>
      </c>
      <c r="H223" s="1" t="str">
        <f>IF(ISBLANK(C223),"",IF(Modélisation!$B$3="Oui",F223*(1-G223),F223))</f>
        <v/>
      </c>
    </row>
    <row r="224" spans="1:8" x14ac:dyDescent="0.35">
      <c r="A224" s="2">
        <v>223</v>
      </c>
      <c r="B224" s="36"/>
      <c r="C224" s="39"/>
      <c r="D224" s="37"/>
      <c r="E224" s="1" t="str">
        <f>IF(ISBLANK(C224),"",IF(Modélisation!$B$10=3,IF(C224&gt;=Modélisation!$B$19,Modélisation!$A$19,IF(C224&gt;=Modélisation!$B$18,Modélisation!$A$18,Modélisation!$A$17)),IF(Modélisation!$B$10=4,IF(C224&gt;=Modélisation!$B$20,Modélisation!$A$20,IF(C224&gt;=Modélisation!$B$19,Modélisation!$A$19,IF(C224&gt;=Modélisation!$B$18,Modélisation!$A$18,Modélisation!$A$17))),IF(Modélisation!$B$10=5,IF(C224&gt;=Modélisation!$B$21,Modélisation!$A$21,IF(C224&gt;=Modélisation!$B$20,Modélisation!$A$20,IF(C224&gt;=Modélisation!$B$19,Modélisation!$A$19,IF(C224&gt;=Modélisation!$B$18,Modélisation!$A$18,Modélisation!$A$17)))),IF(Modélisation!$B$10=6,IF(C224&gt;=Modélisation!$B$22,Modélisation!$A$22,IF(C224&gt;=Modélisation!$B$21,Modélisation!$A$21,IF(C224&gt;=Modélisation!$B$20,Modélisation!$A$20,IF(C224&gt;=Modélisation!$B$19,Modélisation!$A$19,IF(C224&gt;=Modélisation!$B$18,Modélisation!$A$18,Modélisation!$A$17))))),IF(Modélisation!$B$10=7,IF(C224&gt;=Modélisation!$B$23,Modélisation!$A$23,IF(C224&gt;=Modélisation!$B$22,Modélisation!$A$22,IF(C224&gt;=Modélisation!$B$21,Modélisation!$A$21,IF(C224&gt;=Modélisation!$B$20,Modélisation!$A$20,IF(C224&gt;=Modélisation!$B$19,Modélisation!$A$19,IF(C224&gt;=Modélisation!$B$18,Modélisation!$A$18,Modélisation!$A$17))))))))))))</f>
        <v/>
      </c>
      <c r="F224" s="1" t="str">
        <f>IF(ISBLANK(C224),"",VLOOKUP(E224,Modélisation!$A$17:$H$23,8,FALSE))</f>
        <v/>
      </c>
      <c r="G224" s="4" t="str">
        <f>IF(ISBLANK(C224),"",IF(Modélisation!$B$3="Oui",IF(D224=Liste!$F$2,0%,VLOOKUP(D224,Modélisation!$A$69:$B$86,2,FALSE)),""))</f>
        <v/>
      </c>
      <c r="H224" s="1" t="str">
        <f>IF(ISBLANK(C224),"",IF(Modélisation!$B$3="Oui",F224*(1-G224),F224))</f>
        <v/>
      </c>
    </row>
    <row r="225" spans="1:8" x14ac:dyDescent="0.35">
      <c r="A225" s="2">
        <v>224</v>
      </c>
      <c r="B225" s="36"/>
      <c r="C225" s="39"/>
      <c r="D225" s="37"/>
      <c r="E225" s="1" t="str">
        <f>IF(ISBLANK(C225),"",IF(Modélisation!$B$10=3,IF(C225&gt;=Modélisation!$B$19,Modélisation!$A$19,IF(C225&gt;=Modélisation!$B$18,Modélisation!$A$18,Modélisation!$A$17)),IF(Modélisation!$B$10=4,IF(C225&gt;=Modélisation!$B$20,Modélisation!$A$20,IF(C225&gt;=Modélisation!$B$19,Modélisation!$A$19,IF(C225&gt;=Modélisation!$B$18,Modélisation!$A$18,Modélisation!$A$17))),IF(Modélisation!$B$10=5,IF(C225&gt;=Modélisation!$B$21,Modélisation!$A$21,IF(C225&gt;=Modélisation!$B$20,Modélisation!$A$20,IF(C225&gt;=Modélisation!$B$19,Modélisation!$A$19,IF(C225&gt;=Modélisation!$B$18,Modélisation!$A$18,Modélisation!$A$17)))),IF(Modélisation!$B$10=6,IF(C225&gt;=Modélisation!$B$22,Modélisation!$A$22,IF(C225&gt;=Modélisation!$B$21,Modélisation!$A$21,IF(C225&gt;=Modélisation!$B$20,Modélisation!$A$20,IF(C225&gt;=Modélisation!$B$19,Modélisation!$A$19,IF(C225&gt;=Modélisation!$B$18,Modélisation!$A$18,Modélisation!$A$17))))),IF(Modélisation!$B$10=7,IF(C225&gt;=Modélisation!$B$23,Modélisation!$A$23,IF(C225&gt;=Modélisation!$B$22,Modélisation!$A$22,IF(C225&gt;=Modélisation!$B$21,Modélisation!$A$21,IF(C225&gt;=Modélisation!$B$20,Modélisation!$A$20,IF(C225&gt;=Modélisation!$B$19,Modélisation!$A$19,IF(C225&gt;=Modélisation!$B$18,Modélisation!$A$18,Modélisation!$A$17))))))))))))</f>
        <v/>
      </c>
      <c r="F225" s="1" t="str">
        <f>IF(ISBLANK(C225),"",VLOOKUP(E225,Modélisation!$A$17:$H$23,8,FALSE))</f>
        <v/>
      </c>
      <c r="G225" s="4" t="str">
        <f>IF(ISBLANK(C225),"",IF(Modélisation!$B$3="Oui",IF(D225=Liste!$F$2,0%,VLOOKUP(D225,Modélisation!$A$69:$B$86,2,FALSE)),""))</f>
        <v/>
      </c>
      <c r="H225" s="1" t="str">
        <f>IF(ISBLANK(C225),"",IF(Modélisation!$B$3="Oui",F225*(1-G225),F225))</f>
        <v/>
      </c>
    </row>
    <row r="226" spans="1:8" x14ac:dyDescent="0.35">
      <c r="A226" s="2">
        <v>225</v>
      </c>
      <c r="B226" s="36"/>
      <c r="C226" s="39"/>
      <c r="D226" s="37"/>
      <c r="E226" s="1" t="str">
        <f>IF(ISBLANK(C226),"",IF(Modélisation!$B$10=3,IF(C226&gt;=Modélisation!$B$19,Modélisation!$A$19,IF(C226&gt;=Modélisation!$B$18,Modélisation!$A$18,Modélisation!$A$17)),IF(Modélisation!$B$10=4,IF(C226&gt;=Modélisation!$B$20,Modélisation!$A$20,IF(C226&gt;=Modélisation!$B$19,Modélisation!$A$19,IF(C226&gt;=Modélisation!$B$18,Modélisation!$A$18,Modélisation!$A$17))),IF(Modélisation!$B$10=5,IF(C226&gt;=Modélisation!$B$21,Modélisation!$A$21,IF(C226&gt;=Modélisation!$B$20,Modélisation!$A$20,IF(C226&gt;=Modélisation!$B$19,Modélisation!$A$19,IF(C226&gt;=Modélisation!$B$18,Modélisation!$A$18,Modélisation!$A$17)))),IF(Modélisation!$B$10=6,IF(C226&gt;=Modélisation!$B$22,Modélisation!$A$22,IF(C226&gt;=Modélisation!$B$21,Modélisation!$A$21,IF(C226&gt;=Modélisation!$B$20,Modélisation!$A$20,IF(C226&gt;=Modélisation!$B$19,Modélisation!$A$19,IF(C226&gt;=Modélisation!$B$18,Modélisation!$A$18,Modélisation!$A$17))))),IF(Modélisation!$B$10=7,IF(C226&gt;=Modélisation!$B$23,Modélisation!$A$23,IF(C226&gt;=Modélisation!$B$22,Modélisation!$A$22,IF(C226&gt;=Modélisation!$B$21,Modélisation!$A$21,IF(C226&gt;=Modélisation!$B$20,Modélisation!$A$20,IF(C226&gt;=Modélisation!$B$19,Modélisation!$A$19,IF(C226&gt;=Modélisation!$B$18,Modélisation!$A$18,Modélisation!$A$17))))))))))))</f>
        <v/>
      </c>
      <c r="F226" s="1" t="str">
        <f>IF(ISBLANK(C226),"",VLOOKUP(E226,Modélisation!$A$17:$H$23,8,FALSE))</f>
        <v/>
      </c>
      <c r="G226" s="4" t="str">
        <f>IF(ISBLANK(C226),"",IF(Modélisation!$B$3="Oui",IF(D226=Liste!$F$2,0%,VLOOKUP(D226,Modélisation!$A$69:$B$86,2,FALSE)),""))</f>
        <v/>
      </c>
      <c r="H226" s="1" t="str">
        <f>IF(ISBLANK(C226),"",IF(Modélisation!$B$3="Oui",F226*(1-G226),F226))</f>
        <v/>
      </c>
    </row>
    <row r="227" spans="1:8" x14ac:dyDescent="0.35">
      <c r="A227" s="2">
        <v>226</v>
      </c>
      <c r="B227" s="36"/>
      <c r="C227" s="39"/>
      <c r="D227" s="37"/>
      <c r="E227" s="1" t="str">
        <f>IF(ISBLANK(C227),"",IF(Modélisation!$B$10=3,IF(C227&gt;=Modélisation!$B$19,Modélisation!$A$19,IF(C227&gt;=Modélisation!$B$18,Modélisation!$A$18,Modélisation!$A$17)),IF(Modélisation!$B$10=4,IF(C227&gt;=Modélisation!$B$20,Modélisation!$A$20,IF(C227&gt;=Modélisation!$B$19,Modélisation!$A$19,IF(C227&gt;=Modélisation!$B$18,Modélisation!$A$18,Modélisation!$A$17))),IF(Modélisation!$B$10=5,IF(C227&gt;=Modélisation!$B$21,Modélisation!$A$21,IF(C227&gt;=Modélisation!$B$20,Modélisation!$A$20,IF(C227&gt;=Modélisation!$B$19,Modélisation!$A$19,IF(C227&gt;=Modélisation!$B$18,Modélisation!$A$18,Modélisation!$A$17)))),IF(Modélisation!$B$10=6,IF(C227&gt;=Modélisation!$B$22,Modélisation!$A$22,IF(C227&gt;=Modélisation!$B$21,Modélisation!$A$21,IF(C227&gt;=Modélisation!$B$20,Modélisation!$A$20,IF(C227&gt;=Modélisation!$B$19,Modélisation!$A$19,IF(C227&gt;=Modélisation!$B$18,Modélisation!$A$18,Modélisation!$A$17))))),IF(Modélisation!$B$10=7,IF(C227&gt;=Modélisation!$B$23,Modélisation!$A$23,IF(C227&gt;=Modélisation!$B$22,Modélisation!$A$22,IF(C227&gt;=Modélisation!$B$21,Modélisation!$A$21,IF(C227&gt;=Modélisation!$B$20,Modélisation!$A$20,IF(C227&gt;=Modélisation!$B$19,Modélisation!$A$19,IF(C227&gt;=Modélisation!$B$18,Modélisation!$A$18,Modélisation!$A$17))))))))))))</f>
        <v/>
      </c>
      <c r="F227" s="1" t="str">
        <f>IF(ISBLANK(C227),"",VLOOKUP(E227,Modélisation!$A$17:$H$23,8,FALSE))</f>
        <v/>
      </c>
      <c r="G227" s="4" t="str">
        <f>IF(ISBLANK(C227),"",IF(Modélisation!$B$3="Oui",IF(D227=Liste!$F$2,0%,VLOOKUP(D227,Modélisation!$A$69:$B$86,2,FALSE)),""))</f>
        <v/>
      </c>
      <c r="H227" s="1" t="str">
        <f>IF(ISBLANK(C227),"",IF(Modélisation!$B$3="Oui",F227*(1-G227),F227))</f>
        <v/>
      </c>
    </row>
    <row r="228" spans="1:8" x14ac:dyDescent="0.35">
      <c r="A228" s="2">
        <v>227</v>
      </c>
      <c r="B228" s="36"/>
      <c r="C228" s="39"/>
      <c r="D228" s="37"/>
      <c r="E228" s="1" t="str">
        <f>IF(ISBLANK(C228),"",IF(Modélisation!$B$10=3,IF(C228&gt;=Modélisation!$B$19,Modélisation!$A$19,IF(C228&gt;=Modélisation!$B$18,Modélisation!$A$18,Modélisation!$A$17)),IF(Modélisation!$B$10=4,IF(C228&gt;=Modélisation!$B$20,Modélisation!$A$20,IF(C228&gt;=Modélisation!$B$19,Modélisation!$A$19,IF(C228&gt;=Modélisation!$B$18,Modélisation!$A$18,Modélisation!$A$17))),IF(Modélisation!$B$10=5,IF(C228&gt;=Modélisation!$B$21,Modélisation!$A$21,IF(C228&gt;=Modélisation!$B$20,Modélisation!$A$20,IF(C228&gt;=Modélisation!$B$19,Modélisation!$A$19,IF(C228&gt;=Modélisation!$B$18,Modélisation!$A$18,Modélisation!$A$17)))),IF(Modélisation!$B$10=6,IF(C228&gt;=Modélisation!$B$22,Modélisation!$A$22,IF(C228&gt;=Modélisation!$B$21,Modélisation!$A$21,IF(C228&gt;=Modélisation!$B$20,Modélisation!$A$20,IF(C228&gt;=Modélisation!$B$19,Modélisation!$A$19,IF(C228&gt;=Modélisation!$B$18,Modélisation!$A$18,Modélisation!$A$17))))),IF(Modélisation!$B$10=7,IF(C228&gt;=Modélisation!$B$23,Modélisation!$A$23,IF(C228&gt;=Modélisation!$B$22,Modélisation!$A$22,IF(C228&gt;=Modélisation!$B$21,Modélisation!$A$21,IF(C228&gt;=Modélisation!$B$20,Modélisation!$A$20,IF(C228&gt;=Modélisation!$B$19,Modélisation!$A$19,IF(C228&gt;=Modélisation!$B$18,Modélisation!$A$18,Modélisation!$A$17))))))))))))</f>
        <v/>
      </c>
      <c r="F228" s="1" t="str">
        <f>IF(ISBLANK(C228),"",VLOOKUP(E228,Modélisation!$A$17:$H$23,8,FALSE))</f>
        <v/>
      </c>
      <c r="G228" s="4" t="str">
        <f>IF(ISBLANK(C228),"",IF(Modélisation!$B$3="Oui",IF(D228=Liste!$F$2,0%,VLOOKUP(D228,Modélisation!$A$69:$B$86,2,FALSE)),""))</f>
        <v/>
      </c>
      <c r="H228" s="1" t="str">
        <f>IF(ISBLANK(C228),"",IF(Modélisation!$B$3="Oui",F228*(1-G228),F228))</f>
        <v/>
      </c>
    </row>
    <row r="229" spans="1:8" x14ac:dyDescent="0.35">
      <c r="A229" s="2">
        <v>228</v>
      </c>
      <c r="B229" s="36"/>
      <c r="C229" s="39"/>
      <c r="D229" s="37"/>
      <c r="E229" s="1" t="str">
        <f>IF(ISBLANK(C229),"",IF(Modélisation!$B$10=3,IF(C229&gt;=Modélisation!$B$19,Modélisation!$A$19,IF(C229&gt;=Modélisation!$B$18,Modélisation!$A$18,Modélisation!$A$17)),IF(Modélisation!$B$10=4,IF(C229&gt;=Modélisation!$B$20,Modélisation!$A$20,IF(C229&gt;=Modélisation!$B$19,Modélisation!$A$19,IF(C229&gt;=Modélisation!$B$18,Modélisation!$A$18,Modélisation!$A$17))),IF(Modélisation!$B$10=5,IF(C229&gt;=Modélisation!$B$21,Modélisation!$A$21,IF(C229&gt;=Modélisation!$B$20,Modélisation!$A$20,IF(C229&gt;=Modélisation!$B$19,Modélisation!$A$19,IF(C229&gt;=Modélisation!$B$18,Modélisation!$A$18,Modélisation!$A$17)))),IF(Modélisation!$B$10=6,IF(C229&gt;=Modélisation!$B$22,Modélisation!$A$22,IF(C229&gt;=Modélisation!$B$21,Modélisation!$A$21,IF(C229&gt;=Modélisation!$B$20,Modélisation!$A$20,IF(C229&gt;=Modélisation!$B$19,Modélisation!$A$19,IF(C229&gt;=Modélisation!$B$18,Modélisation!$A$18,Modélisation!$A$17))))),IF(Modélisation!$B$10=7,IF(C229&gt;=Modélisation!$B$23,Modélisation!$A$23,IF(C229&gt;=Modélisation!$B$22,Modélisation!$A$22,IF(C229&gt;=Modélisation!$B$21,Modélisation!$A$21,IF(C229&gt;=Modélisation!$B$20,Modélisation!$A$20,IF(C229&gt;=Modélisation!$B$19,Modélisation!$A$19,IF(C229&gt;=Modélisation!$B$18,Modélisation!$A$18,Modélisation!$A$17))))))))))))</f>
        <v/>
      </c>
      <c r="F229" s="1" t="str">
        <f>IF(ISBLANK(C229),"",VLOOKUP(E229,Modélisation!$A$17:$H$23,8,FALSE))</f>
        <v/>
      </c>
      <c r="G229" s="4" t="str">
        <f>IF(ISBLANK(C229),"",IF(Modélisation!$B$3="Oui",IF(D229=Liste!$F$2,0%,VLOOKUP(D229,Modélisation!$A$69:$B$86,2,FALSE)),""))</f>
        <v/>
      </c>
      <c r="H229" s="1" t="str">
        <f>IF(ISBLANK(C229),"",IF(Modélisation!$B$3="Oui",F229*(1-G229),F229))</f>
        <v/>
      </c>
    </row>
    <row r="230" spans="1:8" x14ac:dyDescent="0.35">
      <c r="A230" s="2">
        <v>229</v>
      </c>
      <c r="B230" s="36"/>
      <c r="C230" s="39"/>
      <c r="D230" s="37"/>
      <c r="E230" s="1" t="str">
        <f>IF(ISBLANK(C230),"",IF(Modélisation!$B$10=3,IF(C230&gt;=Modélisation!$B$19,Modélisation!$A$19,IF(C230&gt;=Modélisation!$B$18,Modélisation!$A$18,Modélisation!$A$17)),IF(Modélisation!$B$10=4,IF(C230&gt;=Modélisation!$B$20,Modélisation!$A$20,IF(C230&gt;=Modélisation!$B$19,Modélisation!$A$19,IF(C230&gt;=Modélisation!$B$18,Modélisation!$A$18,Modélisation!$A$17))),IF(Modélisation!$B$10=5,IF(C230&gt;=Modélisation!$B$21,Modélisation!$A$21,IF(C230&gt;=Modélisation!$B$20,Modélisation!$A$20,IF(C230&gt;=Modélisation!$B$19,Modélisation!$A$19,IF(C230&gt;=Modélisation!$B$18,Modélisation!$A$18,Modélisation!$A$17)))),IF(Modélisation!$B$10=6,IF(C230&gt;=Modélisation!$B$22,Modélisation!$A$22,IF(C230&gt;=Modélisation!$B$21,Modélisation!$A$21,IF(C230&gt;=Modélisation!$B$20,Modélisation!$A$20,IF(C230&gt;=Modélisation!$B$19,Modélisation!$A$19,IF(C230&gt;=Modélisation!$B$18,Modélisation!$A$18,Modélisation!$A$17))))),IF(Modélisation!$B$10=7,IF(C230&gt;=Modélisation!$B$23,Modélisation!$A$23,IF(C230&gt;=Modélisation!$B$22,Modélisation!$A$22,IF(C230&gt;=Modélisation!$B$21,Modélisation!$A$21,IF(C230&gt;=Modélisation!$B$20,Modélisation!$A$20,IF(C230&gt;=Modélisation!$B$19,Modélisation!$A$19,IF(C230&gt;=Modélisation!$B$18,Modélisation!$A$18,Modélisation!$A$17))))))))))))</f>
        <v/>
      </c>
      <c r="F230" s="1" t="str">
        <f>IF(ISBLANK(C230),"",VLOOKUP(E230,Modélisation!$A$17:$H$23,8,FALSE))</f>
        <v/>
      </c>
      <c r="G230" s="4" t="str">
        <f>IF(ISBLANK(C230),"",IF(Modélisation!$B$3="Oui",IF(D230=Liste!$F$2,0%,VLOOKUP(D230,Modélisation!$A$69:$B$86,2,FALSE)),""))</f>
        <v/>
      </c>
      <c r="H230" s="1" t="str">
        <f>IF(ISBLANK(C230),"",IF(Modélisation!$B$3="Oui",F230*(1-G230),F230))</f>
        <v/>
      </c>
    </row>
    <row r="231" spans="1:8" x14ac:dyDescent="0.35">
      <c r="A231" s="2">
        <v>230</v>
      </c>
      <c r="B231" s="36"/>
      <c r="C231" s="39"/>
      <c r="D231" s="37"/>
      <c r="E231" s="1" t="str">
        <f>IF(ISBLANK(C231),"",IF(Modélisation!$B$10=3,IF(C231&gt;=Modélisation!$B$19,Modélisation!$A$19,IF(C231&gt;=Modélisation!$B$18,Modélisation!$A$18,Modélisation!$A$17)),IF(Modélisation!$B$10=4,IF(C231&gt;=Modélisation!$B$20,Modélisation!$A$20,IF(C231&gt;=Modélisation!$B$19,Modélisation!$A$19,IF(C231&gt;=Modélisation!$B$18,Modélisation!$A$18,Modélisation!$A$17))),IF(Modélisation!$B$10=5,IF(C231&gt;=Modélisation!$B$21,Modélisation!$A$21,IF(C231&gt;=Modélisation!$B$20,Modélisation!$A$20,IF(C231&gt;=Modélisation!$B$19,Modélisation!$A$19,IF(C231&gt;=Modélisation!$B$18,Modélisation!$A$18,Modélisation!$A$17)))),IF(Modélisation!$B$10=6,IF(C231&gt;=Modélisation!$B$22,Modélisation!$A$22,IF(C231&gt;=Modélisation!$B$21,Modélisation!$A$21,IF(C231&gt;=Modélisation!$B$20,Modélisation!$A$20,IF(C231&gt;=Modélisation!$B$19,Modélisation!$A$19,IF(C231&gt;=Modélisation!$B$18,Modélisation!$A$18,Modélisation!$A$17))))),IF(Modélisation!$B$10=7,IF(C231&gt;=Modélisation!$B$23,Modélisation!$A$23,IF(C231&gt;=Modélisation!$B$22,Modélisation!$A$22,IF(C231&gt;=Modélisation!$B$21,Modélisation!$A$21,IF(C231&gt;=Modélisation!$B$20,Modélisation!$A$20,IF(C231&gt;=Modélisation!$B$19,Modélisation!$A$19,IF(C231&gt;=Modélisation!$B$18,Modélisation!$A$18,Modélisation!$A$17))))))))))))</f>
        <v/>
      </c>
      <c r="F231" s="1" t="str">
        <f>IF(ISBLANK(C231),"",VLOOKUP(E231,Modélisation!$A$17:$H$23,8,FALSE))</f>
        <v/>
      </c>
      <c r="G231" s="4" t="str">
        <f>IF(ISBLANK(C231),"",IF(Modélisation!$B$3="Oui",IF(D231=Liste!$F$2,0%,VLOOKUP(D231,Modélisation!$A$69:$B$86,2,FALSE)),""))</f>
        <v/>
      </c>
      <c r="H231" s="1" t="str">
        <f>IF(ISBLANK(C231),"",IF(Modélisation!$B$3="Oui",F231*(1-G231),F231))</f>
        <v/>
      </c>
    </row>
    <row r="232" spans="1:8" x14ac:dyDescent="0.35">
      <c r="A232" s="2">
        <v>231</v>
      </c>
      <c r="B232" s="36"/>
      <c r="C232" s="39"/>
      <c r="D232" s="37"/>
      <c r="E232" s="1" t="str">
        <f>IF(ISBLANK(C232),"",IF(Modélisation!$B$10=3,IF(C232&gt;=Modélisation!$B$19,Modélisation!$A$19,IF(C232&gt;=Modélisation!$B$18,Modélisation!$A$18,Modélisation!$A$17)),IF(Modélisation!$B$10=4,IF(C232&gt;=Modélisation!$B$20,Modélisation!$A$20,IF(C232&gt;=Modélisation!$B$19,Modélisation!$A$19,IF(C232&gt;=Modélisation!$B$18,Modélisation!$A$18,Modélisation!$A$17))),IF(Modélisation!$B$10=5,IF(C232&gt;=Modélisation!$B$21,Modélisation!$A$21,IF(C232&gt;=Modélisation!$B$20,Modélisation!$A$20,IF(C232&gt;=Modélisation!$B$19,Modélisation!$A$19,IF(C232&gt;=Modélisation!$B$18,Modélisation!$A$18,Modélisation!$A$17)))),IF(Modélisation!$B$10=6,IF(C232&gt;=Modélisation!$B$22,Modélisation!$A$22,IF(C232&gt;=Modélisation!$B$21,Modélisation!$A$21,IF(C232&gt;=Modélisation!$B$20,Modélisation!$A$20,IF(C232&gt;=Modélisation!$B$19,Modélisation!$A$19,IF(C232&gt;=Modélisation!$B$18,Modélisation!$A$18,Modélisation!$A$17))))),IF(Modélisation!$B$10=7,IF(C232&gt;=Modélisation!$B$23,Modélisation!$A$23,IF(C232&gt;=Modélisation!$B$22,Modélisation!$A$22,IF(C232&gt;=Modélisation!$B$21,Modélisation!$A$21,IF(C232&gt;=Modélisation!$B$20,Modélisation!$A$20,IF(C232&gt;=Modélisation!$B$19,Modélisation!$A$19,IF(C232&gt;=Modélisation!$B$18,Modélisation!$A$18,Modélisation!$A$17))))))))))))</f>
        <v/>
      </c>
      <c r="F232" s="1" t="str">
        <f>IF(ISBLANK(C232),"",VLOOKUP(E232,Modélisation!$A$17:$H$23,8,FALSE))</f>
        <v/>
      </c>
      <c r="G232" s="4" t="str">
        <f>IF(ISBLANK(C232),"",IF(Modélisation!$B$3="Oui",IF(D232=Liste!$F$2,0%,VLOOKUP(D232,Modélisation!$A$69:$B$86,2,FALSE)),""))</f>
        <v/>
      </c>
      <c r="H232" s="1" t="str">
        <f>IF(ISBLANK(C232),"",IF(Modélisation!$B$3="Oui",F232*(1-G232),F232))</f>
        <v/>
      </c>
    </row>
    <row r="233" spans="1:8" x14ac:dyDescent="0.35">
      <c r="A233" s="2">
        <v>232</v>
      </c>
      <c r="B233" s="36"/>
      <c r="C233" s="39"/>
      <c r="D233" s="37"/>
      <c r="E233" s="1" t="str">
        <f>IF(ISBLANK(C233),"",IF(Modélisation!$B$10=3,IF(C233&gt;=Modélisation!$B$19,Modélisation!$A$19,IF(C233&gt;=Modélisation!$B$18,Modélisation!$A$18,Modélisation!$A$17)),IF(Modélisation!$B$10=4,IF(C233&gt;=Modélisation!$B$20,Modélisation!$A$20,IF(C233&gt;=Modélisation!$B$19,Modélisation!$A$19,IF(C233&gt;=Modélisation!$B$18,Modélisation!$A$18,Modélisation!$A$17))),IF(Modélisation!$B$10=5,IF(C233&gt;=Modélisation!$B$21,Modélisation!$A$21,IF(C233&gt;=Modélisation!$B$20,Modélisation!$A$20,IF(C233&gt;=Modélisation!$B$19,Modélisation!$A$19,IF(C233&gt;=Modélisation!$B$18,Modélisation!$A$18,Modélisation!$A$17)))),IF(Modélisation!$B$10=6,IF(C233&gt;=Modélisation!$B$22,Modélisation!$A$22,IF(C233&gt;=Modélisation!$B$21,Modélisation!$A$21,IF(C233&gt;=Modélisation!$B$20,Modélisation!$A$20,IF(C233&gt;=Modélisation!$B$19,Modélisation!$A$19,IF(C233&gt;=Modélisation!$B$18,Modélisation!$A$18,Modélisation!$A$17))))),IF(Modélisation!$B$10=7,IF(C233&gt;=Modélisation!$B$23,Modélisation!$A$23,IF(C233&gt;=Modélisation!$B$22,Modélisation!$A$22,IF(C233&gt;=Modélisation!$B$21,Modélisation!$A$21,IF(C233&gt;=Modélisation!$B$20,Modélisation!$A$20,IF(C233&gt;=Modélisation!$B$19,Modélisation!$A$19,IF(C233&gt;=Modélisation!$B$18,Modélisation!$A$18,Modélisation!$A$17))))))))))))</f>
        <v/>
      </c>
      <c r="F233" s="1" t="str">
        <f>IF(ISBLANK(C233),"",VLOOKUP(E233,Modélisation!$A$17:$H$23,8,FALSE))</f>
        <v/>
      </c>
      <c r="G233" s="4" t="str">
        <f>IF(ISBLANK(C233),"",IF(Modélisation!$B$3="Oui",IF(D233=Liste!$F$2,0%,VLOOKUP(D233,Modélisation!$A$69:$B$86,2,FALSE)),""))</f>
        <v/>
      </c>
      <c r="H233" s="1" t="str">
        <f>IF(ISBLANK(C233),"",IF(Modélisation!$B$3="Oui",F233*(1-G233),F233))</f>
        <v/>
      </c>
    </row>
    <row r="234" spans="1:8" x14ac:dyDescent="0.35">
      <c r="A234" s="2">
        <v>233</v>
      </c>
      <c r="B234" s="36"/>
      <c r="C234" s="39"/>
      <c r="D234" s="37"/>
      <c r="E234" s="1" t="str">
        <f>IF(ISBLANK(C234),"",IF(Modélisation!$B$10=3,IF(C234&gt;=Modélisation!$B$19,Modélisation!$A$19,IF(C234&gt;=Modélisation!$B$18,Modélisation!$A$18,Modélisation!$A$17)),IF(Modélisation!$B$10=4,IF(C234&gt;=Modélisation!$B$20,Modélisation!$A$20,IF(C234&gt;=Modélisation!$B$19,Modélisation!$A$19,IF(C234&gt;=Modélisation!$B$18,Modélisation!$A$18,Modélisation!$A$17))),IF(Modélisation!$B$10=5,IF(C234&gt;=Modélisation!$B$21,Modélisation!$A$21,IF(C234&gt;=Modélisation!$B$20,Modélisation!$A$20,IF(C234&gt;=Modélisation!$B$19,Modélisation!$A$19,IF(C234&gt;=Modélisation!$B$18,Modélisation!$A$18,Modélisation!$A$17)))),IF(Modélisation!$B$10=6,IF(C234&gt;=Modélisation!$B$22,Modélisation!$A$22,IF(C234&gt;=Modélisation!$B$21,Modélisation!$A$21,IF(C234&gt;=Modélisation!$B$20,Modélisation!$A$20,IF(C234&gt;=Modélisation!$B$19,Modélisation!$A$19,IF(C234&gt;=Modélisation!$B$18,Modélisation!$A$18,Modélisation!$A$17))))),IF(Modélisation!$B$10=7,IF(C234&gt;=Modélisation!$B$23,Modélisation!$A$23,IF(C234&gt;=Modélisation!$B$22,Modélisation!$A$22,IF(C234&gt;=Modélisation!$B$21,Modélisation!$A$21,IF(C234&gt;=Modélisation!$B$20,Modélisation!$A$20,IF(C234&gt;=Modélisation!$B$19,Modélisation!$A$19,IF(C234&gt;=Modélisation!$B$18,Modélisation!$A$18,Modélisation!$A$17))))))))))))</f>
        <v/>
      </c>
      <c r="F234" s="1" t="str">
        <f>IF(ISBLANK(C234),"",VLOOKUP(E234,Modélisation!$A$17:$H$23,8,FALSE))</f>
        <v/>
      </c>
      <c r="G234" s="4" t="str">
        <f>IF(ISBLANK(C234),"",IF(Modélisation!$B$3="Oui",IF(D234=Liste!$F$2,0%,VLOOKUP(D234,Modélisation!$A$69:$B$86,2,FALSE)),""))</f>
        <v/>
      </c>
      <c r="H234" s="1" t="str">
        <f>IF(ISBLANK(C234),"",IF(Modélisation!$B$3="Oui",F234*(1-G234),F234))</f>
        <v/>
      </c>
    </row>
    <row r="235" spans="1:8" x14ac:dyDescent="0.35">
      <c r="A235" s="2">
        <v>234</v>
      </c>
      <c r="B235" s="36"/>
      <c r="C235" s="39"/>
      <c r="D235" s="37"/>
      <c r="E235" s="1" t="str">
        <f>IF(ISBLANK(C235),"",IF(Modélisation!$B$10=3,IF(C235&gt;=Modélisation!$B$19,Modélisation!$A$19,IF(C235&gt;=Modélisation!$B$18,Modélisation!$A$18,Modélisation!$A$17)),IF(Modélisation!$B$10=4,IF(C235&gt;=Modélisation!$B$20,Modélisation!$A$20,IF(C235&gt;=Modélisation!$B$19,Modélisation!$A$19,IF(C235&gt;=Modélisation!$B$18,Modélisation!$A$18,Modélisation!$A$17))),IF(Modélisation!$B$10=5,IF(C235&gt;=Modélisation!$B$21,Modélisation!$A$21,IF(C235&gt;=Modélisation!$B$20,Modélisation!$A$20,IF(C235&gt;=Modélisation!$B$19,Modélisation!$A$19,IF(C235&gt;=Modélisation!$B$18,Modélisation!$A$18,Modélisation!$A$17)))),IF(Modélisation!$B$10=6,IF(C235&gt;=Modélisation!$B$22,Modélisation!$A$22,IF(C235&gt;=Modélisation!$B$21,Modélisation!$A$21,IF(C235&gt;=Modélisation!$B$20,Modélisation!$A$20,IF(C235&gt;=Modélisation!$B$19,Modélisation!$A$19,IF(C235&gt;=Modélisation!$B$18,Modélisation!$A$18,Modélisation!$A$17))))),IF(Modélisation!$B$10=7,IF(C235&gt;=Modélisation!$B$23,Modélisation!$A$23,IF(C235&gt;=Modélisation!$B$22,Modélisation!$A$22,IF(C235&gt;=Modélisation!$B$21,Modélisation!$A$21,IF(C235&gt;=Modélisation!$B$20,Modélisation!$A$20,IF(C235&gt;=Modélisation!$B$19,Modélisation!$A$19,IF(C235&gt;=Modélisation!$B$18,Modélisation!$A$18,Modélisation!$A$17))))))))))))</f>
        <v/>
      </c>
      <c r="F235" s="1" t="str">
        <f>IF(ISBLANK(C235),"",VLOOKUP(E235,Modélisation!$A$17:$H$23,8,FALSE))</f>
        <v/>
      </c>
      <c r="G235" s="4" t="str">
        <f>IF(ISBLANK(C235),"",IF(Modélisation!$B$3="Oui",IF(D235=Liste!$F$2,0%,VLOOKUP(D235,Modélisation!$A$69:$B$86,2,FALSE)),""))</f>
        <v/>
      </c>
      <c r="H235" s="1" t="str">
        <f>IF(ISBLANK(C235),"",IF(Modélisation!$B$3="Oui",F235*(1-G235),F235))</f>
        <v/>
      </c>
    </row>
    <row r="236" spans="1:8" x14ac:dyDescent="0.35">
      <c r="A236" s="2">
        <v>235</v>
      </c>
      <c r="B236" s="36"/>
      <c r="C236" s="39"/>
      <c r="D236" s="37"/>
      <c r="E236" s="1" t="str">
        <f>IF(ISBLANK(C236),"",IF(Modélisation!$B$10=3,IF(C236&gt;=Modélisation!$B$19,Modélisation!$A$19,IF(C236&gt;=Modélisation!$B$18,Modélisation!$A$18,Modélisation!$A$17)),IF(Modélisation!$B$10=4,IF(C236&gt;=Modélisation!$B$20,Modélisation!$A$20,IF(C236&gt;=Modélisation!$B$19,Modélisation!$A$19,IF(C236&gt;=Modélisation!$B$18,Modélisation!$A$18,Modélisation!$A$17))),IF(Modélisation!$B$10=5,IF(C236&gt;=Modélisation!$B$21,Modélisation!$A$21,IF(C236&gt;=Modélisation!$B$20,Modélisation!$A$20,IF(C236&gt;=Modélisation!$B$19,Modélisation!$A$19,IF(C236&gt;=Modélisation!$B$18,Modélisation!$A$18,Modélisation!$A$17)))),IF(Modélisation!$B$10=6,IF(C236&gt;=Modélisation!$B$22,Modélisation!$A$22,IF(C236&gt;=Modélisation!$B$21,Modélisation!$A$21,IF(C236&gt;=Modélisation!$B$20,Modélisation!$A$20,IF(C236&gt;=Modélisation!$B$19,Modélisation!$A$19,IF(C236&gt;=Modélisation!$B$18,Modélisation!$A$18,Modélisation!$A$17))))),IF(Modélisation!$B$10=7,IF(C236&gt;=Modélisation!$B$23,Modélisation!$A$23,IF(C236&gt;=Modélisation!$B$22,Modélisation!$A$22,IF(C236&gt;=Modélisation!$B$21,Modélisation!$A$21,IF(C236&gt;=Modélisation!$B$20,Modélisation!$A$20,IF(C236&gt;=Modélisation!$B$19,Modélisation!$A$19,IF(C236&gt;=Modélisation!$B$18,Modélisation!$A$18,Modélisation!$A$17))))))))))))</f>
        <v/>
      </c>
      <c r="F236" s="1" t="str">
        <f>IF(ISBLANK(C236),"",VLOOKUP(E236,Modélisation!$A$17:$H$23,8,FALSE))</f>
        <v/>
      </c>
      <c r="G236" s="4" t="str">
        <f>IF(ISBLANK(C236),"",IF(Modélisation!$B$3="Oui",IF(D236=Liste!$F$2,0%,VLOOKUP(D236,Modélisation!$A$69:$B$86,2,FALSE)),""))</f>
        <v/>
      </c>
      <c r="H236" s="1" t="str">
        <f>IF(ISBLANK(C236),"",IF(Modélisation!$B$3="Oui",F236*(1-G236),F236))</f>
        <v/>
      </c>
    </row>
    <row r="237" spans="1:8" x14ac:dyDescent="0.35">
      <c r="A237" s="2">
        <v>236</v>
      </c>
      <c r="B237" s="36"/>
      <c r="C237" s="39"/>
      <c r="D237" s="37"/>
      <c r="E237" s="1" t="str">
        <f>IF(ISBLANK(C237),"",IF(Modélisation!$B$10=3,IF(C237&gt;=Modélisation!$B$19,Modélisation!$A$19,IF(C237&gt;=Modélisation!$B$18,Modélisation!$A$18,Modélisation!$A$17)),IF(Modélisation!$B$10=4,IF(C237&gt;=Modélisation!$B$20,Modélisation!$A$20,IF(C237&gt;=Modélisation!$B$19,Modélisation!$A$19,IF(C237&gt;=Modélisation!$B$18,Modélisation!$A$18,Modélisation!$A$17))),IF(Modélisation!$B$10=5,IF(C237&gt;=Modélisation!$B$21,Modélisation!$A$21,IF(C237&gt;=Modélisation!$B$20,Modélisation!$A$20,IF(C237&gt;=Modélisation!$B$19,Modélisation!$A$19,IF(C237&gt;=Modélisation!$B$18,Modélisation!$A$18,Modélisation!$A$17)))),IF(Modélisation!$B$10=6,IF(C237&gt;=Modélisation!$B$22,Modélisation!$A$22,IF(C237&gt;=Modélisation!$B$21,Modélisation!$A$21,IF(C237&gt;=Modélisation!$B$20,Modélisation!$A$20,IF(C237&gt;=Modélisation!$B$19,Modélisation!$A$19,IF(C237&gt;=Modélisation!$B$18,Modélisation!$A$18,Modélisation!$A$17))))),IF(Modélisation!$B$10=7,IF(C237&gt;=Modélisation!$B$23,Modélisation!$A$23,IF(C237&gt;=Modélisation!$B$22,Modélisation!$A$22,IF(C237&gt;=Modélisation!$B$21,Modélisation!$A$21,IF(C237&gt;=Modélisation!$B$20,Modélisation!$A$20,IF(C237&gt;=Modélisation!$B$19,Modélisation!$A$19,IF(C237&gt;=Modélisation!$B$18,Modélisation!$A$18,Modélisation!$A$17))))))))))))</f>
        <v/>
      </c>
      <c r="F237" s="1" t="str">
        <f>IF(ISBLANK(C237),"",VLOOKUP(E237,Modélisation!$A$17:$H$23,8,FALSE))</f>
        <v/>
      </c>
      <c r="G237" s="4" t="str">
        <f>IF(ISBLANK(C237),"",IF(Modélisation!$B$3="Oui",IF(D237=Liste!$F$2,0%,VLOOKUP(D237,Modélisation!$A$69:$B$86,2,FALSE)),""))</f>
        <v/>
      </c>
      <c r="H237" s="1" t="str">
        <f>IF(ISBLANK(C237),"",IF(Modélisation!$B$3="Oui",F237*(1-G237),F237))</f>
        <v/>
      </c>
    </row>
    <row r="238" spans="1:8" x14ac:dyDescent="0.35">
      <c r="A238" s="2">
        <v>237</v>
      </c>
      <c r="B238" s="36"/>
      <c r="C238" s="39"/>
      <c r="D238" s="37"/>
      <c r="E238" s="1" t="str">
        <f>IF(ISBLANK(C238),"",IF(Modélisation!$B$10=3,IF(C238&gt;=Modélisation!$B$19,Modélisation!$A$19,IF(C238&gt;=Modélisation!$B$18,Modélisation!$A$18,Modélisation!$A$17)),IF(Modélisation!$B$10=4,IF(C238&gt;=Modélisation!$B$20,Modélisation!$A$20,IF(C238&gt;=Modélisation!$B$19,Modélisation!$A$19,IF(C238&gt;=Modélisation!$B$18,Modélisation!$A$18,Modélisation!$A$17))),IF(Modélisation!$B$10=5,IF(C238&gt;=Modélisation!$B$21,Modélisation!$A$21,IF(C238&gt;=Modélisation!$B$20,Modélisation!$A$20,IF(C238&gt;=Modélisation!$B$19,Modélisation!$A$19,IF(C238&gt;=Modélisation!$B$18,Modélisation!$A$18,Modélisation!$A$17)))),IF(Modélisation!$B$10=6,IF(C238&gt;=Modélisation!$B$22,Modélisation!$A$22,IF(C238&gt;=Modélisation!$B$21,Modélisation!$A$21,IF(C238&gt;=Modélisation!$B$20,Modélisation!$A$20,IF(C238&gt;=Modélisation!$B$19,Modélisation!$A$19,IF(C238&gt;=Modélisation!$B$18,Modélisation!$A$18,Modélisation!$A$17))))),IF(Modélisation!$B$10=7,IF(C238&gt;=Modélisation!$B$23,Modélisation!$A$23,IF(C238&gt;=Modélisation!$B$22,Modélisation!$A$22,IF(C238&gt;=Modélisation!$B$21,Modélisation!$A$21,IF(C238&gt;=Modélisation!$B$20,Modélisation!$A$20,IF(C238&gt;=Modélisation!$B$19,Modélisation!$A$19,IF(C238&gt;=Modélisation!$B$18,Modélisation!$A$18,Modélisation!$A$17))))))))))))</f>
        <v/>
      </c>
      <c r="F238" s="1" t="str">
        <f>IF(ISBLANK(C238),"",VLOOKUP(E238,Modélisation!$A$17:$H$23,8,FALSE))</f>
        <v/>
      </c>
      <c r="G238" s="4" t="str">
        <f>IF(ISBLANK(C238),"",IF(Modélisation!$B$3="Oui",IF(D238=Liste!$F$2,0%,VLOOKUP(D238,Modélisation!$A$69:$B$86,2,FALSE)),""))</f>
        <v/>
      </c>
      <c r="H238" s="1" t="str">
        <f>IF(ISBLANK(C238),"",IF(Modélisation!$B$3="Oui",F238*(1-G238),F238))</f>
        <v/>
      </c>
    </row>
    <row r="239" spans="1:8" x14ac:dyDescent="0.35">
      <c r="A239" s="2">
        <v>238</v>
      </c>
      <c r="B239" s="36"/>
      <c r="C239" s="39"/>
      <c r="D239" s="37"/>
      <c r="E239" s="1" t="str">
        <f>IF(ISBLANK(C239),"",IF(Modélisation!$B$10=3,IF(C239&gt;=Modélisation!$B$19,Modélisation!$A$19,IF(C239&gt;=Modélisation!$B$18,Modélisation!$A$18,Modélisation!$A$17)),IF(Modélisation!$B$10=4,IF(C239&gt;=Modélisation!$B$20,Modélisation!$A$20,IF(C239&gt;=Modélisation!$B$19,Modélisation!$A$19,IF(C239&gt;=Modélisation!$B$18,Modélisation!$A$18,Modélisation!$A$17))),IF(Modélisation!$B$10=5,IF(C239&gt;=Modélisation!$B$21,Modélisation!$A$21,IF(C239&gt;=Modélisation!$B$20,Modélisation!$A$20,IF(C239&gt;=Modélisation!$B$19,Modélisation!$A$19,IF(C239&gt;=Modélisation!$B$18,Modélisation!$A$18,Modélisation!$A$17)))),IF(Modélisation!$B$10=6,IF(C239&gt;=Modélisation!$B$22,Modélisation!$A$22,IF(C239&gt;=Modélisation!$B$21,Modélisation!$A$21,IF(C239&gt;=Modélisation!$B$20,Modélisation!$A$20,IF(C239&gt;=Modélisation!$B$19,Modélisation!$A$19,IF(C239&gt;=Modélisation!$B$18,Modélisation!$A$18,Modélisation!$A$17))))),IF(Modélisation!$B$10=7,IF(C239&gt;=Modélisation!$B$23,Modélisation!$A$23,IF(C239&gt;=Modélisation!$B$22,Modélisation!$A$22,IF(C239&gt;=Modélisation!$B$21,Modélisation!$A$21,IF(C239&gt;=Modélisation!$B$20,Modélisation!$A$20,IF(C239&gt;=Modélisation!$B$19,Modélisation!$A$19,IF(C239&gt;=Modélisation!$B$18,Modélisation!$A$18,Modélisation!$A$17))))))))))))</f>
        <v/>
      </c>
      <c r="F239" s="1" t="str">
        <f>IF(ISBLANK(C239),"",VLOOKUP(E239,Modélisation!$A$17:$H$23,8,FALSE))</f>
        <v/>
      </c>
      <c r="G239" s="4" t="str">
        <f>IF(ISBLANK(C239),"",IF(Modélisation!$B$3="Oui",IF(D239=Liste!$F$2,0%,VLOOKUP(D239,Modélisation!$A$69:$B$86,2,FALSE)),""))</f>
        <v/>
      </c>
      <c r="H239" s="1" t="str">
        <f>IF(ISBLANK(C239),"",IF(Modélisation!$B$3="Oui",F239*(1-G239),F239))</f>
        <v/>
      </c>
    </row>
    <row r="240" spans="1:8" x14ac:dyDescent="0.35">
      <c r="A240" s="2">
        <v>239</v>
      </c>
      <c r="B240" s="36"/>
      <c r="C240" s="39"/>
      <c r="D240" s="37"/>
      <c r="E240" s="1" t="str">
        <f>IF(ISBLANK(C240),"",IF(Modélisation!$B$10=3,IF(C240&gt;=Modélisation!$B$19,Modélisation!$A$19,IF(C240&gt;=Modélisation!$B$18,Modélisation!$A$18,Modélisation!$A$17)),IF(Modélisation!$B$10=4,IF(C240&gt;=Modélisation!$B$20,Modélisation!$A$20,IF(C240&gt;=Modélisation!$B$19,Modélisation!$A$19,IF(C240&gt;=Modélisation!$B$18,Modélisation!$A$18,Modélisation!$A$17))),IF(Modélisation!$B$10=5,IF(C240&gt;=Modélisation!$B$21,Modélisation!$A$21,IF(C240&gt;=Modélisation!$B$20,Modélisation!$A$20,IF(C240&gt;=Modélisation!$B$19,Modélisation!$A$19,IF(C240&gt;=Modélisation!$B$18,Modélisation!$A$18,Modélisation!$A$17)))),IF(Modélisation!$B$10=6,IF(C240&gt;=Modélisation!$B$22,Modélisation!$A$22,IF(C240&gt;=Modélisation!$B$21,Modélisation!$A$21,IF(C240&gt;=Modélisation!$B$20,Modélisation!$A$20,IF(C240&gt;=Modélisation!$B$19,Modélisation!$A$19,IF(C240&gt;=Modélisation!$B$18,Modélisation!$A$18,Modélisation!$A$17))))),IF(Modélisation!$B$10=7,IF(C240&gt;=Modélisation!$B$23,Modélisation!$A$23,IF(C240&gt;=Modélisation!$B$22,Modélisation!$A$22,IF(C240&gt;=Modélisation!$B$21,Modélisation!$A$21,IF(C240&gt;=Modélisation!$B$20,Modélisation!$A$20,IF(C240&gt;=Modélisation!$B$19,Modélisation!$A$19,IF(C240&gt;=Modélisation!$B$18,Modélisation!$A$18,Modélisation!$A$17))))))))))))</f>
        <v/>
      </c>
      <c r="F240" s="1" t="str">
        <f>IF(ISBLANK(C240),"",VLOOKUP(E240,Modélisation!$A$17:$H$23,8,FALSE))</f>
        <v/>
      </c>
      <c r="G240" s="4" t="str">
        <f>IF(ISBLANK(C240),"",IF(Modélisation!$B$3="Oui",IF(D240=Liste!$F$2,0%,VLOOKUP(D240,Modélisation!$A$69:$B$86,2,FALSE)),""))</f>
        <v/>
      </c>
      <c r="H240" s="1" t="str">
        <f>IF(ISBLANK(C240),"",IF(Modélisation!$B$3="Oui",F240*(1-G240),F240))</f>
        <v/>
      </c>
    </row>
    <row r="241" spans="1:8" x14ac:dyDescent="0.35">
      <c r="A241" s="2">
        <v>240</v>
      </c>
      <c r="B241" s="36"/>
      <c r="C241" s="39"/>
      <c r="D241" s="37"/>
      <c r="E241" s="1" t="str">
        <f>IF(ISBLANK(C241),"",IF(Modélisation!$B$10=3,IF(C241&gt;=Modélisation!$B$19,Modélisation!$A$19,IF(C241&gt;=Modélisation!$B$18,Modélisation!$A$18,Modélisation!$A$17)),IF(Modélisation!$B$10=4,IF(C241&gt;=Modélisation!$B$20,Modélisation!$A$20,IF(C241&gt;=Modélisation!$B$19,Modélisation!$A$19,IF(C241&gt;=Modélisation!$B$18,Modélisation!$A$18,Modélisation!$A$17))),IF(Modélisation!$B$10=5,IF(C241&gt;=Modélisation!$B$21,Modélisation!$A$21,IF(C241&gt;=Modélisation!$B$20,Modélisation!$A$20,IF(C241&gt;=Modélisation!$B$19,Modélisation!$A$19,IF(C241&gt;=Modélisation!$B$18,Modélisation!$A$18,Modélisation!$A$17)))),IF(Modélisation!$B$10=6,IF(C241&gt;=Modélisation!$B$22,Modélisation!$A$22,IF(C241&gt;=Modélisation!$B$21,Modélisation!$A$21,IF(C241&gt;=Modélisation!$B$20,Modélisation!$A$20,IF(C241&gt;=Modélisation!$B$19,Modélisation!$A$19,IF(C241&gt;=Modélisation!$B$18,Modélisation!$A$18,Modélisation!$A$17))))),IF(Modélisation!$B$10=7,IF(C241&gt;=Modélisation!$B$23,Modélisation!$A$23,IF(C241&gt;=Modélisation!$B$22,Modélisation!$A$22,IF(C241&gt;=Modélisation!$B$21,Modélisation!$A$21,IF(C241&gt;=Modélisation!$B$20,Modélisation!$A$20,IF(C241&gt;=Modélisation!$B$19,Modélisation!$A$19,IF(C241&gt;=Modélisation!$B$18,Modélisation!$A$18,Modélisation!$A$17))))))))))))</f>
        <v/>
      </c>
      <c r="F241" s="1" t="str">
        <f>IF(ISBLANK(C241),"",VLOOKUP(E241,Modélisation!$A$17:$H$23,8,FALSE))</f>
        <v/>
      </c>
      <c r="G241" s="4" t="str">
        <f>IF(ISBLANK(C241),"",IF(Modélisation!$B$3="Oui",IF(D241=Liste!$F$2,0%,VLOOKUP(D241,Modélisation!$A$69:$B$86,2,FALSE)),""))</f>
        <v/>
      </c>
      <c r="H241" s="1" t="str">
        <f>IF(ISBLANK(C241),"",IF(Modélisation!$B$3="Oui",F241*(1-G241),F241))</f>
        <v/>
      </c>
    </row>
    <row r="242" spans="1:8" x14ac:dyDescent="0.35">
      <c r="A242" s="2">
        <v>241</v>
      </c>
      <c r="B242" s="36"/>
      <c r="C242" s="39"/>
      <c r="D242" s="37"/>
      <c r="E242" s="1" t="str">
        <f>IF(ISBLANK(C242),"",IF(Modélisation!$B$10=3,IF(C242&gt;=Modélisation!$B$19,Modélisation!$A$19,IF(C242&gt;=Modélisation!$B$18,Modélisation!$A$18,Modélisation!$A$17)),IF(Modélisation!$B$10=4,IF(C242&gt;=Modélisation!$B$20,Modélisation!$A$20,IF(C242&gt;=Modélisation!$B$19,Modélisation!$A$19,IF(C242&gt;=Modélisation!$B$18,Modélisation!$A$18,Modélisation!$A$17))),IF(Modélisation!$B$10=5,IF(C242&gt;=Modélisation!$B$21,Modélisation!$A$21,IF(C242&gt;=Modélisation!$B$20,Modélisation!$A$20,IF(C242&gt;=Modélisation!$B$19,Modélisation!$A$19,IF(C242&gt;=Modélisation!$B$18,Modélisation!$A$18,Modélisation!$A$17)))),IF(Modélisation!$B$10=6,IF(C242&gt;=Modélisation!$B$22,Modélisation!$A$22,IF(C242&gt;=Modélisation!$B$21,Modélisation!$A$21,IF(C242&gt;=Modélisation!$B$20,Modélisation!$A$20,IF(C242&gt;=Modélisation!$B$19,Modélisation!$A$19,IF(C242&gt;=Modélisation!$B$18,Modélisation!$A$18,Modélisation!$A$17))))),IF(Modélisation!$B$10=7,IF(C242&gt;=Modélisation!$B$23,Modélisation!$A$23,IF(C242&gt;=Modélisation!$B$22,Modélisation!$A$22,IF(C242&gt;=Modélisation!$B$21,Modélisation!$A$21,IF(C242&gt;=Modélisation!$B$20,Modélisation!$A$20,IF(C242&gt;=Modélisation!$B$19,Modélisation!$A$19,IF(C242&gt;=Modélisation!$B$18,Modélisation!$A$18,Modélisation!$A$17))))))))))))</f>
        <v/>
      </c>
      <c r="F242" s="1" t="str">
        <f>IF(ISBLANK(C242),"",VLOOKUP(E242,Modélisation!$A$17:$H$23,8,FALSE))</f>
        <v/>
      </c>
      <c r="G242" s="4" t="str">
        <f>IF(ISBLANK(C242),"",IF(Modélisation!$B$3="Oui",IF(D242=Liste!$F$2,0%,VLOOKUP(D242,Modélisation!$A$69:$B$86,2,FALSE)),""))</f>
        <v/>
      </c>
      <c r="H242" s="1" t="str">
        <f>IF(ISBLANK(C242),"",IF(Modélisation!$B$3="Oui",F242*(1-G242),F242))</f>
        <v/>
      </c>
    </row>
    <row r="243" spans="1:8" x14ac:dyDescent="0.35">
      <c r="A243" s="2">
        <v>242</v>
      </c>
      <c r="B243" s="36"/>
      <c r="C243" s="39"/>
      <c r="D243" s="37"/>
      <c r="E243" s="1" t="str">
        <f>IF(ISBLANK(C243),"",IF(Modélisation!$B$10=3,IF(C243&gt;=Modélisation!$B$19,Modélisation!$A$19,IF(C243&gt;=Modélisation!$B$18,Modélisation!$A$18,Modélisation!$A$17)),IF(Modélisation!$B$10=4,IF(C243&gt;=Modélisation!$B$20,Modélisation!$A$20,IF(C243&gt;=Modélisation!$B$19,Modélisation!$A$19,IF(C243&gt;=Modélisation!$B$18,Modélisation!$A$18,Modélisation!$A$17))),IF(Modélisation!$B$10=5,IF(C243&gt;=Modélisation!$B$21,Modélisation!$A$21,IF(C243&gt;=Modélisation!$B$20,Modélisation!$A$20,IF(C243&gt;=Modélisation!$B$19,Modélisation!$A$19,IF(C243&gt;=Modélisation!$B$18,Modélisation!$A$18,Modélisation!$A$17)))),IF(Modélisation!$B$10=6,IF(C243&gt;=Modélisation!$B$22,Modélisation!$A$22,IF(C243&gt;=Modélisation!$B$21,Modélisation!$A$21,IF(C243&gt;=Modélisation!$B$20,Modélisation!$A$20,IF(C243&gt;=Modélisation!$B$19,Modélisation!$A$19,IF(C243&gt;=Modélisation!$B$18,Modélisation!$A$18,Modélisation!$A$17))))),IF(Modélisation!$B$10=7,IF(C243&gt;=Modélisation!$B$23,Modélisation!$A$23,IF(C243&gt;=Modélisation!$B$22,Modélisation!$A$22,IF(C243&gt;=Modélisation!$B$21,Modélisation!$A$21,IF(C243&gt;=Modélisation!$B$20,Modélisation!$A$20,IF(C243&gt;=Modélisation!$B$19,Modélisation!$A$19,IF(C243&gt;=Modélisation!$B$18,Modélisation!$A$18,Modélisation!$A$17))))))))))))</f>
        <v/>
      </c>
      <c r="F243" s="1" t="str">
        <f>IF(ISBLANK(C243),"",VLOOKUP(E243,Modélisation!$A$17:$H$23,8,FALSE))</f>
        <v/>
      </c>
      <c r="G243" s="4" t="str">
        <f>IF(ISBLANK(C243),"",IF(Modélisation!$B$3="Oui",IF(D243=Liste!$F$2,0%,VLOOKUP(D243,Modélisation!$A$69:$B$86,2,FALSE)),""))</f>
        <v/>
      </c>
      <c r="H243" s="1" t="str">
        <f>IF(ISBLANK(C243),"",IF(Modélisation!$B$3="Oui",F243*(1-G243),F243))</f>
        <v/>
      </c>
    </row>
    <row r="244" spans="1:8" x14ac:dyDescent="0.35">
      <c r="A244" s="2">
        <v>243</v>
      </c>
      <c r="B244" s="36"/>
      <c r="C244" s="39"/>
      <c r="D244" s="37"/>
      <c r="E244" s="1" t="str">
        <f>IF(ISBLANK(C244),"",IF(Modélisation!$B$10=3,IF(C244&gt;=Modélisation!$B$19,Modélisation!$A$19,IF(C244&gt;=Modélisation!$B$18,Modélisation!$A$18,Modélisation!$A$17)),IF(Modélisation!$B$10=4,IF(C244&gt;=Modélisation!$B$20,Modélisation!$A$20,IF(C244&gt;=Modélisation!$B$19,Modélisation!$A$19,IF(C244&gt;=Modélisation!$B$18,Modélisation!$A$18,Modélisation!$A$17))),IF(Modélisation!$B$10=5,IF(C244&gt;=Modélisation!$B$21,Modélisation!$A$21,IF(C244&gt;=Modélisation!$B$20,Modélisation!$A$20,IF(C244&gt;=Modélisation!$B$19,Modélisation!$A$19,IF(C244&gt;=Modélisation!$B$18,Modélisation!$A$18,Modélisation!$A$17)))),IF(Modélisation!$B$10=6,IF(C244&gt;=Modélisation!$B$22,Modélisation!$A$22,IF(C244&gt;=Modélisation!$B$21,Modélisation!$A$21,IF(C244&gt;=Modélisation!$B$20,Modélisation!$A$20,IF(C244&gt;=Modélisation!$B$19,Modélisation!$A$19,IF(C244&gt;=Modélisation!$B$18,Modélisation!$A$18,Modélisation!$A$17))))),IF(Modélisation!$B$10=7,IF(C244&gt;=Modélisation!$B$23,Modélisation!$A$23,IF(C244&gt;=Modélisation!$B$22,Modélisation!$A$22,IF(C244&gt;=Modélisation!$B$21,Modélisation!$A$21,IF(C244&gt;=Modélisation!$B$20,Modélisation!$A$20,IF(C244&gt;=Modélisation!$B$19,Modélisation!$A$19,IF(C244&gt;=Modélisation!$B$18,Modélisation!$A$18,Modélisation!$A$17))))))))))))</f>
        <v/>
      </c>
      <c r="F244" s="1" t="str">
        <f>IF(ISBLANK(C244),"",VLOOKUP(E244,Modélisation!$A$17:$H$23,8,FALSE))</f>
        <v/>
      </c>
      <c r="G244" s="4" t="str">
        <f>IF(ISBLANK(C244),"",IF(Modélisation!$B$3="Oui",IF(D244=Liste!$F$2,0%,VLOOKUP(D244,Modélisation!$A$69:$B$86,2,FALSE)),""))</f>
        <v/>
      </c>
      <c r="H244" s="1" t="str">
        <f>IF(ISBLANK(C244),"",IF(Modélisation!$B$3="Oui",F244*(1-G244),F244))</f>
        <v/>
      </c>
    </row>
    <row r="245" spans="1:8" x14ac:dyDescent="0.35">
      <c r="A245" s="2">
        <v>244</v>
      </c>
      <c r="B245" s="36"/>
      <c r="C245" s="39"/>
      <c r="D245" s="37"/>
      <c r="E245" s="1" t="str">
        <f>IF(ISBLANK(C245),"",IF(Modélisation!$B$10=3,IF(C245&gt;=Modélisation!$B$19,Modélisation!$A$19,IF(C245&gt;=Modélisation!$B$18,Modélisation!$A$18,Modélisation!$A$17)),IF(Modélisation!$B$10=4,IF(C245&gt;=Modélisation!$B$20,Modélisation!$A$20,IF(C245&gt;=Modélisation!$B$19,Modélisation!$A$19,IF(C245&gt;=Modélisation!$B$18,Modélisation!$A$18,Modélisation!$A$17))),IF(Modélisation!$B$10=5,IF(C245&gt;=Modélisation!$B$21,Modélisation!$A$21,IF(C245&gt;=Modélisation!$B$20,Modélisation!$A$20,IF(C245&gt;=Modélisation!$B$19,Modélisation!$A$19,IF(C245&gt;=Modélisation!$B$18,Modélisation!$A$18,Modélisation!$A$17)))),IF(Modélisation!$B$10=6,IF(C245&gt;=Modélisation!$B$22,Modélisation!$A$22,IF(C245&gt;=Modélisation!$B$21,Modélisation!$A$21,IF(C245&gt;=Modélisation!$B$20,Modélisation!$A$20,IF(C245&gt;=Modélisation!$B$19,Modélisation!$A$19,IF(C245&gt;=Modélisation!$B$18,Modélisation!$A$18,Modélisation!$A$17))))),IF(Modélisation!$B$10=7,IF(C245&gt;=Modélisation!$B$23,Modélisation!$A$23,IF(C245&gt;=Modélisation!$B$22,Modélisation!$A$22,IF(C245&gt;=Modélisation!$B$21,Modélisation!$A$21,IF(C245&gt;=Modélisation!$B$20,Modélisation!$A$20,IF(C245&gt;=Modélisation!$B$19,Modélisation!$A$19,IF(C245&gt;=Modélisation!$B$18,Modélisation!$A$18,Modélisation!$A$17))))))))))))</f>
        <v/>
      </c>
      <c r="F245" s="1" t="str">
        <f>IF(ISBLANK(C245),"",VLOOKUP(E245,Modélisation!$A$17:$H$23,8,FALSE))</f>
        <v/>
      </c>
      <c r="G245" s="4" t="str">
        <f>IF(ISBLANK(C245),"",IF(Modélisation!$B$3="Oui",IF(D245=Liste!$F$2,0%,VLOOKUP(D245,Modélisation!$A$69:$B$86,2,FALSE)),""))</f>
        <v/>
      </c>
      <c r="H245" s="1" t="str">
        <f>IF(ISBLANK(C245),"",IF(Modélisation!$B$3="Oui",F245*(1-G245),F245))</f>
        <v/>
      </c>
    </row>
    <row r="246" spans="1:8" x14ac:dyDescent="0.35">
      <c r="A246" s="2">
        <v>245</v>
      </c>
      <c r="B246" s="36"/>
      <c r="C246" s="39"/>
      <c r="D246" s="37"/>
      <c r="E246" s="1" t="str">
        <f>IF(ISBLANK(C246),"",IF(Modélisation!$B$10=3,IF(C246&gt;=Modélisation!$B$19,Modélisation!$A$19,IF(C246&gt;=Modélisation!$B$18,Modélisation!$A$18,Modélisation!$A$17)),IF(Modélisation!$B$10=4,IF(C246&gt;=Modélisation!$B$20,Modélisation!$A$20,IF(C246&gt;=Modélisation!$B$19,Modélisation!$A$19,IF(C246&gt;=Modélisation!$B$18,Modélisation!$A$18,Modélisation!$A$17))),IF(Modélisation!$B$10=5,IF(C246&gt;=Modélisation!$B$21,Modélisation!$A$21,IF(C246&gt;=Modélisation!$B$20,Modélisation!$A$20,IF(C246&gt;=Modélisation!$B$19,Modélisation!$A$19,IF(C246&gt;=Modélisation!$B$18,Modélisation!$A$18,Modélisation!$A$17)))),IF(Modélisation!$B$10=6,IF(C246&gt;=Modélisation!$B$22,Modélisation!$A$22,IF(C246&gt;=Modélisation!$B$21,Modélisation!$A$21,IF(C246&gt;=Modélisation!$B$20,Modélisation!$A$20,IF(C246&gt;=Modélisation!$B$19,Modélisation!$A$19,IF(C246&gt;=Modélisation!$B$18,Modélisation!$A$18,Modélisation!$A$17))))),IF(Modélisation!$B$10=7,IF(C246&gt;=Modélisation!$B$23,Modélisation!$A$23,IF(C246&gt;=Modélisation!$B$22,Modélisation!$A$22,IF(C246&gt;=Modélisation!$B$21,Modélisation!$A$21,IF(C246&gt;=Modélisation!$B$20,Modélisation!$A$20,IF(C246&gt;=Modélisation!$B$19,Modélisation!$A$19,IF(C246&gt;=Modélisation!$B$18,Modélisation!$A$18,Modélisation!$A$17))))))))))))</f>
        <v/>
      </c>
      <c r="F246" s="1" t="str">
        <f>IF(ISBLANK(C246),"",VLOOKUP(E246,Modélisation!$A$17:$H$23,8,FALSE))</f>
        <v/>
      </c>
      <c r="G246" s="4" t="str">
        <f>IF(ISBLANK(C246),"",IF(Modélisation!$B$3="Oui",IF(D246=Liste!$F$2,0%,VLOOKUP(D246,Modélisation!$A$69:$B$86,2,FALSE)),""))</f>
        <v/>
      </c>
      <c r="H246" s="1" t="str">
        <f>IF(ISBLANK(C246),"",IF(Modélisation!$B$3="Oui",F246*(1-G246),F246))</f>
        <v/>
      </c>
    </row>
    <row r="247" spans="1:8" x14ac:dyDescent="0.35">
      <c r="A247" s="2">
        <v>246</v>
      </c>
      <c r="B247" s="36"/>
      <c r="C247" s="39"/>
      <c r="D247" s="37"/>
      <c r="E247" s="1" t="str">
        <f>IF(ISBLANK(C247),"",IF(Modélisation!$B$10=3,IF(C247&gt;=Modélisation!$B$19,Modélisation!$A$19,IF(C247&gt;=Modélisation!$B$18,Modélisation!$A$18,Modélisation!$A$17)),IF(Modélisation!$B$10=4,IF(C247&gt;=Modélisation!$B$20,Modélisation!$A$20,IF(C247&gt;=Modélisation!$B$19,Modélisation!$A$19,IF(C247&gt;=Modélisation!$B$18,Modélisation!$A$18,Modélisation!$A$17))),IF(Modélisation!$B$10=5,IF(C247&gt;=Modélisation!$B$21,Modélisation!$A$21,IF(C247&gt;=Modélisation!$B$20,Modélisation!$A$20,IF(C247&gt;=Modélisation!$B$19,Modélisation!$A$19,IF(C247&gt;=Modélisation!$B$18,Modélisation!$A$18,Modélisation!$A$17)))),IF(Modélisation!$B$10=6,IF(C247&gt;=Modélisation!$B$22,Modélisation!$A$22,IF(C247&gt;=Modélisation!$B$21,Modélisation!$A$21,IF(C247&gt;=Modélisation!$B$20,Modélisation!$A$20,IF(C247&gt;=Modélisation!$B$19,Modélisation!$A$19,IF(C247&gt;=Modélisation!$B$18,Modélisation!$A$18,Modélisation!$A$17))))),IF(Modélisation!$B$10=7,IF(C247&gt;=Modélisation!$B$23,Modélisation!$A$23,IF(C247&gt;=Modélisation!$B$22,Modélisation!$A$22,IF(C247&gt;=Modélisation!$B$21,Modélisation!$A$21,IF(C247&gt;=Modélisation!$B$20,Modélisation!$A$20,IF(C247&gt;=Modélisation!$B$19,Modélisation!$A$19,IF(C247&gt;=Modélisation!$B$18,Modélisation!$A$18,Modélisation!$A$17))))))))))))</f>
        <v/>
      </c>
      <c r="F247" s="1" t="str">
        <f>IF(ISBLANK(C247),"",VLOOKUP(E247,Modélisation!$A$17:$H$23,8,FALSE))</f>
        <v/>
      </c>
      <c r="G247" s="4" t="str">
        <f>IF(ISBLANK(C247),"",IF(Modélisation!$B$3="Oui",IF(D247=Liste!$F$2,0%,VLOOKUP(D247,Modélisation!$A$69:$B$86,2,FALSE)),""))</f>
        <v/>
      </c>
      <c r="H247" s="1" t="str">
        <f>IF(ISBLANK(C247),"",IF(Modélisation!$B$3="Oui",F247*(1-G247),F247))</f>
        <v/>
      </c>
    </row>
    <row r="248" spans="1:8" x14ac:dyDescent="0.35">
      <c r="A248" s="2">
        <v>247</v>
      </c>
      <c r="B248" s="36"/>
      <c r="C248" s="39"/>
      <c r="D248" s="37"/>
      <c r="E248" s="1" t="str">
        <f>IF(ISBLANK(C248),"",IF(Modélisation!$B$10=3,IF(C248&gt;=Modélisation!$B$19,Modélisation!$A$19,IF(C248&gt;=Modélisation!$B$18,Modélisation!$A$18,Modélisation!$A$17)),IF(Modélisation!$B$10=4,IF(C248&gt;=Modélisation!$B$20,Modélisation!$A$20,IF(C248&gt;=Modélisation!$B$19,Modélisation!$A$19,IF(C248&gt;=Modélisation!$B$18,Modélisation!$A$18,Modélisation!$A$17))),IF(Modélisation!$B$10=5,IF(C248&gt;=Modélisation!$B$21,Modélisation!$A$21,IF(C248&gt;=Modélisation!$B$20,Modélisation!$A$20,IF(C248&gt;=Modélisation!$B$19,Modélisation!$A$19,IF(C248&gt;=Modélisation!$B$18,Modélisation!$A$18,Modélisation!$A$17)))),IF(Modélisation!$B$10=6,IF(C248&gt;=Modélisation!$B$22,Modélisation!$A$22,IF(C248&gt;=Modélisation!$B$21,Modélisation!$A$21,IF(C248&gt;=Modélisation!$B$20,Modélisation!$A$20,IF(C248&gt;=Modélisation!$B$19,Modélisation!$A$19,IF(C248&gt;=Modélisation!$B$18,Modélisation!$A$18,Modélisation!$A$17))))),IF(Modélisation!$B$10=7,IF(C248&gt;=Modélisation!$B$23,Modélisation!$A$23,IF(C248&gt;=Modélisation!$B$22,Modélisation!$A$22,IF(C248&gt;=Modélisation!$B$21,Modélisation!$A$21,IF(C248&gt;=Modélisation!$B$20,Modélisation!$A$20,IF(C248&gt;=Modélisation!$B$19,Modélisation!$A$19,IF(C248&gt;=Modélisation!$B$18,Modélisation!$A$18,Modélisation!$A$17))))))))))))</f>
        <v/>
      </c>
      <c r="F248" s="1" t="str">
        <f>IF(ISBLANK(C248),"",VLOOKUP(E248,Modélisation!$A$17:$H$23,8,FALSE))</f>
        <v/>
      </c>
      <c r="G248" s="4" t="str">
        <f>IF(ISBLANK(C248),"",IF(Modélisation!$B$3="Oui",IF(D248=Liste!$F$2,0%,VLOOKUP(D248,Modélisation!$A$69:$B$86,2,FALSE)),""))</f>
        <v/>
      </c>
      <c r="H248" s="1" t="str">
        <f>IF(ISBLANK(C248),"",IF(Modélisation!$B$3="Oui",F248*(1-G248),F248))</f>
        <v/>
      </c>
    </row>
    <row r="249" spans="1:8" x14ac:dyDescent="0.35">
      <c r="A249" s="2">
        <v>248</v>
      </c>
      <c r="B249" s="36"/>
      <c r="C249" s="39"/>
      <c r="D249" s="37"/>
      <c r="E249" s="1" t="str">
        <f>IF(ISBLANK(C249),"",IF(Modélisation!$B$10=3,IF(C249&gt;=Modélisation!$B$19,Modélisation!$A$19,IF(C249&gt;=Modélisation!$B$18,Modélisation!$A$18,Modélisation!$A$17)),IF(Modélisation!$B$10=4,IF(C249&gt;=Modélisation!$B$20,Modélisation!$A$20,IF(C249&gt;=Modélisation!$B$19,Modélisation!$A$19,IF(C249&gt;=Modélisation!$B$18,Modélisation!$A$18,Modélisation!$A$17))),IF(Modélisation!$B$10=5,IF(C249&gt;=Modélisation!$B$21,Modélisation!$A$21,IF(C249&gt;=Modélisation!$B$20,Modélisation!$A$20,IF(C249&gt;=Modélisation!$B$19,Modélisation!$A$19,IF(C249&gt;=Modélisation!$B$18,Modélisation!$A$18,Modélisation!$A$17)))),IF(Modélisation!$B$10=6,IF(C249&gt;=Modélisation!$B$22,Modélisation!$A$22,IF(C249&gt;=Modélisation!$B$21,Modélisation!$A$21,IF(C249&gt;=Modélisation!$B$20,Modélisation!$A$20,IF(C249&gt;=Modélisation!$B$19,Modélisation!$A$19,IF(C249&gt;=Modélisation!$B$18,Modélisation!$A$18,Modélisation!$A$17))))),IF(Modélisation!$B$10=7,IF(C249&gt;=Modélisation!$B$23,Modélisation!$A$23,IF(C249&gt;=Modélisation!$B$22,Modélisation!$A$22,IF(C249&gt;=Modélisation!$B$21,Modélisation!$A$21,IF(C249&gt;=Modélisation!$B$20,Modélisation!$A$20,IF(C249&gt;=Modélisation!$B$19,Modélisation!$A$19,IF(C249&gt;=Modélisation!$B$18,Modélisation!$A$18,Modélisation!$A$17))))))))))))</f>
        <v/>
      </c>
      <c r="F249" s="1" t="str">
        <f>IF(ISBLANK(C249),"",VLOOKUP(E249,Modélisation!$A$17:$H$23,8,FALSE))</f>
        <v/>
      </c>
      <c r="G249" s="4" t="str">
        <f>IF(ISBLANK(C249),"",IF(Modélisation!$B$3="Oui",IF(D249=Liste!$F$2,0%,VLOOKUP(D249,Modélisation!$A$69:$B$86,2,FALSE)),""))</f>
        <v/>
      </c>
      <c r="H249" s="1" t="str">
        <f>IF(ISBLANK(C249),"",IF(Modélisation!$B$3="Oui",F249*(1-G249),F249))</f>
        <v/>
      </c>
    </row>
    <row r="250" spans="1:8" x14ac:dyDescent="0.35">
      <c r="A250" s="2">
        <v>249</v>
      </c>
      <c r="B250" s="36"/>
      <c r="C250" s="39"/>
      <c r="D250" s="37"/>
      <c r="E250" s="1" t="str">
        <f>IF(ISBLANK(C250),"",IF(Modélisation!$B$10=3,IF(C250&gt;=Modélisation!$B$19,Modélisation!$A$19,IF(C250&gt;=Modélisation!$B$18,Modélisation!$A$18,Modélisation!$A$17)),IF(Modélisation!$B$10=4,IF(C250&gt;=Modélisation!$B$20,Modélisation!$A$20,IF(C250&gt;=Modélisation!$B$19,Modélisation!$A$19,IF(C250&gt;=Modélisation!$B$18,Modélisation!$A$18,Modélisation!$A$17))),IF(Modélisation!$B$10=5,IF(C250&gt;=Modélisation!$B$21,Modélisation!$A$21,IF(C250&gt;=Modélisation!$B$20,Modélisation!$A$20,IF(C250&gt;=Modélisation!$B$19,Modélisation!$A$19,IF(C250&gt;=Modélisation!$B$18,Modélisation!$A$18,Modélisation!$A$17)))),IF(Modélisation!$B$10=6,IF(C250&gt;=Modélisation!$B$22,Modélisation!$A$22,IF(C250&gt;=Modélisation!$B$21,Modélisation!$A$21,IF(C250&gt;=Modélisation!$B$20,Modélisation!$A$20,IF(C250&gt;=Modélisation!$B$19,Modélisation!$A$19,IF(C250&gt;=Modélisation!$B$18,Modélisation!$A$18,Modélisation!$A$17))))),IF(Modélisation!$B$10=7,IF(C250&gt;=Modélisation!$B$23,Modélisation!$A$23,IF(C250&gt;=Modélisation!$B$22,Modélisation!$A$22,IF(C250&gt;=Modélisation!$B$21,Modélisation!$A$21,IF(C250&gt;=Modélisation!$B$20,Modélisation!$A$20,IF(C250&gt;=Modélisation!$B$19,Modélisation!$A$19,IF(C250&gt;=Modélisation!$B$18,Modélisation!$A$18,Modélisation!$A$17))))))))))))</f>
        <v/>
      </c>
      <c r="F250" s="1" t="str">
        <f>IF(ISBLANK(C250),"",VLOOKUP(E250,Modélisation!$A$17:$H$23,8,FALSE))</f>
        <v/>
      </c>
      <c r="G250" s="4" t="str">
        <f>IF(ISBLANK(C250),"",IF(Modélisation!$B$3="Oui",IF(D250=Liste!$F$2,0%,VLOOKUP(D250,Modélisation!$A$69:$B$86,2,FALSE)),""))</f>
        <v/>
      </c>
      <c r="H250" s="1" t="str">
        <f>IF(ISBLANK(C250),"",IF(Modélisation!$B$3="Oui",F250*(1-G250),F250))</f>
        <v/>
      </c>
    </row>
    <row r="251" spans="1:8" x14ac:dyDescent="0.35">
      <c r="A251" s="2">
        <v>250</v>
      </c>
      <c r="B251" s="36"/>
      <c r="C251" s="39"/>
      <c r="D251" s="37"/>
      <c r="E251" s="1" t="str">
        <f>IF(ISBLANK(C251),"",IF(Modélisation!$B$10=3,IF(C251&gt;=Modélisation!$B$19,Modélisation!$A$19,IF(C251&gt;=Modélisation!$B$18,Modélisation!$A$18,Modélisation!$A$17)),IF(Modélisation!$B$10=4,IF(C251&gt;=Modélisation!$B$20,Modélisation!$A$20,IF(C251&gt;=Modélisation!$B$19,Modélisation!$A$19,IF(C251&gt;=Modélisation!$B$18,Modélisation!$A$18,Modélisation!$A$17))),IF(Modélisation!$B$10=5,IF(C251&gt;=Modélisation!$B$21,Modélisation!$A$21,IF(C251&gt;=Modélisation!$B$20,Modélisation!$A$20,IF(C251&gt;=Modélisation!$B$19,Modélisation!$A$19,IF(C251&gt;=Modélisation!$B$18,Modélisation!$A$18,Modélisation!$A$17)))),IF(Modélisation!$B$10=6,IF(C251&gt;=Modélisation!$B$22,Modélisation!$A$22,IF(C251&gt;=Modélisation!$B$21,Modélisation!$A$21,IF(C251&gt;=Modélisation!$B$20,Modélisation!$A$20,IF(C251&gt;=Modélisation!$B$19,Modélisation!$A$19,IF(C251&gt;=Modélisation!$B$18,Modélisation!$A$18,Modélisation!$A$17))))),IF(Modélisation!$B$10=7,IF(C251&gt;=Modélisation!$B$23,Modélisation!$A$23,IF(C251&gt;=Modélisation!$B$22,Modélisation!$A$22,IF(C251&gt;=Modélisation!$B$21,Modélisation!$A$21,IF(C251&gt;=Modélisation!$B$20,Modélisation!$A$20,IF(C251&gt;=Modélisation!$B$19,Modélisation!$A$19,IF(C251&gt;=Modélisation!$B$18,Modélisation!$A$18,Modélisation!$A$17))))))))))))</f>
        <v/>
      </c>
      <c r="F251" s="1" t="str">
        <f>IF(ISBLANK(C251),"",VLOOKUP(E251,Modélisation!$A$17:$H$23,8,FALSE))</f>
        <v/>
      </c>
      <c r="G251" s="4" t="str">
        <f>IF(ISBLANK(C251),"",IF(Modélisation!$B$3="Oui",IF(D251=Liste!$F$2,0%,VLOOKUP(D251,Modélisation!$A$69:$B$86,2,FALSE)),""))</f>
        <v/>
      </c>
      <c r="H251" s="1" t="str">
        <f>IF(ISBLANK(C251),"",IF(Modélisation!$B$3="Oui",F251*(1-G251),F251))</f>
        <v/>
      </c>
    </row>
    <row r="252" spans="1:8" x14ac:dyDescent="0.35">
      <c r="A252" s="2">
        <v>251</v>
      </c>
      <c r="B252" s="36"/>
      <c r="C252" s="39"/>
      <c r="D252" s="37"/>
      <c r="E252" s="1" t="str">
        <f>IF(ISBLANK(C252),"",IF(Modélisation!$B$10=3,IF(C252&gt;=Modélisation!$B$19,Modélisation!$A$19,IF(C252&gt;=Modélisation!$B$18,Modélisation!$A$18,Modélisation!$A$17)),IF(Modélisation!$B$10=4,IF(C252&gt;=Modélisation!$B$20,Modélisation!$A$20,IF(C252&gt;=Modélisation!$B$19,Modélisation!$A$19,IF(C252&gt;=Modélisation!$B$18,Modélisation!$A$18,Modélisation!$A$17))),IF(Modélisation!$B$10=5,IF(C252&gt;=Modélisation!$B$21,Modélisation!$A$21,IF(C252&gt;=Modélisation!$B$20,Modélisation!$A$20,IF(C252&gt;=Modélisation!$B$19,Modélisation!$A$19,IF(C252&gt;=Modélisation!$B$18,Modélisation!$A$18,Modélisation!$A$17)))),IF(Modélisation!$B$10=6,IF(C252&gt;=Modélisation!$B$22,Modélisation!$A$22,IF(C252&gt;=Modélisation!$B$21,Modélisation!$A$21,IF(C252&gt;=Modélisation!$B$20,Modélisation!$A$20,IF(C252&gt;=Modélisation!$B$19,Modélisation!$A$19,IF(C252&gt;=Modélisation!$B$18,Modélisation!$A$18,Modélisation!$A$17))))),IF(Modélisation!$B$10=7,IF(C252&gt;=Modélisation!$B$23,Modélisation!$A$23,IF(C252&gt;=Modélisation!$B$22,Modélisation!$A$22,IF(C252&gt;=Modélisation!$B$21,Modélisation!$A$21,IF(C252&gt;=Modélisation!$B$20,Modélisation!$A$20,IF(C252&gt;=Modélisation!$B$19,Modélisation!$A$19,IF(C252&gt;=Modélisation!$B$18,Modélisation!$A$18,Modélisation!$A$17))))))))))))</f>
        <v/>
      </c>
      <c r="F252" s="1" t="str">
        <f>IF(ISBLANK(C252),"",VLOOKUP(E252,Modélisation!$A$17:$H$23,8,FALSE))</f>
        <v/>
      </c>
      <c r="G252" s="4" t="str">
        <f>IF(ISBLANK(C252),"",IF(Modélisation!$B$3="Oui",IF(D252=Liste!$F$2,0%,VLOOKUP(D252,Modélisation!$A$69:$B$86,2,FALSE)),""))</f>
        <v/>
      </c>
      <c r="H252" s="1" t="str">
        <f>IF(ISBLANK(C252),"",IF(Modélisation!$B$3="Oui",F252*(1-G252),F252))</f>
        <v/>
      </c>
    </row>
    <row r="253" spans="1:8" x14ac:dyDescent="0.35">
      <c r="A253" s="2">
        <v>252</v>
      </c>
      <c r="B253" s="36"/>
      <c r="C253" s="39"/>
      <c r="D253" s="37"/>
      <c r="E253" s="1" t="str">
        <f>IF(ISBLANK(C253),"",IF(Modélisation!$B$10=3,IF(C253&gt;=Modélisation!$B$19,Modélisation!$A$19,IF(C253&gt;=Modélisation!$B$18,Modélisation!$A$18,Modélisation!$A$17)),IF(Modélisation!$B$10=4,IF(C253&gt;=Modélisation!$B$20,Modélisation!$A$20,IF(C253&gt;=Modélisation!$B$19,Modélisation!$A$19,IF(C253&gt;=Modélisation!$B$18,Modélisation!$A$18,Modélisation!$A$17))),IF(Modélisation!$B$10=5,IF(C253&gt;=Modélisation!$B$21,Modélisation!$A$21,IF(C253&gt;=Modélisation!$B$20,Modélisation!$A$20,IF(C253&gt;=Modélisation!$B$19,Modélisation!$A$19,IF(C253&gt;=Modélisation!$B$18,Modélisation!$A$18,Modélisation!$A$17)))),IF(Modélisation!$B$10=6,IF(C253&gt;=Modélisation!$B$22,Modélisation!$A$22,IF(C253&gt;=Modélisation!$B$21,Modélisation!$A$21,IF(C253&gt;=Modélisation!$B$20,Modélisation!$A$20,IF(C253&gt;=Modélisation!$B$19,Modélisation!$A$19,IF(C253&gt;=Modélisation!$B$18,Modélisation!$A$18,Modélisation!$A$17))))),IF(Modélisation!$B$10=7,IF(C253&gt;=Modélisation!$B$23,Modélisation!$A$23,IF(C253&gt;=Modélisation!$B$22,Modélisation!$A$22,IF(C253&gt;=Modélisation!$B$21,Modélisation!$A$21,IF(C253&gt;=Modélisation!$B$20,Modélisation!$A$20,IF(C253&gt;=Modélisation!$B$19,Modélisation!$A$19,IF(C253&gt;=Modélisation!$B$18,Modélisation!$A$18,Modélisation!$A$17))))))))))))</f>
        <v/>
      </c>
      <c r="F253" s="1" t="str">
        <f>IF(ISBLANK(C253),"",VLOOKUP(E253,Modélisation!$A$17:$H$23,8,FALSE))</f>
        <v/>
      </c>
      <c r="G253" s="4" t="str">
        <f>IF(ISBLANK(C253),"",IF(Modélisation!$B$3="Oui",IF(D253=Liste!$F$2,0%,VLOOKUP(D253,Modélisation!$A$69:$B$86,2,FALSE)),""))</f>
        <v/>
      </c>
      <c r="H253" s="1" t="str">
        <f>IF(ISBLANK(C253),"",IF(Modélisation!$B$3="Oui",F253*(1-G253),F253))</f>
        <v/>
      </c>
    </row>
    <row r="254" spans="1:8" x14ac:dyDescent="0.35">
      <c r="A254" s="2">
        <v>253</v>
      </c>
      <c r="B254" s="36"/>
      <c r="C254" s="39"/>
      <c r="D254" s="37"/>
      <c r="E254" s="1" t="str">
        <f>IF(ISBLANK(C254),"",IF(Modélisation!$B$10=3,IF(C254&gt;=Modélisation!$B$19,Modélisation!$A$19,IF(C254&gt;=Modélisation!$B$18,Modélisation!$A$18,Modélisation!$A$17)),IF(Modélisation!$B$10=4,IF(C254&gt;=Modélisation!$B$20,Modélisation!$A$20,IF(C254&gt;=Modélisation!$B$19,Modélisation!$A$19,IF(C254&gt;=Modélisation!$B$18,Modélisation!$A$18,Modélisation!$A$17))),IF(Modélisation!$B$10=5,IF(C254&gt;=Modélisation!$B$21,Modélisation!$A$21,IF(C254&gt;=Modélisation!$B$20,Modélisation!$A$20,IF(C254&gt;=Modélisation!$B$19,Modélisation!$A$19,IF(C254&gt;=Modélisation!$B$18,Modélisation!$A$18,Modélisation!$A$17)))),IF(Modélisation!$B$10=6,IF(C254&gt;=Modélisation!$B$22,Modélisation!$A$22,IF(C254&gt;=Modélisation!$B$21,Modélisation!$A$21,IF(C254&gt;=Modélisation!$B$20,Modélisation!$A$20,IF(C254&gt;=Modélisation!$B$19,Modélisation!$A$19,IF(C254&gt;=Modélisation!$B$18,Modélisation!$A$18,Modélisation!$A$17))))),IF(Modélisation!$B$10=7,IF(C254&gt;=Modélisation!$B$23,Modélisation!$A$23,IF(C254&gt;=Modélisation!$B$22,Modélisation!$A$22,IF(C254&gt;=Modélisation!$B$21,Modélisation!$A$21,IF(C254&gt;=Modélisation!$B$20,Modélisation!$A$20,IF(C254&gt;=Modélisation!$B$19,Modélisation!$A$19,IF(C254&gt;=Modélisation!$B$18,Modélisation!$A$18,Modélisation!$A$17))))))))))))</f>
        <v/>
      </c>
      <c r="F254" s="1" t="str">
        <f>IF(ISBLANK(C254),"",VLOOKUP(E254,Modélisation!$A$17:$H$23,8,FALSE))</f>
        <v/>
      </c>
      <c r="G254" s="4" t="str">
        <f>IF(ISBLANK(C254),"",IF(Modélisation!$B$3="Oui",IF(D254=Liste!$F$2,0%,VLOOKUP(D254,Modélisation!$A$69:$B$86,2,FALSE)),""))</f>
        <v/>
      </c>
      <c r="H254" s="1" t="str">
        <f>IF(ISBLANK(C254),"",IF(Modélisation!$B$3="Oui",F254*(1-G254),F254))</f>
        <v/>
      </c>
    </row>
    <row r="255" spans="1:8" x14ac:dyDescent="0.35">
      <c r="A255" s="2">
        <v>254</v>
      </c>
      <c r="B255" s="36"/>
      <c r="C255" s="39"/>
      <c r="D255" s="37"/>
      <c r="E255" s="1" t="str">
        <f>IF(ISBLANK(C255),"",IF(Modélisation!$B$10=3,IF(C255&gt;=Modélisation!$B$19,Modélisation!$A$19,IF(C255&gt;=Modélisation!$B$18,Modélisation!$A$18,Modélisation!$A$17)),IF(Modélisation!$B$10=4,IF(C255&gt;=Modélisation!$B$20,Modélisation!$A$20,IF(C255&gt;=Modélisation!$B$19,Modélisation!$A$19,IF(C255&gt;=Modélisation!$B$18,Modélisation!$A$18,Modélisation!$A$17))),IF(Modélisation!$B$10=5,IF(C255&gt;=Modélisation!$B$21,Modélisation!$A$21,IF(C255&gt;=Modélisation!$B$20,Modélisation!$A$20,IF(C255&gt;=Modélisation!$B$19,Modélisation!$A$19,IF(C255&gt;=Modélisation!$B$18,Modélisation!$A$18,Modélisation!$A$17)))),IF(Modélisation!$B$10=6,IF(C255&gt;=Modélisation!$B$22,Modélisation!$A$22,IF(C255&gt;=Modélisation!$B$21,Modélisation!$A$21,IF(C255&gt;=Modélisation!$B$20,Modélisation!$A$20,IF(C255&gt;=Modélisation!$B$19,Modélisation!$A$19,IF(C255&gt;=Modélisation!$B$18,Modélisation!$A$18,Modélisation!$A$17))))),IF(Modélisation!$B$10=7,IF(C255&gt;=Modélisation!$B$23,Modélisation!$A$23,IF(C255&gt;=Modélisation!$B$22,Modélisation!$A$22,IF(C255&gt;=Modélisation!$B$21,Modélisation!$A$21,IF(C255&gt;=Modélisation!$B$20,Modélisation!$A$20,IF(C255&gt;=Modélisation!$B$19,Modélisation!$A$19,IF(C255&gt;=Modélisation!$B$18,Modélisation!$A$18,Modélisation!$A$17))))))))))))</f>
        <v/>
      </c>
      <c r="F255" s="1" t="str">
        <f>IF(ISBLANK(C255),"",VLOOKUP(E255,Modélisation!$A$17:$H$23,8,FALSE))</f>
        <v/>
      </c>
      <c r="G255" s="4" t="str">
        <f>IF(ISBLANK(C255),"",IF(Modélisation!$B$3="Oui",IF(D255=Liste!$F$2,0%,VLOOKUP(D255,Modélisation!$A$69:$B$86,2,FALSE)),""))</f>
        <v/>
      </c>
      <c r="H255" s="1" t="str">
        <f>IF(ISBLANK(C255),"",IF(Modélisation!$B$3="Oui",F255*(1-G255),F255))</f>
        <v/>
      </c>
    </row>
    <row r="256" spans="1:8" x14ac:dyDescent="0.35">
      <c r="A256" s="2">
        <v>255</v>
      </c>
      <c r="B256" s="36"/>
      <c r="C256" s="39"/>
      <c r="D256" s="37"/>
      <c r="E256" s="1" t="str">
        <f>IF(ISBLANK(C256),"",IF(Modélisation!$B$10=3,IF(C256&gt;=Modélisation!$B$19,Modélisation!$A$19,IF(C256&gt;=Modélisation!$B$18,Modélisation!$A$18,Modélisation!$A$17)),IF(Modélisation!$B$10=4,IF(C256&gt;=Modélisation!$B$20,Modélisation!$A$20,IF(C256&gt;=Modélisation!$B$19,Modélisation!$A$19,IF(C256&gt;=Modélisation!$B$18,Modélisation!$A$18,Modélisation!$A$17))),IF(Modélisation!$B$10=5,IF(C256&gt;=Modélisation!$B$21,Modélisation!$A$21,IF(C256&gt;=Modélisation!$B$20,Modélisation!$A$20,IF(C256&gt;=Modélisation!$B$19,Modélisation!$A$19,IF(C256&gt;=Modélisation!$B$18,Modélisation!$A$18,Modélisation!$A$17)))),IF(Modélisation!$B$10=6,IF(C256&gt;=Modélisation!$B$22,Modélisation!$A$22,IF(C256&gt;=Modélisation!$B$21,Modélisation!$A$21,IF(C256&gt;=Modélisation!$B$20,Modélisation!$A$20,IF(C256&gt;=Modélisation!$B$19,Modélisation!$A$19,IF(C256&gt;=Modélisation!$B$18,Modélisation!$A$18,Modélisation!$A$17))))),IF(Modélisation!$B$10=7,IF(C256&gt;=Modélisation!$B$23,Modélisation!$A$23,IF(C256&gt;=Modélisation!$B$22,Modélisation!$A$22,IF(C256&gt;=Modélisation!$B$21,Modélisation!$A$21,IF(C256&gt;=Modélisation!$B$20,Modélisation!$A$20,IF(C256&gt;=Modélisation!$B$19,Modélisation!$A$19,IF(C256&gt;=Modélisation!$B$18,Modélisation!$A$18,Modélisation!$A$17))))))))))))</f>
        <v/>
      </c>
      <c r="F256" s="1" t="str">
        <f>IF(ISBLANK(C256),"",VLOOKUP(E256,Modélisation!$A$17:$H$23,8,FALSE))</f>
        <v/>
      </c>
      <c r="G256" s="4" t="str">
        <f>IF(ISBLANK(C256),"",IF(Modélisation!$B$3="Oui",IF(D256=Liste!$F$2,0%,VLOOKUP(D256,Modélisation!$A$69:$B$86,2,FALSE)),""))</f>
        <v/>
      </c>
      <c r="H256" s="1" t="str">
        <f>IF(ISBLANK(C256),"",IF(Modélisation!$B$3="Oui",F256*(1-G256),F256))</f>
        <v/>
      </c>
    </row>
    <row r="257" spans="1:8" x14ac:dyDescent="0.35">
      <c r="A257" s="2">
        <v>256</v>
      </c>
      <c r="B257" s="36"/>
      <c r="C257" s="39"/>
      <c r="D257" s="37"/>
      <c r="E257" s="1" t="str">
        <f>IF(ISBLANK(C257),"",IF(Modélisation!$B$10=3,IF(C257&gt;=Modélisation!$B$19,Modélisation!$A$19,IF(C257&gt;=Modélisation!$B$18,Modélisation!$A$18,Modélisation!$A$17)),IF(Modélisation!$B$10=4,IF(C257&gt;=Modélisation!$B$20,Modélisation!$A$20,IF(C257&gt;=Modélisation!$B$19,Modélisation!$A$19,IF(C257&gt;=Modélisation!$B$18,Modélisation!$A$18,Modélisation!$A$17))),IF(Modélisation!$B$10=5,IF(C257&gt;=Modélisation!$B$21,Modélisation!$A$21,IF(C257&gt;=Modélisation!$B$20,Modélisation!$A$20,IF(C257&gt;=Modélisation!$B$19,Modélisation!$A$19,IF(C257&gt;=Modélisation!$B$18,Modélisation!$A$18,Modélisation!$A$17)))),IF(Modélisation!$B$10=6,IF(C257&gt;=Modélisation!$B$22,Modélisation!$A$22,IF(C257&gt;=Modélisation!$B$21,Modélisation!$A$21,IF(C257&gt;=Modélisation!$B$20,Modélisation!$A$20,IF(C257&gt;=Modélisation!$B$19,Modélisation!$A$19,IF(C257&gt;=Modélisation!$B$18,Modélisation!$A$18,Modélisation!$A$17))))),IF(Modélisation!$B$10=7,IF(C257&gt;=Modélisation!$B$23,Modélisation!$A$23,IF(C257&gt;=Modélisation!$B$22,Modélisation!$A$22,IF(C257&gt;=Modélisation!$B$21,Modélisation!$A$21,IF(C257&gt;=Modélisation!$B$20,Modélisation!$A$20,IF(C257&gt;=Modélisation!$B$19,Modélisation!$A$19,IF(C257&gt;=Modélisation!$B$18,Modélisation!$A$18,Modélisation!$A$17))))))))))))</f>
        <v/>
      </c>
      <c r="F257" s="1" t="str">
        <f>IF(ISBLANK(C257),"",VLOOKUP(E257,Modélisation!$A$17:$H$23,8,FALSE))</f>
        <v/>
      </c>
      <c r="G257" s="4" t="str">
        <f>IF(ISBLANK(C257),"",IF(Modélisation!$B$3="Oui",IF(D257=Liste!$F$2,0%,VLOOKUP(D257,Modélisation!$A$69:$B$86,2,FALSE)),""))</f>
        <v/>
      </c>
      <c r="H257" s="1" t="str">
        <f>IF(ISBLANK(C257),"",IF(Modélisation!$B$3="Oui",F257*(1-G257),F257))</f>
        <v/>
      </c>
    </row>
    <row r="258" spans="1:8" x14ac:dyDescent="0.35">
      <c r="A258" s="2">
        <v>257</v>
      </c>
      <c r="B258" s="36"/>
      <c r="C258" s="39"/>
      <c r="D258" s="37"/>
      <c r="E258" s="1" t="str">
        <f>IF(ISBLANK(C258),"",IF(Modélisation!$B$10=3,IF(C258&gt;=Modélisation!$B$19,Modélisation!$A$19,IF(C258&gt;=Modélisation!$B$18,Modélisation!$A$18,Modélisation!$A$17)),IF(Modélisation!$B$10=4,IF(C258&gt;=Modélisation!$B$20,Modélisation!$A$20,IF(C258&gt;=Modélisation!$B$19,Modélisation!$A$19,IF(C258&gt;=Modélisation!$B$18,Modélisation!$A$18,Modélisation!$A$17))),IF(Modélisation!$B$10=5,IF(C258&gt;=Modélisation!$B$21,Modélisation!$A$21,IF(C258&gt;=Modélisation!$B$20,Modélisation!$A$20,IF(C258&gt;=Modélisation!$B$19,Modélisation!$A$19,IF(C258&gt;=Modélisation!$B$18,Modélisation!$A$18,Modélisation!$A$17)))),IF(Modélisation!$B$10=6,IF(C258&gt;=Modélisation!$B$22,Modélisation!$A$22,IF(C258&gt;=Modélisation!$B$21,Modélisation!$A$21,IF(C258&gt;=Modélisation!$B$20,Modélisation!$A$20,IF(C258&gt;=Modélisation!$B$19,Modélisation!$A$19,IF(C258&gt;=Modélisation!$B$18,Modélisation!$A$18,Modélisation!$A$17))))),IF(Modélisation!$B$10=7,IF(C258&gt;=Modélisation!$B$23,Modélisation!$A$23,IF(C258&gt;=Modélisation!$B$22,Modélisation!$A$22,IF(C258&gt;=Modélisation!$B$21,Modélisation!$A$21,IF(C258&gt;=Modélisation!$B$20,Modélisation!$A$20,IF(C258&gt;=Modélisation!$B$19,Modélisation!$A$19,IF(C258&gt;=Modélisation!$B$18,Modélisation!$A$18,Modélisation!$A$17))))))))))))</f>
        <v/>
      </c>
      <c r="F258" s="1" t="str">
        <f>IF(ISBLANK(C258),"",VLOOKUP(E258,Modélisation!$A$17:$H$23,8,FALSE))</f>
        <v/>
      </c>
      <c r="G258" s="4" t="str">
        <f>IF(ISBLANK(C258),"",IF(Modélisation!$B$3="Oui",IF(D258=Liste!$F$2,0%,VLOOKUP(D258,Modélisation!$A$69:$B$86,2,FALSE)),""))</f>
        <v/>
      </c>
      <c r="H258" s="1" t="str">
        <f>IF(ISBLANK(C258),"",IF(Modélisation!$B$3="Oui",F258*(1-G258),F258))</f>
        <v/>
      </c>
    </row>
    <row r="259" spans="1:8" x14ac:dyDescent="0.35">
      <c r="A259" s="2">
        <v>258</v>
      </c>
      <c r="B259" s="36"/>
      <c r="C259" s="39"/>
      <c r="D259" s="37"/>
      <c r="E259" s="1" t="str">
        <f>IF(ISBLANK(C259),"",IF(Modélisation!$B$10=3,IF(C259&gt;=Modélisation!$B$19,Modélisation!$A$19,IF(C259&gt;=Modélisation!$B$18,Modélisation!$A$18,Modélisation!$A$17)),IF(Modélisation!$B$10=4,IF(C259&gt;=Modélisation!$B$20,Modélisation!$A$20,IF(C259&gt;=Modélisation!$B$19,Modélisation!$A$19,IF(C259&gt;=Modélisation!$B$18,Modélisation!$A$18,Modélisation!$A$17))),IF(Modélisation!$B$10=5,IF(C259&gt;=Modélisation!$B$21,Modélisation!$A$21,IF(C259&gt;=Modélisation!$B$20,Modélisation!$A$20,IF(C259&gt;=Modélisation!$B$19,Modélisation!$A$19,IF(C259&gt;=Modélisation!$B$18,Modélisation!$A$18,Modélisation!$A$17)))),IF(Modélisation!$B$10=6,IF(C259&gt;=Modélisation!$B$22,Modélisation!$A$22,IF(C259&gt;=Modélisation!$B$21,Modélisation!$A$21,IF(C259&gt;=Modélisation!$B$20,Modélisation!$A$20,IF(C259&gt;=Modélisation!$B$19,Modélisation!$A$19,IF(C259&gt;=Modélisation!$B$18,Modélisation!$A$18,Modélisation!$A$17))))),IF(Modélisation!$B$10=7,IF(C259&gt;=Modélisation!$B$23,Modélisation!$A$23,IF(C259&gt;=Modélisation!$B$22,Modélisation!$A$22,IF(C259&gt;=Modélisation!$B$21,Modélisation!$A$21,IF(C259&gt;=Modélisation!$B$20,Modélisation!$A$20,IF(C259&gt;=Modélisation!$B$19,Modélisation!$A$19,IF(C259&gt;=Modélisation!$B$18,Modélisation!$A$18,Modélisation!$A$17))))))))))))</f>
        <v/>
      </c>
      <c r="F259" s="1" t="str">
        <f>IF(ISBLANK(C259),"",VLOOKUP(E259,Modélisation!$A$17:$H$23,8,FALSE))</f>
        <v/>
      </c>
      <c r="G259" s="4" t="str">
        <f>IF(ISBLANK(C259),"",IF(Modélisation!$B$3="Oui",IF(D259=Liste!$F$2,0%,VLOOKUP(D259,Modélisation!$A$69:$B$86,2,FALSE)),""))</f>
        <v/>
      </c>
      <c r="H259" s="1" t="str">
        <f>IF(ISBLANK(C259),"",IF(Modélisation!$B$3="Oui",F259*(1-G259),F259))</f>
        <v/>
      </c>
    </row>
    <row r="260" spans="1:8" x14ac:dyDescent="0.35">
      <c r="A260" s="2">
        <v>259</v>
      </c>
      <c r="B260" s="36"/>
      <c r="C260" s="39"/>
      <c r="D260" s="37"/>
      <c r="E260" s="1" t="str">
        <f>IF(ISBLANK(C260),"",IF(Modélisation!$B$10=3,IF(C260&gt;=Modélisation!$B$19,Modélisation!$A$19,IF(C260&gt;=Modélisation!$B$18,Modélisation!$A$18,Modélisation!$A$17)),IF(Modélisation!$B$10=4,IF(C260&gt;=Modélisation!$B$20,Modélisation!$A$20,IF(C260&gt;=Modélisation!$B$19,Modélisation!$A$19,IF(C260&gt;=Modélisation!$B$18,Modélisation!$A$18,Modélisation!$A$17))),IF(Modélisation!$B$10=5,IF(C260&gt;=Modélisation!$B$21,Modélisation!$A$21,IF(C260&gt;=Modélisation!$B$20,Modélisation!$A$20,IF(C260&gt;=Modélisation!$B$19,Modélisation!$A$19,IF(C260&gt;=Modélisation!$B$18,Modélisation!$A$18,Modélisation!$A$17)))),IF(Modélisation!$B$10=6,IF(C260&gt;=Modélisation!$B$22,Modélisation!$A$22,IF(C260&gt;=Modélisation!$B$21,Modélisation!$A$21,IF(C260&gt;=Modélisation!$B$20,Modélisation!$A$20,IF(C260&gt;=Modélisation!$B$19,Modélisation!$A$19,IF(C260&gt;=Modélisation!$B$18,Modélisation!$A$18,Modélisation!$A$17))))),IF(Modélisation!$B$10=7,IF(C260&gt;=Modélisation!$B$23,Modélisation!$A$23,IF(C260&gt;=Modélisation!$B$22,Modélisation!$A$22,IF(C260&gt;=Modélisation!$B$21,Modélisation!$A$21,IF(C260&gt;=Modélisation!$B$20,Modélisation!$A$20,IF(C260&gt;=Modélisation!$B$19,Modélisation!$A$19,IF(C260&gt;=Modélisation!$B$18,Modélisation!$A$18,Modélisation!$A$17))))))))))))</f>
        <v/>
      </c>
      <c r="F260" s="1" t="str">
        <f>IF(ISBLANK(C260),"",VLOOKUP(E260,Modélisation!$A$17:$H$23,8,FALSE))</f>
        <v/>
      </c>
      <c r="G260" s="4" t="str">
        <f>IF(ISBLANK(C260),"",IF(Modélisation!$B$3="Oui",IF(D260=Liste!$F$2,0%,VLOOKUP(D260,Modélisation!$A$69:$B$86,2,FALSE)),""))</f>
        <v/>
      </c>
      <c r="H260" s="1" t="str">
        <f>IF(ISBLANK(C260),"",IF(Modélisation!$B$3="Oui",F260*(1-G260),F260))</f>
        <v/>
      </c>
    </row>
    <row r="261" spans="1:8" x14ac:dyDescent="0.35">
      <c r="A261" s="2">
        <v>260</v>
      </c>
      <c r="B261" s="36"/>
      <c r="C261" s="39"/>
      <c r="D261" s="37"/>
      <c r="E261" s="1" t="str">
        <f>IF(ISBLANK(C261),"",IF(Modélisation!$B$10=3,IF(C261&gt;=Modélisation!$B$19,Modélisation!$A$19,IF(C261&gt;=Modélisation!$B$18,Modélisation!$A$18,Modélisation!$A$17)),IF(Modélisation!$B$10=4,IF(C261&gt;=Modélisation!$B$20,Modélisation!$A$20,IF(C261&gt;=Modélisation!$B$19,Modélisation!$A$19,IF(C261&gt;=Modélisation!$B$18,Modélisation!$A$18,Modélisation!$A$17))),IF(Modélisation!$B$10=5,IF(C261&gt;=Modélisation!$B$21,Modélisation!$A$21,IF(C261&gt;=Modélisation!$B$20,Modélisation!$A$20,IF(C261&gt;=Modélisation!$B$19,Modélisation!$A$19,IF(C261&gt;=Modélisation!$B$18,Modélisation!$A$18,Modélisation!$A$17)))),IF(Modélisation!$B$10=6,IF(C261&gt;=Modélisation!$B$22,Modélisation!$A$22,IF(C261&gt;=Modélisation!$B$21,Modélisation!$A$21,IF(C261&gt;=Modélisation!$B$20,Modélisation!$A$20,IF(C261&gt;=Modélisation!$B$19,Modélisation!$A$19,IF(C261&gt;=Modélisation!$B$18,Modélisation!$A$18,Modélisation!$A$17))))),IF(Modélisation!$B$10=7,IF(C261&gt;=Modélisation!$B$23,Modélisation!$A$23,IF(C261&gt;=Modélisation!$B$22,Modélisation!$A$22,IF(C261&gt;=Modélisation!$B$21,Modélisation!$A$21,IF(C261&gt;=Modélisation!$B$20,Modélisation!$A$20,IF(C261&gt;=Modélisation!$B$19,Modélisation!$A$19,IF(C261&gt;=Modélisation!$B$18,Modélisation!$A$18,Modélisation!$A$17))))))))))))</f>
        <v/>
      </c>
      <c r="F261" s="1" t="str">
        <f>IF(ISBLANK(C261),"",VLOOKUP(E261,Modélisation!$A$17:$H$23,8,FALSE))</f>
        <v/>
      </c>
      <c r="G261" s="4" t="str">
        <f>IF(ISBLANK(C261),"",IF(Modélisation!$B$3="Oui",IF(D261=Liste!$F$2,0%,VLOOKUP(D261,Modélisation!$A$69:$B$86,2,FALSE)),""))</f>
        <v/>
      </c>
      <c r="H261" s="1" t="str">
        <f>IF(ISBLANK(C261),"",IF(Modélisation!$B$3="Oui",F261*(1-G261),F261))</f>
        <v/>
      </c>
    </row>
    <row r="262" spans="1:8" x14ac:dyDescent="0.35">
      <c r="A262" s="2">
        <v>261</v>
      </c>
      <c r="B262" s="36"/>
      <c r="C262" s="39"/>
      <c r="D262" s="37"/>
      <c r="E262" s="1" t="str">
        <f>IF(ISBLANK(C262),"",IF(Modélisation!$B$10=3,IF(C262&gt;=Modélisation!$B$19,Modélisation!$A$19,IF(C262&gt;=Modélisation!$B$18,Modélisation!$A$18,Modélisation!$A$17)),IF(Modélisation!$B$10=4,IF(C262&gt;=Modélisation!$B$20,Modélisation!$A$20,IF(C262&gt;=Modélisation!$B$19,Modélisation!$A$19,IF(C262&gt;=Modélisation!$B$18,Modélisation!$A$18,Modélisation!$A$17))),IF(Modélisation!$B$10=5,IF(C262&gt;=Modélisation!$B$21,Modélisation!$A$21,IF(C262&gt;=Modélisation!$B$20,Modélisation!$A$20,IF(C262&gt;=Modélisation!$B$19,Modélisation!$A$19,IF(C262&gt;=Modélisation!$B$18,Modélisation!$A$18,Modélisation!$A$17)))),IF(Modélisation!$B$10=6,IF(C262&gt;=Modélisation!$B$22,Modélisation!$A$22,IF(C262&gt;=Modélisation!$B$21,Modélisation!$A$21,IF(C262&gt;=Modélisation!$B$20,Modélisation!$A$20,IF(C262&gt;=Modélisation!$B$19,Modélisation!$A$19,IF(C262&gt;=Modélisation!$B$18,Modélisation!$A$18,Modélisation!$A$17))))),IF(Modélisation!$B$10=7,IF(C262&gt;=Modélisation!$B$23,Modélisation!$A$23,IF(C262&gt;=Modélisation!$B$22,Modélisation!$A$22,IF(C262&gt;=Modélisation!$B$21,Modélisation!$A$21,IF(C262&gt;=Modélisation!$B$20,Modélisation!$A$20,IF(C262&gt;=Modélisation!$B$19,Modélisation!$A$19,IF(C262&gt;=Modélisation!$B$18,Modélisation!$A$18,Modélisation!$A$17))))))))))))</f>
        <v/>
      </c>
      <c r="F262" s="1" t="str">
        <f>IF(ISBLANK(C262),"",VLOOKUP(E262,Modélisation!$A$17:$H$23,8,FALSE))</f>
        <v/>
      </c>
      <c r="G262" s="4" t="str">
        <f>IF(ISBLANK(C262),"",IF(Modélisation!$B$3="Oui",IF(D262=Liste!$F$2,0%,VLOOKUP(D262,Modélisation!$A$69:$B$86,2,FALSE)),""))</f>
        <v/>
      </c>
      <c r="H262" s="1" t="str">
        <f>IF(ISBLANK(C262),"",IF(Modélisation!$B$3="Oui",F262*(1-G262),F262))</f>
        <v/>
      </c>
    </row>
    <row r="263" spans="1:8" x14ac:dyDescent="0.35">
      <c r="A263" s="2">
        <v>262</v>
      </c>
      <c r="B263" s="36"/>
      <c r="C263" s="39"/>
      <c r="D263" s="37"/>
      <c r="E263" s="1" t="str">
        <f>IF(ISBLANK(C263),"",IF(Modélisation!$B$10=3,IF(C263&gt;=Modélisation!$B$19,Modélisation!$A$19,IF(C263&gt;=Modélisation!$B$18,Modélisation!$A$18,Modélisation!$A$17)),IF(Modélisation!$B$10=4,IF(C263&gt;=Modélisation!$B$20,Modélisation!$A$20,IF(C263&gt;=Modélisation!$B$19,Modélisation!$A$19,IF(C263&gt;=Modélisation!$B$18,Modélisation!$A$18,Modélisation!$A$17))),IF(Modélisation!$B$10=5,IF(C263&gt;=Modélisation!$B$21,Modélisation!$A$21,IF(C263&gt;=Modélisation!$B$20,Modélisation!$A$20,IF(C263&gt;=Modélisation!$B$19,Modélisation!$A$19,IF(C263&gt;=Modélisation!$B$18,Modélisation!$A$18,Modélisation!$A$17)))),IF(Modélisation!$B$10=6,IF(C263&gt;=Modélisation!$B$22,Modélisation!$A$22,IF(C263&gt;=Modélisation!$B$21,Modélisation!$A$21,IF(C263&gt;=Modélisation!$B$20,Modélisation!$A$20,IF(C263&gt;=Modélisation!$B$19,Modélisation!$A$19,IF(C263&gt;=Modélisation!$B$18,Modélisation!$A$18,Modélisation!$A$17))))),IF(Modélisation!$B$10=7,IF(C263&gt;=Modélisation!$B$23,Modélisation!$A$23,IF(C263&gt;=Modélisation!$B$22,Modélisation!$A$22,IF(C263&gt;=Modélisation!$B$21,Modélisation!$A$21,IF(C263&gt;=Modélisation!$B$20,Modélisation!$A$20,IF(C263&gt;=Modélisation!$B$19,Modélisation!$A$19,IF(C263&gt;=Modélisation!$B$18,Modélisation!$A$18,Modélisation!$A$17))))))))))))</f>
        <v/>
      </c>
      <c r="F263" s="1" t="str">
        <f>IF(ISBLANK(C263),"",VLOOKUP(E263,Modélisation!$A$17:$H$23,8,FALSE))</f>
        <v/>
      </c>
      <c r="G263" s="4" t="str">
        <f>IF(ISBLANK(C263),"",IF(Modélisation!$B$3="Oui",IF(D263=Liste!$F$2,0%,VLOOKUP(D263,Modélisation!$A$69:$B$86,2,FALSE)),""))</f>
        <v/>
      </c>
      <c r="H263" s="1" t="str">
        <f>IF(ISBLANK(C263),"",IF(Modélisation!$B$3="Oui",F263*(1-G263),F263))</f>
        <v/>
      </c>
    </row>
    <row r="264" spans="1:8" x14ac:dyDescent="0.35">
      <c r="A264" s="2">
        <v>263</v>
      </c>
      <c r="B264" s="36"/>
      <c r="C264" s="39"/>
      <c r="D264" s="37"/>
      <c r="E264" s="1" t="str">
        <f>IF(ISBLANK(C264),"",IF(Modélisation!$B$10=3,IF(C264&gt;=Modélisation!$B$19,Modélisation!$A$19,IF(C264&gt;=Modélisation!$B$18,Modélisation!$A$18,Modélisation!$A$17)),IF(Modélisation!$B$10=4,IF(C264&gt;=Modélisation!$B$20,Modélisation!$A$20,IF(C264&gt;=Modélisation!$B$19,Modélisation!$A$19,IF(C264&gt;=Modélisation!$B$18,Modélisation!$A$18,Modélisation!$A$17))),IF(Modélisation!$B$10=5,IF(C264&gt;=Modélisation!$B$21,Modélisation!$A$21,IF(C264&gt;=Modélisation!$B$20,Modélisation!$A$20,IF(C264&gt;=Modélisation!$B$19,Modélisation!$A$19,IF(C264&gt;=Modélisation!$B$18,Modélisation!$A$18,Modélisation!$A$17)))),IF(Modélisation!$B$10=6,IF(C264&gt;=Modélisation!$B$22,Modélisation!$A$22,IF(C264&gt;=Modélisation!$B$21,Modélisation!$A$21,IF(C264&gt;=Modélisation!$B$20,Modélisation!$A$20,IF(C264&gt;=Modélisation!$B$19,Modélisation!$A$19,IF(C264&gt;=Modélisation!$B$18,Modélisation!$A$18,Modélisation!$A$17))))),IF(Modélisation!$B$10=7,IF(C264&gt;=Modélisation!$B$23,Modélisation!$A$23,IF(C264&gt;=Modélisation!$B$22,Modélisation!$A$22,IF(C264&gt;=Modélisation!$B$21,Modélisation!$A$21,IF(C264&gt;=Modélisation!$B$20,Modélisation!$A$20,IF(C264&gt;=Modélisation!$B$19,Modélisation!$A$19,IF(C264&gt;=Modélisation!$B$18,Modélisation!$A$18,Modélisation!$A$17))))))))))))</f>
        <v/>
      </c>
      <c r="F264" s="1" t="str">
        <f>IF(ISBLANK(C264),"",VLOOKUP(E264,Modélisation!$A$17:$H$23,8,FALSE))</f>
        <v/>
      </c>
      <c r="G264" s="4" t="str">
        <f>IF(ISBLANK(C264),"",IF(Modélisation!$B$3="Oui",IF(D264=Liste!$F$2,0%,VLOOKUP(D264,Modélisation!$A$69:$B$86,2,FALSE)),""))</f>
        <v/>
      </c>
      <c r="H264" s="1" t="str">
        <f>IF(ISBLANK(C264),"",IF(Modélisation!$B$3="Oui",F264*(1-G264),F264))</f>
        <v/>
      </c>
    </row>
    <row r="265" spans="1:8" x14ac:dyDescent="0.35">
      <c r="A265" s="2">
        <v>264</v>
      </c>
      <c r="B265" s="36"/>
      <c r="C265" s="39"/>
      <c r="D265" s="37"/>
      <c r="E265" s="1" t="str">
        <f>IF(ISBLANK(C265),"",IF(Modélisation!$B$10=3,IF(C265&gt;=Modélisation!$B$19,Modélisation!$A$19,IF(C265&gt;=Modélisation!$B$18,Modélisation!$A$18,Modélisation!$A$17)),IF(Modélisation!$B$10=4,IF(C265&gt;=Modélisation!$B$20,Modélisation!$A$20,IF(C265&gt;=Modélisation!$B$19,Modélisation!$A$19,IF(C265&gt;=Modélisation!$B$18,Modélisation!$A$18,Modélisation!$A$17))),IF(Modélisation!$B$10=5,IF(C265&gt;=Modélisation!$B$21,Modélisation!$A$21,IF(C265&gt;=Modélisation!$B$20,Modélisation!$A$20,IF(C265&gt;=Modélisation!$B$19,Modélisation!$A$19,IF(C265&gt;=Modélisation!$B$18,Modélisation!$A$18,Modélisation!$A$17)))),IF(Modélisation!$B$10=6,IF(C265&gt;=Modélisation!$B$22,Modélisation!$A$22,IF(C265&gt;=Modélisation!$B$21,Modélisation!$A$21,IF(C265&gt;=Modélisation!$B$20,Modélisation!$A$20,IF(C265&gt;=Modélisation!$B$19,Modélisation!$A$19,IF(C265&gt;=Modélisation!$B$18,Modélisation!$A$18,Modélisation!$A$17))))),IF(Modélisation!$B$10=7,IF(C265&gt;=Modélisation!$B$23,Modélisation!$A$23,IF(C265&gt;=Modélisation!$B$22,Modélisation!$A$22,IF(C265&gt;=Modélisation!$B$21,Modélisation!$A$21,IF(C265&gt;=Modélisation!$B$20,Modélisation!$A$20,IF(C265&gt;=Modélisation!$B$19,Modélisation!$A$19,IF(C265&gt;=Modélisation!$B$18,Modélisation!$A$18,Modélisation!$A$17))))))))))))</f>
        <v/>
      </c>
      <c r="F265" s="1" t="str">
        <f>IF(ISBLANK(C265),"",VLOOKUP(E265,Modélisation!$A$17:$H$23,8,FALSE))</f>
        <v/>
      </c>
      <c r="G265" s="4" t="str">
        <f>IF(ISBLANK(C265),"",IF(Modélisation!$B$3="Oui",IF(D265=Liste!$F$2,0%,VLOOKUP(D265,Modélisation!$A$69:$B$86,2,FALSE)),""))</f>
        <v/>
      </c>
      <c r="H265" s="1" t="str">
        <f>IF(ISBLANK(C265),"",IF(Modélisation!$B$3="Oui",F265*(1-G265),F265))</f>
        <v/>
      </c>
    </row>
    <row r="266" spans="1:8" x14ac:dyDescent="0.35">
      <c r="A266" s="2">
        <v>265</v>
      </c>
      <c r="B266" s="36"/>
      <c r="C266" s="39"/>
      <c r="D266" s="37"/>
      <c r="E266" s="1" t="str">
        <f>IF(ISBLANK(C266),"",IF(Modélisation!$B$10=3,IF(C266&gt;=Modélisation!$B$19,Modélisation!$A$19,IF(C266&gt;=Modélisation!$B$18,Modélisation!$A$18,Modélisation!$A$17)),IF(Modélisation!$B$10=4,IF(C266&gt;=Modélisation!$B$20,Modélisation!$A$20,IF(C266&gt;=Modélisation!$B$19,Modélisation!$A$19,IF(C266&gt;=Modélisation!$B$18,Modélisation!$A$18,Modélisation!$A$17))),IF(Modélisation!$B$10=5,IF(C266&gt;=Modélisation!$B$21,Modélisation!$A$21,IF(C266&gt;=Modélisation!$B$20,Modélisation!$A$20,IF(C266&gt;=Modélisation!$B$19,Modélisation!$A$19,IF(C266&gt;=Modélisation!$B$18,Modélisation!$A$18,Modélisation!$A$17)))),IF(Modélisation!$B$10=6,IF(C266&gt;=Modélisation!$B$22,Modélisation!$A$22,IF(C266&gt;=Modélisation!$B$21,Modélisation!$A$21,IF(C266&gt;=Modélisation!$B$20,Modélisation!$A$20,IF(C266&gt;=Modélisation!$B$19,Modélisation!$A$19,IF(C266&gt;=Modélisation!$B$18,Modélisation!$A$18,Modélisation!$A$17))))),IF(Modélisation!$B$10=7,IF(C266&gt;=Modélisation!$B$23,Modélisation!$A$23,IF(C266&gt;=Modélisation!$B$22,Modélisation!$A$22,IF(C266&gt;=Modélisation!$B$21,Modélisation!$A$21,IF(C266&gt;=Modélisation!$B$20,Modélisation!$A$20,IF(C266&gt;=Modélisation!$B$19,Modélisation!$A$19,IF(C266&gt;=Modélisation!$B$18,Modélisation!$A$18,Modélisation!$A$17))))))))))))</f>
        <v/>
      </c>
      <c r="F266" s="1" t="str">
        <f>IF(ISBLANK(C266),"",VLOOKUP(E266,Modélisation!$A$17:$H$23,8,FALSE))</f>
        <v/>
      </c>
      <c r="G266" s="4" t="str">
        <f>IF(ISBLANK(C266),"",IF(Modélisation!$B$3="Oui",IF(D266=Liste!$F$2,0%,VLOOKUP(D266,Modélisation!$A$69:$B$86,2,FALSE)),""))</f>
        <v/>
      </c>
      <c r="H266" s="1" t="str">
        <f>IF(ISBLANK(C266),"",IF(Modélisation!$B$3="Oui",F266*(1-G266),F266))</f>
        <v/>
      </c>
    </row>
    <row r="267" spans="1:8" x14ac:dyDescent="0.35">
      <c r="A267" s="2">
        <v>266</v>
      </c>
      <c r="B267" s="36"/>
      <c r="C267" s="39"/>
      <c r="D267" s="37"/>
      <c r="E267" s="1" t="str">
        <f>IF(ISBLANK(C267),"",IF(Modélisation!$B$10=3,IF(C267&gt;=Modélisation!$B$19,Modélisation!$A$19,IF(C267&gt;=Modélisation!$B$18,Modélisation!$A$18,Modélisation!$A$17)),IF(Modélisation!$B$10=4,IF(C267&gt;=Modélisation!$B$20,Modélisation!$A$20,IF(C267&gt;=Modélisation!$B$19,Modélisation!$A$19,IF(C267&gt;=Modélisation!$B$18,Modélisation!$A$18,Modélisation!$A$17))),IF(Modélisation!$B$10=5,IF(C267&gt;=Modélisation!$B$21,Modélisation!$A$21,IF(C267&gt;=Modélisation!$B$20,Modélisation!$A$20,IF(C267&gt;=Modélisation!$B$19,Modélisation!$A$19,IF(C267&gt;=Modélisation!$B$18,Modélisation!$A$18,Modélisation!$A$17)))),IF(Modélisation!$B$10=6,IF(C267&gt;=Modélisation!$B$22,Modélisation!$A$22,IF(C267&gt;=Modélisation!$B$21,Modélisation!$A$21,IF(C267&gt;=Modélisation!$B$20,Modélisation!$A$20,IF(C267&gt;=Modélisation!$B$19,Modélisation!$A$19,IF(C267&gt;=Modélisation!$B$18,Modélisation!$A$18,Modélisation!$A$17))))),IF(Modélisation!$B$10=7,IF(C267&gt;=Modélisation!$B$23,Modélisation!$A$23,IF(C267&gt;=Modélisation!$B$22,Modélisation!$A$22,IF(C267&gt;=Modélisation!$B$21,Modélisation!$A$21,IF(C267&gt;=Modélisation!$B$20,Modélisation!$A$20,IF(C267&gt;=Modélisation!$B$19,Modélisation!$A$19,IF(C267&gt;=Modélisation!$B$18,Modélisation!$A$18,Modélisation!$A$17))))))))))))</f>
        <v/>
      </c>
      <c r="F267" s="1" t="str">
        <f>IF(ISBLANK(C267),"",VLOOKUP(E267,Modélisation!$A$17:$H$23,8,FALSE))</f>
        <v/>
      </c>
      <c r="G267" s="4" t="str">
        <f>IF(ISBLANK(C267),"",IF(Modélisation!$B$3="Oui",IF(D267=Liste!$F$2,0%,VLOOKUP(D267,Modélisation!$A$69:$B$86,2,FALSE)),""))</f>
        <v/>
      </c>
      <c r="H267" s="1" t="str">
        <f>IF(ISBLANK(C267),"",IF(Modélisation!$B$3="Oui",F267*(1-G267),F267))</f>
        <v/>
      </c>
    </row>
    <row r="268" spans="1:8" x14ac:dyDescent="0.35">
      <c r="A268" s="2">
        <v>267</v>
      </c>
      <c r="B268" s="36"/>
      <c r="C268" s="39"/>
      <c r="D268" s="37"/>
      <c r="E268" s="1" t="str">
        <f>IF(ISBLANK(C268),"",IF(Modélisation!$B$10=3,IF(C268&gt;=Modélisation!$B$19,Modélisation!$A$19,IF(C268&gt;=Modélisation!$B$18,Modélisation!$A$18,Modélisation!$A$17)),IF(Modélisation!$B$10=4,IF(C268&gt;=Modélisation!$B$20,Modélisation!$A$20,IF(C268&gt;=Modélisation!$B$19,Modélisation!$A$19,IF(C268&gt;=Modélisation!$B$18,Modélisation!$A$18,Modélisation!$A$17))),IF(Modélisation!$B$10=5,IF(C268&gt;=Modélisation!$B$21,Modélisation!$A$21,IF(C268&gt;=Modélisation!$B$20,Modélisation!$A$20,IF(C268&gt;=Modélisation!$B$19,Modélisation!$A$19,IF(C268&gt;=Modélisation!$B$18,Modélisation!$A$18,Modélisation!$A$17)))),IF(Modélisation!$B$10=6,IF(C268&gt;=Modélisation!$B$22,Modélisation!$A$22,IF(C268&gt;=Modélisation!$B$21,Modélisation!$A$21,IF(C268&gt;=Modélisation!$B$20,Modélisation!$A$20,IF(C268&gt;=Modélisation!$B$19,Modélisation!$A$19,IF(C268&gt;=Modélisation!$B$18,Modélisation!$A$18,Modélisation!$A$17))))),IF(Modélisation!$B$10=7,IF(C268&gt;=Modélisation!$B$23,Modélisation!$A$23,IF(C268&gt;=Modélisation!$B$22,Modélisation!$A$22,IF(C268&gt;=Modélisation!$B$21,Modélisation!$A$21,IF(C268&gt;=Modélisation!$B$20,Modélisation!$A$20,IF(C268&gt;=Modélisation!$B$19,Modélisation!$A$19,IF(C268&gt;=Modélisation!$B$18,Modélisation!$A$18,Modélisation!$A$17))))))))))))</f>
        <v/>
      </c>
      <c r="F268" s="1" t="str">
        <f>IF(ISBLANK(C268),"",VLOOKUP(E268,Modélisation!$A$17:$H$23,8,FALSE))</f>
        <v/>
      </c>
      <c r="G268" s="4" t="str">
        <f>IF(ISBLANK(C268),"",IF(Modélisation!$B$3="Oui",IF(D268=Liste!$F$2,0%,VLOOKUP(D268,Modélisation!$A$69:$B$86,2,FALSE)),""))</f>
        <v/>
      </c>
      <c r="H268" s="1" t="str">
        <f>IF(ISBLANK(C268),"",IF(Modélisation!$B$3="Oui",F268*(1-G268),F268))</f>
        <v/>
      </c>
    </row>
    <row r="269" spans="1:8" x14ac:dyDescent="0.35">
      <c r="A269" s="2">
        <v>268</v>
      </c>
      <c r="B269" s="36"/>
      <c r="C269" s="39"/>
      <c r="D269" s="37"/>
      <c r="E269" s="1" t="str">
        <f>IF(ISBLANK(C269),"",IF(Modélisation!$B$10=3,IF(C269&gt;=Modélisation!$B$19,Modélisation!$A$19,IF(C269&gt;=Modélisation!$B$18,Modélisation!$A$18,Modélisation!$A$17)),IF(Modélisation!$B$10=4,IF(C269&gt;=Modélisation!$B$20,Modélisation!$A$20,IF(C269&gt;=Modélisation!$B$19,Modélisation!$A$19,IF(C269&gt;=Modélisation!$B$18,Modélisation!$A$18,Modélisation!$A$17))),IF(Modélisation!$B$10=5,IF(C269&gt;=Modélisation!$B$21,Modélisation!$A$21,IF(C269&gt;=Modélisation!$B$20,Modélisation!$A$20,IF(C269&gt;=Modélisation!$B$19,Modélisation!$A$19,IF(C269&gt;=Modélisation!$B$18,Modélisation!$A$18,Modélisation!$A$17)))),IF(Modélisation!$B$10=6,IF(C269&gt;=Modélisation!$B$22,Modélisation!$A$22,IF(C269&gt;=Modélisation!$B$21,Modélisation!$A$21,IF(C269&gt;=Modélisation!$B$20,Modélisation!$A$20,IF(C269&gt;=Modélisation!$B$19,Modélisation!$A$19,IF(C269&gt;=Modélisation!$B$18,Modélisation!$A$18,Modélisation!$A$17))))),IF(Modélisation!$B$10=7,IF(C269&gt;=Modélisation!$B$23,Modélisation!$A$23,IF(C269&gt;=Modélisation!$B$22,Modélisation!$A$22,IF(C269&gt;=Modélisation!$B$21,Modélisation!$A$21,IF(C269&gt;=Modélisation!$B$20,Modélisation!$A$20,IF(C269&gt;=Modélisation!$B$19,Modélisation!$A$19,IF(C269&gt;=Modélisation!$B$18,Modélisation!$A$18,Modélisation!$A$17))))))))))))</f>
        <v/>
      </c>
      <c r="F269" s="1" t="str">
        <f>IF(ISBLANK(C269),"",VLOOKUP(E269,Modélisation!$A$17:$H$23,8,FALSE))</f>
        <v/>
      </c>
      <c r="G269" s="4" t="str">
        <f>IF(ISBLANK(C269),"",IF(Modélisation!$B$3="Oui",IF(D269=Liste!$F$2,0%,VLOOKUP(D269,Modélisation!$A$69:$B$86,2,FALSE)),""))</f>
        <v/>
      </c>
      <c r="H269" s="1" t="str">
        <f>IF(ISBLANK(C269),"",IF(Modélisation!$B$3="Oui",F269*(1-G269),F269))</f>
        <v/>
      </c>
    </row>
    <row r="270" spans="1:8" x14ac:dyDescent="0.35">
      <c r="A270" s="2">
        <v>269</v>
      </c>
      <c r="B270" s="36"/>
      <c r="C270" s="39"/>
      <c r="D270" s="37"/>
      <c r="E270" s="1" t="str">
        <f>IF(ISBLANK(C270),"",IF(Modélisation!$B$10=3,IF(C270&gt;=Modélisation!$B$19,Modélisation!$A$19,IF(C270&gt;=Modélisation!$B$18,Modélisation!$A$18,Modélisation!$A$17)),IF(Modélisation!$B$10=4,IF(C270&gt;=Modélisation!$B$20,Modélisation!$A$20,IF(C270&gt;=Modélisation!$B$19,Modélisation!$A$19,IF(C270&gt;=Modélisation!$B$18,Modélisation!$A$18,Modélisation!$A$17))),IF(Modélisation!$B$10=5,IF(C270&gt;=Modélisation!$B$21,Modélisation!$A$21,IF(C270&gt;=Modélisation!$B$20,Modélisation!$A$20,IF(C270&gt;=Modélisation!$B$19,Modélisation!$A$19,IF(C270&gt;=Modélisation!$B$18,Modélisation!$A$18,Modélisation!$A$17)))),IF(Modélisation!$B$10=6,IF(C270&gt;=Modélisation!$B$22,Modélisation!$A$22,IF(C270&gt;=Modélisation!$B$21,Modélisation!$A$21,IF(C270&gt;=Modélisation!$B$20,Modélisation!$A$20,IF(C270&gt;=Modélisation!$B$19,Modélisation!$A$19,IF(C270&gt;=Modélisation!$B$18,Modélisation!$A$18,Modélisation!$A$17))))),IF(Modélisation!$B$10=7,IF(C270&gt;=Modélisation!$B$23,Modélisation!$A$23,IF(C270&gt;=Modélisation!$B$22,Modélisation!$A$22,IF(C270&gt;=Modélisation!$B$21,Modélisation!$A$21,IF(C270&gt;=Modélisation!$B$20,Modélisation!$A$20,IF(C270&gt;=Modélisation!$B$19,Modélisation!$A$19,IF(C270&gt;=Modélisation!$B$18,Modélisation!$A$18,Modélisation!$A$17))))))))))))</f>
        <v/>
      </c>
      <c r="F270" s="1" t="str">
        <f>IF(ISBLANK(C270),"",VLOOKUP(E270,Modélisation!$A$17:$H$23,8,FALSE))</f>
        <v/>
      </c>
      <c r="G270" s="4" t="str">
        <f>IF(ISBLANK(C270),"",IF(Modélisation!$B$3="Oui",IF(D270=Liste!$F$2,0%,VLOOKUP(D270,Modélisation!$A$69:$B$86,2,FALSE)),""))</f>
        <v/>
      </c>
      <c r="H270" s="1" t="str">
        <f>IF(ISBLANK(C270),"",IF(Modélisation!$B$3="Oui",F270*(1-G270),F270))</f>
        <v/>
      </c>
    </row>
    <row r="271" spans="1:8" x14ac:dyDescent="0.35">
      <c r="A271" s="2">
        <v>270</v>
      </c>
      <c r="B271" s="36"/>
      <c r="C271" s="39"/>
      <c r="D271" s="37"/>
      <c r="E271" s="1" t="str">
        <f>IF(ISBLANK(C271),"",IF(Modélisation!$B$10=3,IF(C271&gt;=Modélisation!$B$19,Modélisation!$A$19,IF(C271&gt;=Modélisation!$B$18,Modélisation!$A$18,Modélisation!$A$17)),IF(Modélisation!$B$10=4,IF(C271&gt;=Modélisation!$B$20,Modélisation!$A$20,IF(C271&gt;=Modélisation!$B$19,Modélisation!$A$19,IF(C271&gt;=Modélisation!$B$18,Modélisation!$A$18,Modélisation!$A$17))),IF(Modélisation!$B$10=5,IF(C271&gt;=Modélisation!$B$21,Modélisation!$A$21,IF(C271&gt;=Modélisation!$B$20,Modélisation!$A$20,IF(C271&gt;=Modélisation!$B$19,Modélisation!$A$19,IF(C271&gt;=Modélisation!$B$18,Modélisation!$A$18,Modélisation!$A$17)))),IF(Modélisation!$B$10=6,IF(C271&gt;=Modélisation!$B$22,Modélisation!$A$22,IF(C271&gt;=Modélisation!$B$21,Modélisation!$A$21,IF(C271&gt;=Modélisation!$B$20,Modélisation!$A$20,IF(C271&gt;=Modélisation!$B$19,Modélisation!$A$19,IF(C271&gt;=Modélisation!$B$18,Modélisation!$A$18,Modélisation!$A$17))))),IF(Modélisation!$B$10=7,IF(C271&gt;=Modélisation!$B$23,Modélisation!$A$23,IF(C271&gt;=Modélisation!$B$22,Modélisation!$A$22,IF(C271&gt;=Modélisation!$B$21,Modélisation!$A$21,IF(C271&gt;=Modélisation!$B$20,Modélisation!$A$20,IF(C271&gt;=Modélisation!$B$19,Modélisation!$A$19,IF(C271&gt;=Modélisation!$B$18,Modélisation!$A$18,Modélisation!$A$17))))))))))))</f>
        <v/>
      </c>
      <c r="F271" s="1" t="str">
        <f>IF(ISBLANK(C271),"",VLOOKUP(E271,Modélisation!$A$17:$H$23,8,FALSE))</f>
        <v/>
      </c>
      <c r="G271" s="4" t="str">
        <f>IF(ISBLANK(C271),"",IF(Modélisation!$B$3="Oui",IF(D271=Liste!$F$2,0%,VLOOKUP(D271,Modélisation!$A$69:$B$86,2,FALSE)),""))</f>
        <v/>
      </c>
      <c r="H271" s="1" t="str">
        <f>IF(ISBLANK(C271),"",IF(Modélisation!$B$3="Oui",F271*(1-G271),F271))</f>
        <v/>
      </c>
    </row>
    <row r="272" spans="1:8" x14ac:dyDescent="0.35">
      <c r="A272" s="2">
        <v>271</v>
      </c>
      <c r="B272" s="36"/>
      <c r="C272" s="39"/>
      <c r="D272" s="37"/>
      <c r="E272" s="1" t="str">
        <f>IF(ISBLANK(C272),"",IF(Modélisation!$B$10=3,IF(C272&gt;=Modélisation!$B$19,Modélisation!$A$19,IF(C272&gt;=Modélisation!$B$18,Modélisation!$A$18,Modélisation!$A$17)),IF(Modélisation!$B$10=4,IF(C272&gt;=Modélisation!$B$20,Modélisation!$A$20,IF(C272&gt;=Modélisation!$B$19,Modélisation!$A$19,IF(C272&gt;=Modélisation!$B$18,Modélisation!$A$18,Modélisation!$A$17))),IF(Modélisation!$B$10=5,IF(C272&gt;=Modélisation!$B$21,Modélisation!$A$21,IF(C272&gt;=Modélisation!$B$20,Modélisation!$A$20,IF(C272&gt;=Modélisation!$B$19,Modélisation!$A$19,IF(C272&gt;=Modélisation!$B$18,Modélisation!$A$18,Modélisation!$A$17)))),IF(Modélisation!$B$10=6,IF(C272&gt;=Modélisation!$B$22,Modélisation!$A$22,IF(C272&gt;=Modélisation!$B$21,Modélisation!$A$21,IF(C272&gt;=Modélisation!$B$20,Modélisation!$A$20,IF(C272&gt;=Modélisation!$B$19,Modélisation!$A$19,IF(C272&gt;=Modélisation!$B$18,Modélisation!$A$18,Modélisation!$A$17))))),IF(Modélisation!$B$10=7,IF(C272&gt;=Modélisation!$B$23,Modélisation!$A$23,IF(C272&gt;=Modélisation!$B$22,Modélisation!$A$22,IF(C272&gt;=Modélisation!$B$21,Modélisation!$A$21,IF(C272&gt;=Modélisation!$B$20,Modélisation!$A$20,IF(C272&gt;=Modélisation!$B$19,Modélisation!$A$19,IF(C272&gt;=Modélisation!$B$18,Modélisation!$A$18,Modélisation!$A$17))))))))))))</f>
        <v/>
      </c>
      <c r="F272" s="1" t="str">
        <f>IF(ISBLANK(C272),"",VLOOKUP(E272,Modélisation!$A$17:$H$23,8,FALSE))</f>
        <v/>
      </c>
      <c r="G272" s="4" t="str">
        <f>IF(ISBLANK(C272),"",IF(Modélisation!$B$3="Oui",IF(D272=Liste!$F$2,0%,VLOOKUP(D272,Modélisation!$A$69:$B$86,2,FALSE)),""))</f>
        <v/>
      </c>
      <c r="H272" s="1" t="str">
        <f>IF(ISBLANK(C272),"",IF(Modélisation!$B$3="Oui",F272*(1-G272),F272))</f>
        <v/>
      </c>
    </row>
    <row r="273" spans="1:8" x14ac:dyDescent="0.35">
      <c r="A273" s="2">
        <v>272</v>
      </c>
      <c r="B273" s="36"/>
      <c r="C273" s="39"/>
      <c r="D273" s="37"/>
      <c r="E273" s="1" t="str">
        <f>IF(ISBLANK(C273),"",IF(Modélisation!$B$10=3,IF(C273&gt;=Modélisation!$B$19,Modélisation!$A$19,IF(C273&gt;=Modélisation!$B$18,Modélisation!$A$18,Modélisation!$A$17)),IF(Modélisation!$B$10=4,IF(C273&gt;=Modélisation!$B$20,Modélisation!$A$20,IF(C273&gt;=Modélisation!$B$19,Modélisation!$A$19,IF(C273&gt;=Modélisation!$B$18,Modélisation!$A$18,Modélisation!$A$17))),IF(Modélisation!$B$10=5,IF(C273&gt;=Modélisation!$B$21,Modélisation!$A$21,IF(C273&gt;=Modélisation!$B$20,Modélisation!$A$20,IF(C273&gt;=Modélisation!$B$19,Modélisation!$A$19,IF(C273&gt;=Modélisation!$B$18,Modélisation!$A$18,Modélisation!$A$17)))),IF(Modélisation!$B$10=6,IF(C273&gt;=Modélisation!$B$22,Modélisation!$A$22,IF(C273&gt;=Modélisation!$B$21,Modélisation!$A$21,IF(C273&gt;=Modélisation!$B$20,Modélisation!$A$20,IF(C273&gt;=Modélisation!$B$19,Modélisation!$A$19,IF(C273&gt;=Modélisation!$B$18,Modélisation!$A$18,Modélisation!$A$17))))),IF(Modélisation!$B$10=7,IF(C273&gt;=Modélisation!$B$23,Modélisation!$A$23,IF(C273&gt;=Modélisation!$B$22,Modélisation!$A$22,IF(C273&gt;=Modélisation!$B$21,Modélisation!$A$21,IF(C273&gt;=Modélisation!$B$20,Modélisation!$A$20,IF(C273&gt;=Modélisation!$B$19,Modélisation!$A$19,IF(C273&gt;=Modélisation!$B$18,Modélisation!$A$18,Modélisation!$A$17))))))))))))</f>
        <v/>
      </c>
      <c r="F273" s="1" t="str">
        <f>IF(ISBLANK(C273),"",VLOOKUP(E273,Modélisation!$A$17:$H$23,8,FALSE))</f>
        <v/>
      </c>
      <c r="G273" s="4" t="str">
        <f>IF(ISBLANK(C273),"",IF(Modélisation!$B$3="Oui",IF(D273=Liste!$F$2,0%,VLOOKUP(D273,Modélisation!$A$69:$B$86,2,FALSE)),""))</f>
        <v/>
      </c>
      <c r="H273" s="1" t="str">
        <f>IF(ISBLANK(C273),"",IF(Modélisation!$B$3="Oui",F273*(1-G273),F273))</f>
        <v/>
      </c>
    </row>
    <row r="274" spans="1:8" x14ac:dyDescent="0.35">
      <c r="A274" s="2">
        <v>273</v>
      </c>
      <c r="B274" s="36"/>
      <c r="C274" s="39"/>
      <c r="D274" s="37"/>
      <c r="E274" s="1" t="str">
        <f>IF(ISBLANK(C274),"",IF(Modélisation!$B$10=3,IF(C274&gt;=Modélisation!$B$19,Modélisation!$A$19,IF(C274&gt;=Modélisation!$B$18,Modélisation!$A$18,Modélisation!$A$17)),IF(Modélisation!$B$10=4,IF(C274&gt;=Modélisation!$B$20,Modélisation!$A$20,IF(C274&gt;=Modélisation!$B$19,Modélisation!$A$19,IF(C274&gt;=Modélisation!$B$18,Modélisation!$A$18,Modélisation!$A$17))),IF(Modélisation!$B$10=5,IF(C274&gt;=Modélisation!$B$21,Modélisation!$A$21,IF(C274&gt;=Modélisation!$B$20,Modélisation!$A$20,IF(C274&gt;=Modélisation!$B$19,Modélisation!$A$19,IF(C274&gt;=Modélisation!$B$18,Modélisation!$A$18,Modélisation!$A$17)))),IF(Modélisation!$B$10=6,IF(C274&gt;=Modélisation!$B$22,Modélisation!$A$22,IF(C274&gt;=Modélisation!$B$21,Modélisation!$A$21,IF(C274&gt;=Modélisation!$B$20,Modélisation!$A$20,IF(C274&gt;=Modélisation!$B$19,Modélisation!$A$19,IF(C274&gt;=Modélisation!$B$18,Modélisation!$A$18,Modélisation!$A$17))))),IF(Modélisation!$B$10=7,IF(C274&gt;=Modélisation!$B$23,Modélisation!$A$23,IF(C274&gt;=Modélisation!$B$22,Modélisation!$A$22,IF(C274&gt;=Modélisation!$B$21,Modélisation!$A$21,IF(C274&gt;=Modélisation!$B$20,Modélisation!$A$20,IF(C274&gt;=Modélisation!$B$19,Modélisation!$A$19,IF(C274&gt;=Modélisation!$B$18,Modélisation!$A$18,Modélisation!$A$17))))))))))))</f>
        <v/>
      </c>
      <c r="F274" s="1" t="str">
        <f>IF(ISBLANK(C274),"",VLOOKUP(E274,Modélisation!$A$17:$H$23,8,FALSE))</f>
        <v/>
      </c>
      <c r="G274" s="4" t="str">
        <f>IF(ISBLANK(C274),"",IF(Modélisation!$B$3="Oui",IF(D274=Liste!$F$2,0%,VLOOKUP(D274,Modélisation!$A$69:$B$86,2,FALSE)),""))</f>
        <v/>
      </c>
      <c r="H274" s="1" t="str">
        <f>IF(ISBLANK(C274),"",IF(Modélisation!$B$3="Oui",F274*(1-G274),F274))</f>
        <v/>
      </c>
    </row>
    <row r="275" spans="1:8" x14ac:dyDescent="0.35">
      <c r="A275" s="2">
        <v>274</v>
      </c>
      <c r="B275" s="36"/>
      <c r="C275" s="39"/>
      <c r="D275" s="37"/>
      <c r="E275" s="1" t="str">
        <f>IF(ISBLANK(C275),"",IF(Modélisation!$B$10=3,IF(C275&gt;=Modélisation!$B$19,Modélisation!$A$19,IF(C275&gt;=Modélisation!$B$18,Modélisation!$A$18,Modélisation!$A$17)),IF(Modélisation!$B$10=4,IF(C275&gt;=Modélisation!$B$20,Modélisation!$A$20,IF(C275&gt;=Modélisation!$B$19,Modélisation!$A$19,IF(C275&gt;=Modélisation!$B$18,Modélisation!$A$18,Modélisation!$A$17))),IF(Modélisation!$B$10=5,IF(C275&gt;=Modélisation!$B$21,Modélisation!$A$21,IF(C275&gt;=Modélisation!$B$20,Modélisation!$A$20,IF(C275&gt;=Modélisation!$B$19,Modélisation!$A$19,IF(C275&gt;=Modélisation!$B$18,Modélisation!$A$18,Modélisation!$A$17)))),IF(Modélisation!$B$10=6,IF(C275&gt;=Modélisation!$B$22,Modélisation!$A$22,IF(C275&gt;=Modélisation!$B$21,Modélisation!$A$21,IF(C275&gt;=Modélisation!$B$20,Modélisation!$A$20,IF(C275&gt;=Modélisation!$B$19,Modélisation!$A$19,IF(C275&gt;=Modélisation!$B$18,Modélisation!$A$18,Modélisation!$A$17))))),IF(Modélisation!$B$10=7,IF(C275&gt;=Modélisation!$B$23,Modélisation!$A$23,IF(C275&gt;=Modélisation!$B$22,Modélisation!$A$22,IF(C275&gt;=Modélisation!$B$21,Modélisation!$A$21,IF(C275&gt;=Modélisation!$B$20,Modélisation!$A$20,IF(C275&gt;=Modélisation!$B$19,Modélisation!$A$19,IF(C275&gt;=Modélisation!$B$18,Modélisation!$A$18,Modélisation!$A$17))))))))))))</f>
        <v/>
      </c>
      <c r="F275" s="1" t="str">
        <f>IF(ISBLANK(C275),"",VLOOKUP(E275,Modélisation!$A$17:$H$23,8,FALSE))</f>
        <v/>
      </c>
      <c r="G275" s="4" t="str">
        <f>IF(ISBLANK(C275),"",IF(Modélisation!$B$3="Oui",IF(D275=Liste!$F$2,0%,VLOOKUP(D275,Modélisation!$A$69:$B$86,2,FALSE)),""))</f>
        <v/>
      </c>
      <c r="H275" s="1" t="str">
        <f>IF(ISBLANK(C275),"",IF(Modélisation!$B$3="Oui",F275*(1-G275),F275))</f>
        <v/>
      </c>
    </row>
    <row r="276" spans="1:8" x14ac:dyDescent="0.35">
      <c r="A276" s="2">
        <v>275</v>
      </c>
      <c r="B276" s="36"/>
      <c r="C276" s="39"/>
      <c r="D276" s="37"/>
      <c r="E276" s="1" t="str">
        <f>IF(ISBLANK(C276),"",IF(Modélisation!$B$10=3,IF(C276&gt;=Modélisation!$B$19,Modélisation!$A$19,IF(C276&gt;=Modélisation!$B$18,Modélisation!$A$18,Modélisation!$A$17)),IF(Modélisation!$B$10=4,IF(C276&gt;=Modélisation!$B$20,Modélisation!$A$20,IF(C276&gt;=Modélisation!$B$19,Modélisation!$A$19,IF(C276&gt;=Modélisation!$B$18,Modélisation!$A$18,Modélisation!$A$17))),IF(Modélisation!$B$10=5,IF(C276&gt;=Modélisation!$B$21,Modélisation!$A$21,IF(C276&gt;=Modélisation!$B$20,Modélisation!$A$20,IF(C276&gt;=Modélisation!$B$19,Modélisation!$A$19,IF(C276&gt;=Modélisation!$B$18,Modélisation!$A$18,Modélisation!$A$17)))),IF(Modélisation!$B$10=6,IF(C276&gt;=Modélisation!$B$22,Modélisation!$A$22,IF(C276&gt;=Modélisation!$B$21,Modélisation!$A$21,IF(C276&gt;=Modélisation!$B$20,Modélisation!$A$20,IF(C276&gt;=Modélisation!$B$19,Modélisation!$A$19,IF(C276&gt;=Modélisation!$B$18,Modélisation!$A$18,Modélisation!$A$17))))),IF(Modélisation!$B$10=7,IF(C276&gt;=Modélisation!$B$23,Modélisation!$A$23,IF(C276&gt;=Modélisation!$B$22,Modélisation!$A$22,IF(C276&gt;=Modélisation!$B$21,Modélisation!$A$21,IF(C276&gt;=Modélisation!$B$20,Modélisation!$A$20,IF(C276&gt;=Modélisation!$B$19,Modélisation!$A$19,IF(C276&gt;=Modélisation!$B$18,Modélisation!$A$18,Modélisation!$A$17))))))))))))</f>
        <v/>
      </c>
      <c r="F276" s="1" t="str">
        <f>IF(ISBLANK(C276),"",VLOOKUP(E276,Modélisation!$A$17:$H$23,8,FALSE))</f>
        <v/>
      </c>
      <c r="G276" s="4" t="str">
        <f>IF(ISBLANK(C276),"",IF(Modélisation!$B$3="Oui",IF(D276=Liste!$F$2,0%,VLOOKUP(D276,Modélisation!$A$69:$B$86,2,FALSE)),""))</f>
        <v/>
      </c>
      <c r="H276" s="1" t="str">
        <f>IF(ISBLANK(C276),"",IF(Modélisation!$B$3="Oui",F276*(1-G276),F276))</f>
        <v/>
      </c>
    </row>
    <row r="277" spans="1:8" x14ac:dyDescent="0.35">
      <c r="A277" s="2">
        <v>276</v>
      </c>
      <c r="B277" s="36"/>
      <c r="C277" s="39"/>
      <c r="D277" s="37"/>
      <c r="E277" s="1" t="str">
        <f>IF(ISBLANK(C277),"",IF(Modélisation!$B$10=3,IF(C277&gt;=Modélisation!$B$19,Modélisation!$A$19,IF(C277&gt;=Modélisation!$B$18,Modélisation!$A$18,Modélisation!$A$17)),IF(Modélisation!$B$10=4,IF(C277&gt;=Modélisation!$B$20,Modélisation!$A$20,IF(C277&gt;=Modélisation!$B$19,Modélisation!$A$19,IF(C277&gt;=Modélisation!$B$18,Modélisation!$A$18,Modélisation!$A$17))),IF(Modélisation!$B$10=5,IF(C277&gt;=Modélisation!$B$21,Modélisation!$A$21,IF(C277&gt;=Modélisation!$B$20,Modélisation!$A$20,IF(C277&gt;=Modélisation!$B$19,Modélisation!$A$19,IF(C277&gt;=Modélisation!$B$18,Modélisation!$A$18,Modélisation!$A$17)))),IF(Modélisation!$B$10=6,IF(C277&gt;=Modélisation!$B$22,Modélisation!$A$22,IF(C277&gt;=Modélisation!$B$21,Modélisation!$A$21,IF(C277&gt;=Modélisation!$B$20,Modélisation!$A$20,IF(C277&gt;=Modélisation!$B$19,Modélisation!$A$19,IF(C277&gt;=Modélisation!$B$18,Modélisation!$A$18,Modélisation!$A$17))))),IF(Modélisation!$B$10=7,IF(C277&gt;=Modélisation!$B$23,Modélisation!$A$23,IF(C277&gt;=Modélisation!$B$22,Modélisation!$A$22,IF(C277&gt;=Modélisation!$B$21,Modélisation!$A$21,IF(C277&gt;=Modélisation!$B$20,Modélisation!$A$20,IF(C277&gt;=Modélisation!$B$19,Modélisation!$A$19,IF(C277&gt;=Modélisation!$B$18,Modélisation!$A$18,Modélisation!$A$17))))))))))))</f>
        <v/>
      </c>
      <c r="F277" s="1" t="str">
        <f>IF(ISBLANK(C277),"",VLOOKUP(E277,Modélisation!$A$17:$H$23,8,FALSE))</f>
        <v/>
      </c>
      <c r="G277" s="4" t="str">
        <f>IF(ISBLANK(C277),"",IF(Modélisation!$B$3="Oui",IF(D277=Liste!$F$2,0%,VLOOKUP(D277,Modélisation!$A$69:$B$86,2,FALSE)),""))</f>
        <v/>
      </c>
      <c r="H277" s="1" t="str">
        <f>IF(ISBLANK(C277),"",IF(Modélisation!$B$3="Oui",F277*(1-G277),F277))</f>
        <v/>
      </c>
    </row>
    <row r="278" spans="1:8" x14ac:dyDescent="0.35">
      <c r="A278" s="2">
        <v>277</v>
      </c>
      <c r="B278" s="36"/>
      <c r="C278" s="39"/>
      <c r="D278" s="37"/>
      <c r="E278" s="1" t="str">
        <f>IF(ISBLANK(C278),"",IF(Modélisation!$B$10=3,IF(C278&gt;=Modélisation!$B$19,Modélisation!$A$19,IF(C278&gt;=Modélisation!$B$18,Modélisation!$A$18,Modélisation!$A$17)),IF(Modélisation!$B$10=4,IF(C278&gt;=Modélisation!$B$20,Modélisation!$A$20,IF(C278&gt;=Modélisation!$B$19,Modélisation!$A$19,IF(C278&gt;=Modélisation!$B$18,Modélisation!$A$18,Modélisation!$A$17))),IF(Modélisation!$B$10=5,IF(C278&gt;=Modélisation!$B$21,Modélisation!$A$21,IF(C278&gt;=Modélisation!$B$20,Modélisation!$A$20,IF(C278&gt;=Modélisation!$B$19,Modélisation!$A$19,IF(C278&gt;=Modélisation!$B$18,Modélisation!$A$18,Modélisation!$A$17)))),IF(Modélisation!$B$10=6,IF(C278&gt;=Modélisation!$B$22,Modélisation!$A$22,IF(C278&gt;=Modélisation!$B$21,Modélisation!$A$21,IF(C278&gt;=Modélisation!$B$20,Modélisation!$A$20,IF(C278&gt;=Modélisation!$B$19,Modélisation!$A$19,IF(C278&gt;=Modélisation!$B$18,Modélisation!$A$18,Modélisation!$A$17))))),IF(Modélisation!$B$10=7,IF(C278&gt;=Modélisation!$B$23,Modélisation!$A$23,IF(C278&gt;=Modélisation!$B$22,Modélisation!$A$22,IF(C278&gt;=Modélisation!$B$21,Modélisation!$A$21,IF(C278&gt;=Modélisation!$B$20,Modélisation!$A$20,IF(C278&gt;=Modélisation!$B$19,Modélisation!$A$19,IF(C278&gt;=Modélisation!$B$18,Modélisation!$A$18,Modélisation!$A$17))))))))))))</f>
        <v/>
      </c>
      <c r="F278" s="1" t="str">
        <f>IF(ISBLANK(C278),"",VLOOKUP(E278,Modélisation!$A$17:$H$23,8,FALSE))</f>
        <v/>
      </c>
      <c r="G278" s="4" t="str">
        <f>IF(ISBLANK(C278),"",IF(Modélisation!$B$3="Oui",IF(D278=Liste!$F$2,0%,VLOOKUP(D278,Modélisation!$A$69:$B$86,2,FALSE)),""))</f>
        <v/>
      </c>
      <c r="H278" s="1" t="str">
        <f>IF(ISBLANK(C278),"",IF(Modélisation!$B$3="Oui",F278*(1-G278),F278))</f>
        <v/>
      </c>
    </row>
    <row r="279" spans="1:8" x14ac:dyDescent="0.35">
      <c r="A279" s="2">
        <v>278</v>
      </c>
      <c r="B279" s="36"/>
      <c r="C279" s="39"/>
      <c r="D279" s="37"/>
      <c r="E279" s="1" t="str">
        <f>IF(ISBLANK(C279),"",IF(Modélisation!$B$10=3,IF(C279&gt;=Modélisation!$B$19,Modélisation!$A$19,IF(C279&gt;=Modélisation!$B$18,Modélisation!$A$18,Modélisation!$A$17)),IF(Modélisation!$B$10=4,IF(C279&gt;=Modélisation!$B$20,Modélisation!$A$20,IF(C279&gt;=Modélisation!$B$19,Modélisation!$A$19,IF(C279&gt;=Modélisation!$B$18,Modélisation!$A$18,Modélisation!$A$17))),IF(Modélisation!$B$10=5,IF(C279&gt;=Modélisation!$B$21,Modélisation!$A$21,IF(C279&gt;=Modélisation!$B$20,Modélisation!$A$20,IF(C279&gt;=Modélisation!$B$19,Modélisation!$A$19,IF(C279&gt;=Modélisation!$B$18,Modélisation!$A$18,Modélisation!$A$17)))),IF(Modélisation!$B$10=6,IF(C279&gt;=Modélisation!$B$22,Modélisation!$A$22,IF(C279&gt;=Modélisation!$B$21,Modélisation!$A$21,IF(C279&gt;=Modélisation!$B$20,Modélisation!$A$20,IF(C279&gt;=Modélisation!$B$19,Modélisation!$A$19,IF(C279&gt;=Modélisation!$B$18,Modélisation!$A$18,Modélisation!$A$17))))),IF(Modélisation!$B$10=7,IF(C279&gt;=Modélisation!$B$23,Modélisation!$A$23,IF(C279&gt;=Modélisation!$B$22,Modélisation!$A$22,IF(C279&gt;=Modélisation!$B$21,Modélisation!$A$21,IF(C279&gt;=Modélisation!$B$20,Modélisation!$A$20,IF(C279&gt;=Modélisation!$B$19,Modélisation!$A$19,IF(C279&gt;=Modélisation!$B$18,Modélisation!$A$18,Modélisation!$A$17))))))))))))</f>
        <v/>
      </c>
      <c r="F279" s="1" t="str">
        <f>IF(ISBLANK(C279),"",VLOOKUP(E279,Modélisation!$A$17:$H$23,8,FALSE))</f>
        <v/>
      </c>
      <c r="G279" s="4" t="str">
        <f>IF(ISBLANK(C279),"",IF(Modélisation!$B$3="Oui",IF(D279=Liste!$F$2,0%,VLOOKUP(D279,Modélisation!$A$69:$B$86,2,FALSE)),""))</f>
        <v/>
      </c>
      <c r="H279" s="1" t="str">
        <f>IF(ISBLANK(C279),"",IF(Modélisation!$B$3="Oui",F279*(1-G279),F279))</f>
        <v/>
      </c>
    </row>
    <row r="280" spans="1:8" x14ac:dyDescent="0.35">
      <c r="A280" s="2">
        <v>279</v>
      </c>
      <c r="B280" s="36"/>
      <c r="C280" s="39"/>
      <c r="D280" s="37"/>
      <c r="E280" s="1" t="str">
        <f>IF(ISBLANK(C280),"",IF(Modélisation!$B$10=3,IF(C280&gt;=Modélisation!$B$19,Modélisation!$A$19,IF(C280&gt;=Modélisation!$B$18,Modélisation!$A$18,Modélisation!$A$17)),IF(Modélisation!$B$10=4,IF(C280&gt;=Modélisation!$B$20,Modélisation!$A$20,IF(C280&gt;=Modélisation!$B$19,Modélisation!$A$19,IF(C280&gt;=Modélisation!$B$18,Modélisation!$A$18,Modélisation!$A$17))),IF(Modélisation!$B$10=5,IF(C280&gt;=Modélisation!$B$21,Modélisation!$A$21,IF(C280&gt;=Modélisation!$B$20,Modélisation!$A$20,IF(C280&gt;=Modélisation!$B$19,Modélisation!$A$19,IF(C280&gt;=Modélisation!$B$18,Modélisation!$A$18,Modélisation!$A$17)))),IF(Modélisation!$B$10=6,IF(C280&gt;=Modélisation!$B$22,Modélisation!$A$22,IF(C280&gt;=Modélisation!$B$21,Modélisation!$A$21,IF(C280&gt;=Modélisation!$B$20,Modélisation!$A$20,IF(C280&gt;=Modélisation!$B$19,Modélisation!$A$19,IF(C280&gt;=Modélisation!$B$18,Modélisation!$A$18,Modélisation!$A$17))))),IF(Modélisation!$B$10=7,IF(C280&gt;=Modélisation!$B$23,Modélisation!$A$23,IF(C280&gt;=Modélisation!$B$22,Modélisation!$A$22,IF(C280&gt;=Modélisation!$B$21,Modélisation!$A$21,IF(C280&gt;=Modélisation!$B$20,Modélisation!$A$20,IF(C280&gt;=Modélisation!$B$19,Modélisation!$A$19,IF(C280&gt;=Modélisation!$B$18,Modélisation!$A$18,Modélisation!$A$17))))))))))))</f>
        <v/>
      </c>
      <c r="F280" s="1" t="str">
        <f>IF(ISBLANK(C280),"",VLOOKUP(E280,Modélisation!$A$17:$H$23,8,FALSE))</f>
        <v/>
      </c>
      <c r="G280" s="4" t="str">
        <f>IF(ISBLANK(C280),"",IF(Modélisation!$B$3="Oui",IF(D280=Liste!$F$2,0%,VLOOKUP(D280,Modélisation!$A$69:$B$86,2,FALSE)),""))</f>
        <v/>
      </c>
      <c r="H280" s="1" t="str">
        <f>IF(ISBLANK(C280),"",IF(Modélisation!$B$3="Oui",F280*(1-G280),F280))</f>
        <v/>
      </c>
    </row>
    <row r="281" spans="1:8" x14ac:dyDescent="0.35">
      <c r="A281" s="2">
        <v>280</v>
      </c>
      <c r="B281" s="36"/>
      <c r="C281" s="39"/>
      <c r="D281" s="37"/>
      <c r="E281" s="1" t="str">
        <f>IF(ISBLANK(C281),"",IF(Modélisation!$B$10=3,IF(C281&gt;=Modélisation!$B$19,Modélisation!$A$19,IF(C281&gt;=Modélisation!$B$18,Modélisation!$A$18,Modélisation!$A$17)),IF(Modélisation!$B$10=4,IF(C281&gt;=Modélisation!$B$20,Modélisation!$A$20,IF(C281&gt;=Modélisation!$B$19,Modélisation!$A$19,IF(C281&gt;=Modélisation!$B$18,Modélisation!$A$18,Modélisation!$A$17))),IF(Modélisation!$B$10=5,IF(C281&gt;=Modélisation!$B$21,Modélisation!$A$21,IF(C281&gt;=Modélisation!$B$20,Modélisation!$A$20,IF(C281&gt;=Modélisation!$B$19,Modélisation!$A$19,IF(C281&gt;=Modélisation!$B$18,Modélisation!$A$18,Modélisation!$A$17)))),IF(Modélisation!$B$10=6,IF(C281&gt;=Modélisation!$B$22,Modélisation!$A$22,IF(C281&gt;=Modélisation!$B$21,Modélisation!$A$21,IF(C281&gt;=Modélisation!$B$20,Modélisation!$A$20,IF(C281&gt;=Modélisation!$B$19,Modélisation!$A$19,IF(C281&gt;=Modélisation!$B$18,Modélisation!$A$18,Modélisation!$A$17))))),IF(Modélisation!$B$10=7,IF(C281&gt;=Modélisation!$B$23,Modélisation!$A$23,IF(C281&gt;=Modélisation!$B$22,Modélisation!$A$22,IF(C281&gt;=Modélisation!$B$21,Modélisation!$A$21,IF(C281&gt;=Modélisation!$B$20,Modélisation!$A$20,IF(C281&gt;=Modélisation!$B$19,Modélisation!$A$19,IF(C281&gt;=Modélisation!$B$18,Modélisation!$A$18,Modélisation!$A$17))))))))))))</f>
        <v/>
      </c>
      <c r="F281" s="1" t="str">
        <f>IF(ISBLANK(C281),"",VLOOKUP(E281,Modélisation!$A$17:$H$23,8,FALSE))</f>
        <v/>
      </c>
      <c r="G281" s="4" t="str">
        <f>IF(ISBLANK(C281),"",IF(Modélisation!$B$3="Oui",IF(D281=Liste!$F$2,0%,VLOOKUP(D281,Modélisation!$A$69:$B$86,2,FALSE)),""))</f>
        <v/>
      </c>
      <c r="H281" s="1" t="str">
        <f>IF(ISBLANK(C281),"",IF(Modélisation!$B$3="Oui",F281*(1-G281),F281))</f>
        <v/>
      </c>
    </row>
    <row r="282" spans="1:8" x14ac:dyDescent="0.35">
      <c r="A282" s="2">
        <v>281</v>
      </c>
      <c r="B282" s="36"/>
      <c r="C282" s="39"/>
      <c r="D282" s="37"/>
      <c r="E282" s="1" t="str">
        <f>IF(ISBLANK(C282),"",IF(Modélisation!$B$10=3,IF(C282&gt;=Modélisation!$B$19,Modélisation!$A$19,IF(C282&gt;=Modélisation!$B$18,Modélisation!$A$18,Modélisation!$A$17)),IF(Modélisation!$B$10=4,IF(C282&gt;=Modélisation!$B$20,Modélisation!$A$20,IF(C282&gt;=Modélisation!$B$19,Modélisation!$A$19,IF(C282&gt;=Modélisation!$B$18,Modélisation!$A$18,Modélisation!$A$17))),IF(Modélisation!$B$10=5,IF(C282&gt;=Modélisation!$B$21,Modélisation!$A$21,IF(C282&gt;=Modélisation!$B$20,Modélisation!$A$20,IF(C282&gt;=Modélisation!$B$19,Modélisation!$A$19,IF(C282&gt;=Modélisation!$B$18,Modélisation!$A$18,Modélisation!$A$17)))),IF(Modélisation!$B$10=6,IF(C282&gt;=Modélisation!$B$22,Modélisation!$A$22,IF(C282&gt;=Modélisation!$B$21,Modélisation!$A$21,IF(C282&gt;=Modélisation!$B$20,Modélisation!$A$20,IF(C282&gt;=Modélisation!$B$19,Modélisation!$A$19,IF(C282&gt;=Modélisation!$B$18,Modélisation!$A$18,Modélisation!$A$17))))),IF(Modélisation!$B$10=7,IF(C282&gt;=Modélisation!$B$23,Modélisation!$A$23,IF(C282&gt;=Modélisation!$B$22,Modélisation!$A$22,IF(C282&gt;=Modélisation!$B$21,Modélisation!$A$21,IF(C282&gt;=Modélisation!$B$20,Modélisation!$A$20,IF(C282&gt;=Modélisation!$B$19,Modélisation!$A$19,IF(C282&gt;=Modélisation!$B$18,Modélisation!$A$18,Modélisation!$A$17))))))))))))</f>
        <v/>
      </c>
      <c r="F282" s="1" t="str">
        <f>IF(ISBLANK(C282),"",VLOOKUP(E282,Modélisation!$A$17:$H$23,8,FALSE))</f>
        <v/>
      </c>
      <c r="G282" s="4" t="str">
        <f>IF(ISBLANK(C282),"",IF(Modélisation!$B$3="Oui",IF(D282=Liste!$F$2,0%,VLOOKUP(D282,Modélisation!$A$69:$B$86,2,FALSE)),""))</f>
        <v/>
      </c>
      <c r="H282" s="1" t="str">
        <f>IF(ISBLANK(C282),"",IF(Modélisation!$B$3="Oui",F282*(1-G282),F282))</f>
        <v/>
      </c>
    </row>
    <row r="283" spans="1:8" x14ac:dyDescent="0.35">
      <c r="A283" s="2">
        <v>282</v>
      </c>
      <c r="B283" s="36"/>
      <c r="C283" s="39"/>
      <c r="D283" s="37"/>
      <c r="E283" s="1" t="str">
        <f>IF(ISBLANK(C283),"",IF(Modélisation!$B$10=3,IF(C283&gt;=Modélisation!$B$19,Modélisation!$A$19,IF(C283&gt;=Modélisation!$B$18,Modélisation!$A$18,Modélisation!$A$17)),IF(Modélisation!$B$10=4,IF(C283&gt;=Modélisation!$B$20,Modélisation!$A$20,IF(C283&gt;=Modélisation!$B$19,Modélisation!$A$19,IF(C283&gt;=Modélisation!$B$18,Modélisation!$A$18,Modélisation!$A$17))),IF(Modélisation!$B$10=5,IF(C283&gt;=Modélisation!$B$21,Modélisation!$A$21,IF(C283&gt;=Modélisation!$B$20,Modélisation!$A$20,IF(C283&gt;=Modélisation!$B$19,Modélisation!$A$19,IF(C283&gt;=Modélisation!$B$18,Modélisation!$A$18,Modélisation!$A$17)))),IF(Modélisation!$B$10=6,IF(C283&gt;=Modélisation!$B$22,Modélisation!$A$22,IF(C283&gt;=Modélisation!$B$21,Modélisation!$A$21,IF(C283&gt;=Modélisation!$B$20,Modélisation!$A$20,IF(C283&gt;=Modélisation!$B$19,Modélisation!$A$19,IF(C283&gt;=Modélisation!$B$18,Modélisation!$A$18,Modélisation!$A$17))))),IF(Modélisation!$B$10=7,IF(C283&gt;=Modélisation!$B$23,Modélisation!$A$23,IF(C283&gt;=Modélisation!$B$22,Modélisation!$A$22,IF(C283&gt;=Modélisation!$B$21,Modélisation!$A$21,IF(C283&gt;=Modélisation!$B$20,Modélisation!$A$20,IF(C283&gt;=Modélisation!$B$19,Modélisation!$A$19,IF(C283&gt;=Modélisation!$B$18,Modélisation!$A$18,Modélisation!$A$17))))))))))))</f>
        <v/>
      </c>
      <c r="F283" s="1" t="str">
        <f>IF(ISBLANK(C283),"",VLOOKUP(E283,Modélisation!$A$17:$H$23,8,FALSE))</f>
        <v/>
      </c>
      <c r="G283" s="4" t="str">
        <f>IF(ISBLANK(C283),"",IF(Modélisation!$B$3="Oui",IF(D283=Liste!$F$2,0%,VLOOKUP(D283,Modélisation!$A$69:$B$86,2,FALSE)),""))</f>
        <v/>
      </c>
      <c r="H283" s="1" t="str">
        <f>IF(ISBLANK(C283),"",IF(Modélisation!$B$3="Oui",F283*(1-G283),F283))</f>
        <v/>
      </c>
    </row>
    <row r="284" spans="1:8" x14ac:dyDescent="0.35">
      <c r="A284" s="2">
        <v>283</v>
      </c>
      <c r="B284" s="36"/>
      <c r="C284" s="39"/>
      <c r="D284" s="37"/>
      <c r="E284" s="1" t="str">
        <f>IF(ISBLANK(C284),"",IF(Modélisation!$B$10=3,IF(C284&gt;=Modélisation!$B$19,Modélisation!$A$19,IF(C284&gt;=Modélisation!$B$18,Modélisation!$A$18,Modélisation!$A$17)),IF(Modélisation!$B$10=4,IF(C284&gt;=Modélisation!$B$20,Modélisation!$A$20,IF(C284&gt;=Modélisation!$B$19,Modélisation!$A$19,IF(C284&gt;=Modélisation!$B$18,Modélisation!$A$18,Modélisation!$A$17))),IF(Modélisation!$B$10=5,IF(C284&gt;=Modélisation!$B$21,Modélisation!$A$21,IF(C284&gt;=Modélisation!$B$20,Modélisation!$A$20,IF(C284&gt;=Modélisation!$B$19,Modélisation!$A$19,IF(C284&gt;=Modélisation!$B$18,Modélisation!$A$18,Modélisation!$A$17)))),IF(Modélisation!$B$10=6,IF(C284&gt;=Modélisation!$B$22,Modélisation!$A$22,IF(C284&gt;=Modélisation!$B$21,Modélisation!$A$21,IF(C284&gt;=Modélisation!$B$20,Modélisation!$A$20,IF(C284&gt;=Modélisation!$B$19,Modélisation!$A$19,IF(C284&gt;=Modélisation!$B$18,Modélisation!$A$18,Modélisation!$A$17))))),IF(Modélisation!$B$10=7,IF(C284&gt;=Modélisation!$B$23,Modélisation!$A$23,IF(C284&gt;=Modélisation!$B$22,Modélisation!$A$22,IF(C284&gt;=Modélisation!$B$21,Modélisation!$A$21,IF(C284&gt;=Modélisation!$B$20,Modélisation!$A$20,IF(C284&gt;=Modélisation!$B$19,Modélisation!$A$19,IF(C284&gt;=Modélisation!$B$18,Modélisation!$A$18,Modélisation!$A$17))))))))))))</f>
        <v/>
      </c>
      <c r="F284" s="1" t="str">
        <f>IF(ISBLANK(C284),"",VLOOKUP(E284,Modélisation!$A$17:$H$23,8,FALSE))</f>
        <v/>
      </c>
      <c r="G284" s="4" t="str">
        <f>IF(ISBLANK(C284),"",IF(Modélisation!$B$3="Oui",IF(D284=Liste!$F$2,0%,VLOOKUP(D284,Modélisation!$A$69:$B$86,2,FALSE)),""))</f>
        <v/>
      </c>
      <c r="H284" s="1" t="str">
        <f>IF(ISBLANK(C284),"",IF(Modélisation!$B$3="Oui",F284*(1-G284),F284))</f>
        <v/>
      </c>
    </row>
    <row r="285" spans="1:8" x14ac:dyDescent="0.35">
      <c r="A285" s="2">
        <v>284</v>
      </c>
      <c r="B285" s="36"/>
      <c r="C285" s="39"/>
      <c r="D285" s="37"/>
      <c r="E285" s="1" t="str">
        <f>IF(ISBLANK(C285),"",IF(Modélisation!$B$10=3,IF(C285&gt;=Modélisation!$B$19,Modélisation!$A$19,IF(C285&gt;=Modélisation!$B$18,Modélisation!$A$18,Modélisation!$A$17)),IF(Modélisation!$B$10=4,IF(C285&gt;=Modélisation!$B$20,Modélisation!$A$20,IF(C285&gt;=Modélisation!$B$19,Modélisation!$A$19,IF(C285&gt;=Modélisation!$B$18,Modélisation!$A$18,Modélisation!$A$17))),IF(Modélisation!$B$10=5,IF(C285&gt;=Modélisation!$B$21,Modélisation!$A$21,IF(C285&gt;=Modélisation!$B$20,Modélisation!$A$20,IF(C285&gt;=Modélisation!$B$19,Modélisation!$A$19,IF(C285&gt;=Modélisation!$B$18,Modélisation!$A$18,Modélisation!$A$17)))),IF(Modélisation!$B$10=6,IF(C285&gt;=Modélisation!$B$22,Modélisation!$A$22,IF(C285&gt;=Modélisation!$B$21,Modélisation!$A$21,IF(C285&gt;=Modélisation!$B$20,Modélisation!$A$20,IF(C285&gt;=Modélisation!$B$19,Modélisation!$A$19,IF(C285&gt;=Modélisation!$B$18,Modélisation!$A$18,Modélisation!$A$17))))),IF(Modélisation!$B$10=7,IF(C285&gt;=Modélisation!$B$23,Modélisation!$A$23,IF(C285&gt;=Modélisation!$B$22,Modélisation!$A$22,IF(C285&gt;=Modélisation!$B$21,Modélisation!$A$21,IF(C285&gt;=Modélisation!$B$20,Modélisation!$A$20,IF(C285&gt;=Modélisation!$B$19,Modélisation!$A$19,IF(C285&gt;=Modélisation!$B$18,Modélisation!$A$18,Modélisation!$A$17))))))))))))</f>
        <v/>
      </c>
      <c r="F285" s="1" t="str">
        <f>IF(ISBLANK(C285),"",VLOOKUP(E285,Modélisation!$A$17:$H$23,8,FALSE))</f>
        <v/>
      </c>
      <c r="G285" s="4" t="str">
        <f>IF(ISBLANK(C285),"",IF(Modélisation!$B$3="Oui",IF(D285=Liste!$F$2,0%,VLOOKUP(D285,Modélisation!$A$69:$B$86,2,FALSE)),""))</f>
        <v/>
      </c>
      <c r="H285" s="1" t="str">
        <f>IF(ISBLANK(C285),"",IF(Modélisation!$B$3="Oui",F285*(1-G285),F285))</f>
        <v/>
      </c>
    </row>
    <row r="286" spans="1:8" x14ac:dyDescent="0.35">
      <c r="A286" s="2">
        <v>285</v>
      </c>
      <c r="B286" s="36"/>
      <c r="C286" s="39"/>
      <c r="D286" s="37"/>
      <c r="E286" s="1" t="str">
        <f>IF(ISBLANK(C286),"",IF(Modélisation!$B$10=3,IF(C286&gt;=Modélisation!$B$19,Modélisation!$A$19,IF(C286&gt;=Modélisation!$B$18,Modélisation!$A$18,Modélisation!$A$17)),IF(Modélisation!$B$10=4,IF(C286&gt;=Modélisation!$B$20,Modélisation!$A$20,IF(C286&gt;=Modélisation!$B$19,Modélisation!$A$19,IF(C286&gt;=Modélisation!$B$18,Modélisation!$A$18,Modélisation!$A$17))),IF(Modélisation!$B$10=5,IF(C286&gt;=Modélisation!$B$21,Modélisation!$A$21,IF(C286&gt;=Modélisation!$B$20,Modélisation!$A$20,IF(C286&gt;=Modélisation!$B$19,Modélisation!$A$19,IF(C286&gt;=Modélisation!$B$18,Modélisation!$A$18,Modélisation!$A$17)))),IF(Modélisation!$B$10=6,IF(C286&gt;=Modélisation!$B$22,Modélisation!$A$22,IF(C286&gt;=Modélisation!$B$21,Modélisation!$A$21,IF(C286&gt;=Modélisation!$B$20,Modélisation!$A$20,IF(C286&gt;=Modélisation!$B$19,Modélisation!$A$19,IF(C286&gt;=Modélisation!$B$18,Modélisation!$A$18,Modélisation!$A$17))))),IF(Modélisation!$B$10=7,IF(C286&gt;=Modélisation!$B$23,Modélisation!$A$23,IF(C286&gt;=Modélisation!$B$22,Modélisation!$A$22,IF(C286&gt;=Modélisation!$B$21,Modélisation!$A$21,IF(C286&gt;=Modélisation!$B$20,Modélisation!$A$20,IF(C286&gt;=Modélisation!$B$19,Modélisation!$A$19,IF(C286&gt;=Modélisation!$B$18,Modélisation!$A$18,Modélisation!$A$17))))))))))))</f>
        <v/>
      </c>
      <c r="F286" s="1" t="str">
        <f>IF(ISBLANK(C286),"",VLOOKUP(E286,Modélisation!$A$17:$H$23,8,FALSE))</f>
        <v/>
      </c>
      <c r="G286" s="4" t="str">
        <f>IF(ISBLANK(C286),"",IF(Modélisation!$B$3="Oui",IF(D286=Liste!$F$2,0%,VLOOKUP(D286,Modélisation!$A$69:$B$86,2,FALSE)),""))</f>
        <v/>
      </c>
      <c r="H286" s="1" t="str">
        <f>IF(ISBLANK(C286),"",IF(Modélisation!$B$3="Oui",F286*(1-G286),F286))</f>
        <v/>
      </c>
    </row>
    <row r="287" spans="1:8" x14ac:dyDescent="0.35">
      <c r="A287" s="2">
        <v>286</v>
      </c>
      <c r="B287" s="36"/>
      <c r="C287" s="39"/>
      <c r="D287" s="37"/>
      <c r="E287" s="1" t="str">
        <f>IF(ISBLANK(C287),"",IF(Modélisation!$B$10=3,IF(C287&gt;=Modélisation!$B$19,Modélisation!$A$19,IF(C287&gt;=Modélisation!$B$18,Modélisation!$A$18,Modélisation!$A$17)),IF(Modélisation!$B$10=4,IF(C287&gt;=Modélisation!$B$20,Modélisation!$A$20,IF(C287&gt;=Modélisation!$B$19,Modélisation!$A$19,IF(C287&gt;=Modélisation!$B$18,Modélisation!$A$18,Modélisation!$A$17))),IF(Modélisation!$B$10=5,IF(C287&gt;=Modélisation!$B$21,Modélisation!$A$21,IF(C287&gt;=Modélisation!$B$20,Modélisation!$A$20,IF(C287&gt;=Modélisation!$B$19,Modélisation!$A$19,IF(C287&gt;=Modélisation!$B$18,Modélisation!$A$18,Modélisation!$A$17)))),IF(Modélisation!$B$10=6,IF(C287&gt;=Modélisation!$B$22,Modélisation!$A$22,IF(C287&gt;=Modélisation!$B$21,Modélisation!$A$21,IF(C287&gt;=Modélisation!$B$20,Modélisation!$A$20,IF(C287&gt;=Modélisation!$B$19,Modélisation!$A$19,IF(C287&gt;=Modélisation!$B$18,Modélisation!$A$18,Modélisation!$A$17))))),IF(Modélisation!$B$10=7,IF(C287&gt;=Modélisation!$B$23,Modélisation!$A$23,IF(C287&gt;=Modélisation!$B$22,Modélisation!$A$22,IF(C287&gt;=Modélisation!$B$21,Modélisation!$A$21,IF(C287&gt;=Modélisation!$B$20,Modélisation!$A$20,IF(C287&gt;=Modélisation!$B$19,Modélisation!$A$19,IF(C287&gt;=Modélisation!$B$18,Modélisation!$A$18,Modélisation!$A$17))))))))))))</f>
        <v/>
      </c>
      <c r="F287" s="1" t="str">
        <f>IF(ISBLANK(C287),"",VLOOKUP(E287,Modélisation!$A$17:$H$23,8,FALSE))</f>
        <v/>
      </c>
      <c r="G287" s="4" t="str">
        <f>IF(ISBLANK(C287),"",IF(Modélisation!$B$3="Oui",IF(D287=Liste!$F$2,0%,VLOOKUP(D287,Modélisation!$A$69:$B$86,2,FALSE)),""))</f>
        <v/>
      </c>
      <c r="H287" s="1" t="str">
        <f>IF(ISBLANK(C287),"",IF(Modélisation!$B$3="Oui",F287*(1-G287),F287))</f>
        <v/>
      </c>
    </row>
    <row r="288" spans="1:8" x14ac:dyDescent="0.35">
      <c r="A288" s="2">
        <v>287</v>
      </c>
      <c r="B288" s="36"/>
      <c r="C288" s="39"/>
      <c r="D288" s="37"/>
      <c r="E288" s="1" t="str">
        <f>IF(ISBLANK(C288),"",IF(Modélisation!$B$10=3,IF(C288&gt;=Modélisation!$B$19,Modélisation!$A$19,IF(C288&gt;=Modélisation!$B$18,Modélisation!$A$18,Modélisation!$A$17)),IF(Modélisation!$B$10=4,IF(C288&gt;=Modélisation!$B$20,Modélisation!$A$20,IF(C288&gt;=Modélisation!$B$19,Modélisation!$A$19,IF(C288&gt;=Modélisation!$B$18,Modélisation!$A$18,Modélisation!$A$17))),IF(Modélisation!$B$10=5,IF(C288&gt;=Modélisation!$B$21,Modélisation!$A$21,IF(C288&gt;=Modélisation!$B$20,Modélisation!$A$20,IF(C288&gt;=Modélisation!$B$19,Modélisation!$A$19,IF(C288&gt;=Modélisation!$B$18,Modélisation!$A$18,Modélisation!$A$17)))),IF(Modélisation!$B$10=6,IF(C288&gt;=Modélisation!$B$22,Modélisation!$A$22,IF(C288&gt;=Modélisation!$B$21,Modélisation!$A$21,IF(C288&gt;=Modélisation!$B$20,Modélisation!$A$20,IF(C288&gt;=Modélisation!$B$19,Modélisation!$A$19,IF(C288&gt;=Modélisation!$B$18,Modélisation!$A$18,Modélisation!$A$17))))),IF(Modélisation!$B$10=7,IF(C288&gt;=Modélisation!$B$23,Modélisation!$A$23,IF(C288&gt;=Modélisation!$B$22,Modélisation!$A$22,IF(C288&gt;=Modélisation!$B$21,Modélisation!$A$21,IF(C288&gt;=Modélisation!$B$20,Modélisation!$A$20,IF(C288&gt;=Modélisation!$B$19,Modélisation!$A$19,IF(C288&gt;=Modélisation!$B$18,Modélisation!$A$18,Modélisation!$A$17))))))))))))</f>
        <v/>
      </c>
      <c r="F288" s="1" t="str">
        <f>IF(ISBLANK(C288),"",VLOOKUP(E288,Modélisation!$A$17:$H$23,8,FALSE))</f>
        <v/>
      </c>
      <c r="G288" s="4" t="str">
        <f>IF(ISBLANK(C288),"",IF(Modélisation!$B$3="Oui",IF(D288=Liste!$F$2,0%,VLOOKUP(D288,Modélisation!$A$69:$B$86,2,FALSE)),""))</f>
        <v/>
      </c>
      <c r="H288" s="1" t="str">
        <f>IF(ISBLANK(C288),"",IF(Modélisation!$B$3="Oui",F288*(1-G288),F288))</f>
        <v/>
      </c>
    </row>
    <row r="289" spans="1:8" x14ac:dyDescent="0.35">
      <c r="A289" s="2">
        <v>288</v>
      </c>
      <c r="B289" s="36"/>
      <c r="C289" s="39"/>
      <c r="D289" s="37"/>
      <c r="E289" s="1" t="str">
        <f>IF(ISBLANK(C289),"",IF(Modélisation!$B$10=3,IF(C289&gt;=Modélisation!$B$19,Modélisation!$A$19,IF(C289&gt;=Modélisation!$B$18,Modélisation!$A$18,Modélisation!$A$17)),IF(Modélisation!$B$10=4,IF(C289&gt;=Modélisation!$B$20,Modélisation!$A$20,IF(C289&gt;=Modélisation!$B$19,Modélisation!$A$19,IF(C289&gt;=Modélisation!$B$18,Modélisation!$A$18,Modélisation!$A$17))),IF(Modélisation!$B$10=5,IF(C289&gt;=Modélisation!$B$21,Modélisation!$A$21,IF(C289&gt;=Modélisation!$B$20,Modélisation!$A$20,IF(C289&gt;=Modélisation!$B$19,Modélisation!$A$19,IF(C289&gt;=Modélisation!$B$18,Modélisation!$A$18,Modélisation!$A$17)))),IF(Modélisation!$B$10=6,IF(C289&gt;=Modélisation!$B$22,Modélisation!$A$22,IF(C289&gt;=Modélisation!$B$21,Modélisation!$A$21,IF(C289&gt;=Modélisation!$B$20,Modélisation!$A$20,IF(C289&gt;=Modélisation!$B$19,Modélisation!$A$19,IF(C289&gt;=Modélisation!$B$18,Modélisation!$A$18,Modélisation!$A$17))))),IF(Modélisation!$B$10=7,IF(C289&gt;=Modélisation!$B$23,Modélisation!$A$23,IF(C289&gt;=Modélisation!$B$22,Modélisation!$A$22,IF(C289&gt;=Modélisation!$B$21,Modélisation!$A$21,IF(C289&gt;=Modélisation!$B$20,Modélisation!$A$20,IF(C289&gt;=Modélisation!$B$19,Modélisation!$A$19,IF(C289&gt;=Modélisation!$B$18,Modélisation!$A$18,Modélisation!$A$17))))))))))))</f>
        <v/>
      </c>
      <c r="F289" s="1" t="str">
        <f>IF(ISBLANK(C289),"",VLOOKUP(E289,Modélisation!$A$17:$H$23,8,FALSE))</f>
        <v/>
      </c>
      <c r="G289" s="4" t="str">
        <f>IF(ISBLANK(C289),"",IF(Modélisation!$B$3="Oui",IF(D289=Liste!$F$2,0%,VLOOKUP(D289,Modélisation!$A$69:$B$86,2,FALSE)),""))</f>
        <v/>
      </c>
      <c r="H289" s="1" t="str">
        <f>IF(ISBLANK(C289),"",IF(Modélisation!$B$3="Oui",F289*(1-G289),F289))</f>
        <v/>
      </c>
    </row>
    <row r="290" spans="1:8" x14ac:dyDescent="0.35">
      <c r="A290" s="2">
        <v>289</v>
      </c>
      <c r="B290" s="36"/>
      <c r="C290" s="39"/>
      <c r="D290" s="37"/>
      <c r="E290" s="1" t="str">
        <f>IF(ISBLANK(C290),"",IF(Modélisation!$B$10=3,IF(C290&gt;=Modélisation!$B$19,Modélisation!$A$19,IF(C290&gt;=Modélisation!$B$18,Modélisation!$A$18,Modélisation!$A$17)),IF(Modélisation!$B$10=4,IF(C290&gt;=Modélisation!$B$20,Modélisation!$A$20,IF(C290&gt;=Modélisation!$B$19,Modélisation!$A$19,IF(C290&gt;=Modélisation!$B$18,Modélisation!$A$18,Modélisation!$A$17))),IF(Modélisation!$B$10=5,IF(C290&gt;=Modélisation!$B$21,Modélisation!$A$21,IF(C290&gt;=Modélisation!$B$20,Modélisation!$A$20,IF(C290&gt;=Modélisation!$B$19,Modélisation!$A$19,IF(C290&gt;=Modélisation!$B$18,Modélisation!$A$18,Modélisation!$A$17)))),IF(Modélisation!$B$10=6,IF(C290&gt;=Modélisation!$B$22,Modélisation!$A$22,IF(C290&gt;=Modélisation!$B$21,Modélisation!$A$21,IF(C290&gt;=Modélisation!$B$20,Modélisation!$A$20,IF(C290&gt;=Modélisation!$B$19,Modélisation!$A$19,IF(C290&gt;=Modélisation!$B$18,Modélisation!$A$18,Modélisation!$A$17))))),IF(Modélisation!$B$10=7,IF(C290&gt;=Modélisation!$B$23,Modélisation!$A$23,IF(C290&gt;=Modélisation!$B$22,Modélisation!$A$22,IF(C290&gt;=Modélisation!$B$21,Modélisation!$A$21,IF(C290&gt;=Modélisation!$B$20,Modélisation!$A$20,IF(C290&gt;=Modélisation!$B$19,Modélisation!$A$19,IF(C290&gt;=Modélisation!$B$18,Modélisation!$A$18,Modélisation!$A$17))))))))))))</f>
        <v/>
      </c>
      <c r="F290" s="1" t="str">
        <f>IF(ISBLANK(C290),"",VLOOKUP(E290,Modélisation!$A$17:$H$23,8,FALSE))</f>
        <v/>
      </c>
      <c r="G290" s="4" t="str">
        <f>IF(ISBLANK(C290),"",IF(Modélisation!$B$3="Oui",IF(D290=Liste!$F$2,0%,VLOOKUP(D290,Modélisation!$A$69:$B$86,2,FALSE)),""))</f>
        <v/>
      </c>
      <c r="H290" s="1" t="str">
        <f>IF(ISBLANK(C290),"",IF(Modélisation!$B$3="Oui",F290*(1-G290),F290))</f>
        <v/>
      </c>
    </row>
    <row r="291" spans="1:8" x14ac:dyDescent="0.35">
      <c r="A291" s="2">
        <v>290</v>
      </c>
      <c r="B291" s="36"/>
      <c r="C291" s="39"/>
      <c r="D291" s="37"/>
      <c r="E291" s="1" t="str">
        <f>IF(ISBLANK(C291),"",IF(Modélisation!$B$10=3,IF(C291&gt;=Modélisation!$B$19,Modélisation!$A$19,IF(C291&gt;=Modélisation!$B$18,Modélisation!$A$18,Modélisation!$A$17)),IF(Modélisation!$B$10=4,IF(C291&gt;=Modélisation!$B$20,Modélisation!$A$20,IF(C291&gt;=Modélisation!$B$19,Modélisation!$A$19,IF(C291&gt;=Modélisation!$B$18,Modélisation!$A$18,Modélisation!$A$17))),IF(Modélisation!$B$10=5,IF(C291&gt;=Modélisation!$B$21,Modélisation!$A$21,IF(C291&gt;=Modélisation!$B$20,Modélisation!$A$20,IF(C291&gt;=Modélisation!$B$19,Modélisation!$A$19,IF(C291&gt;=Modélisation!$B$18,Modélisation!$A$18,Modélisation!$A$17)))),IF(Modélisation!$B$10=6,IF(C291&gt;=Modélisation!$B$22,Modélisation!$A$22,IF(C291&gt;=Modélisation!$B$21,Modélisation!$A$21,IF(C291&gt;=Modélisation!$B$20,Modélisation!$A$20,IF(C291&gt;=Modélisation!$B$19,Modélisation!$A$19,IF(C291&gt;=Modélisation!$B$18,Modélisation!$A$18,Modélisation!$A$17))))),IF(Modélisation!$B$10=7,IF(C291&gt;=Modélisation!$B$23,Modélisation!$A$23,IF(C291&gt;=Modélisation!$B$22,Modélisation!$A$22,IF(C291&gt;=Modélisation!$B$21,Modélisation!$A$21,IF(C291&gt;=Modélisation!$B$20,Modélisation!$A$20,IF(C291&gt;=Modélisation!$B$19,Modélisation!$A$19,IF(C291&gt;=Modélisation!$B$18,Modélisation!$A$18,Modélisation!$A$17))))))))))))</f>
        <v/>
      </c>
      <c r="F291" s="1" t="str">
        <f>IF(ISBLANK(C291),"",VLOOKUP(E291,Modélisation!$A$17:$H$23,8,FALSE))</f>
        <v/>
      </c>
      <c r="G291" s="4" t="str">
        <f>IF(ISBLANK(C291),"",IF(Modélisation!$B$3="Oui",IF(D291=Liste!$F$2,0%,VLOOKUP(D291,Modélisation!$A$69:$B$86,2,FALSE)),""))</f>
        <v/>
      </c>
      <c r="H291" s="1" t="str">
        <f>IF(ISBLANK(C291),"",IF(Modélisation!$B$3="Oui",F291*(1-G291),F291))</f>
        <v/>
      </c>
    </row>
    <row r="292" spans="1:8" x14ac:dyDescent="0.35">
      <c r="A292" s="2">
        <v>291</v>
      </c>
      <c r="B292" s="36"/>
      <c r="C292" s="39"/>
      <c r="D292" s="37"/>
      <c r="E292" s="1" t="str">
        <f>IF(ISBLANK(C292),"",IF(Modélisation!$B$10=3,IF(C292&gt;=Modélisation!$B$19,Modélisation!$A$19,IF(C292&gt;=Modélisation!$B$18,Modélisation!$A$18,Modélisation!$A$17)),IF(Modélisation!$B$10=4,IF(C292&gt;=Modélisation!$B$20,Modélisation!$A$20,IF(C292&gt;=Modélisation!$B$19,Modélisation!$A$19,IF(C292&gt;=Modélisation!$B$18,Modélisation!$A$18,Modélisation!$A$17))),IF(Modélisation!$B$10=5,IF(C292&gt;=Modélisation!$B$21,Modélisation!$A$21,IF(C292&gt;=Modélisation!$B$20,Modélisation!$A$20,IF(C292&gt;=Modélisation!$B$19,Modélisation!$A$19,IF(C292&gt;=Modélisation!$B$18,Modélisation!$A$18,Modélisation!$A$17)))),IF(Modélisation!$B$10=6,IF(C292&gt;=Modélisation!$B$22,Modélisation!$A$22,IF(C292&gt;=Modélisation!$B$21,Modélisation!$A$21,IF(C292&gt;=Modélisation!$B$20,Modélisation!$A$20,IF(C292&gt;=Modélisation!$B$19,Modélisation!$A$19,IF(C292&gt;=Modélisation!$B$18,Modélisation!$A$18,Modélisation!$A$17))))),IF(Modélisation!$B$10=7,IF(C292&gt;=Modélisation!$B$23,Modélisation!$A$23,IF(C292&gt;=Modélisation!$B$22,Modélisation!$A$22,IF(C292&gt;=Modélisation!$B$21,Modélisation!$A$21,IF(C292&gt;=Modélisation!$B$20,Modélisation!$A$20,IF(C292&gt;=Modélisation!$B$19,Modélisation!$A$19,IF(C292&gt;=Modélisation!$B$18,Modélisation!$A$18,Modélisation!$A$17))))))))))))</f>
        <v/>
      </c>
      <c r="F292" s="1" t="str">
        <f>IF(ISBLANK(C292),"",VLOOKUP(E292,Modélisation!$A$17:$H$23,8,FALSE))</f>
        <v/>
      </c>
      <c r="G292" s="4" t="str">
        <f>IF(ISBLANK(C292),"",IF(Modélisation!$B$3="Oui",IF(D292=Liste!$F$2,0%,VLOOKUP(D292,Modélisation!$A$69:$B$86,2,FALSE)),""))</f>
        <v/>
      </c>
      <c r="H292" s="1" t="str">
        <f>IF(ISBLANK(C292),"",IF(Modélisation!$B$3="Oui",F292*(1-G292),F292))</f>
        <v/>
      </c>
    </row>
    <row r="293" spans="1:8" x14ac:dyDescent="0.35">
      <c r="A293" s="2">
        <v>292</v>
      </c>
      <c r="B293" s="36"/>
      <c r="C293" s="39"/>
      <c r="D293" s="37"/>
      <c r="E293" s="1" t="str">
        <f>IF(ISBLANK(C293),"",IF(Modélisation!$B$10=3,IF(C293&gt;=Modélisation!$B$19,Modélisation!$A$19,IF(C293&gt;=Modélisation!$B$18,Modélisation!$A$18,Modélisation!$A$17)),IF(Modélisation!$B$10=4,IF(C293&gt;=Modélisation!$B$20,Modélisation!$A$20,IF(C293&gt;=Modélisation!$B$19,Modélisation!$A$19,IF(C293&gt;=Modélisation!$B$18,Modélisation!$A$18,Modélisation!$A$17))),IF(Modélisation!$B$10=5,IF(C293&gt;=Modélisation!$B$21,Modélisation!$A$21,IF(C293&gt;=Modélisation!$B$20,Modélisation!$A$20,IF(C293&gt;=Modélisation!$B$19,Modélisation!$A$19,IF(C293&gt;=Modélisation!$B$18,Modélisation!$A$18,Modélisation!$A$17)))),IF(Modélisation!$B$10=6,IF(C293&gt;=Modélisation!$B$22,Modélisation!$A$22,IF(C293&gt;=Modélisation!$B$21,Modélisation!$A$21,IF(C293&gt;=Modélisation!$B$20,Modélisation!$A$20,IF(C293&gt;=Modélisation!$B$19,Modélisation!$A$19,IF(C293&gt;=Modélisation!$B$18,Modélisation!$A$18,Modélisation!$A$17))))),IF(Modélisation!$B$10=7,IF(C293&gt;=Modélisation!$B$23,Modélisation!$A$23,IF(C293&gt;=Modélisation!$B$22,Modélisation!$A$22,IF(C293&gt;=Modélisation!$B$21,Modélisation!$A$21,IF(C293&gt;=Modélisation!$B$20,Modélisation!$A$20,IF(C293&gt;=Modélisation!$B$19,Modélisation!$A$19,IF(C293&gt;=Modélisation!$B$18,Modélisation!$A$18,Modélisation!$A$17))))))))))))</f>
        <v/>
      </c>
      <c r="F293" s="1" t="str">
        <f>IF(ISBLANK(C293),"",VLOOKUP(E293,Modélisation!$A$17:$H$23,8,FALSE))</f>
        <v/>
      </c>
      <c r="G293" s="4" t="str">
        <f>IF(ISBLANK(C293),"",IF(Modélisation!$B$3="Oui",IF(D293=Liste!$F$2,0%,VLOOKUP(D293,Modélisation!$A$69:$B$86,2,FALSE)),""))</f>
        <v/>
      </c>
      <c r="H293" s="1" t="str">
        <f>IF(ISBLANK(C293),"",IF(Modélisation!$B$3="Oui",F293*(1-G293),F293))</f>
        <v/>
      </c>
    </row>
    <row r="294" spans="1:8" x14ac:dyDescent="0.35">
      <c r="A294" s="2">
        <v>293</v>
      </c>
      <c r="B294" s="36"/>
      <c r="C294" s="39"/>
      <c r="D294" s="37"/>
      <c r="E294" s="1" t="str">
        <f>IF(ISBLANK(C294),"",IF(Modélisation!$B$10=3,IF(C294&gt;=Modélisation!$B$19,Modélisation!$A$19,IF(C294&gt;=Modélisation!$B$18,Modélisation!$A$18,Modélisation!$A$17)),IF(Modélisation!$B$10=4,IF(C294&gt;=Modélisation!$B$20,Modélisation!$A$20,IF(C294&gt;=Modélisation!$B$19,Modélisation!$A$19,IF(C294&gt;=Modélisation!$B$18,Modélisation!$A$18,Modélisation!$A$17))),IF(Modélisation!$B$10=5,IF(C294&gt;=Modélisation!$B$21,Modélisation!$A$21,IF(C294&gt;=Modélisation!$B$20,Modélisation!$A$20,IF(C294&gt;=Modélisation!$B$19,Modélisation!$A$19,IF(C294&gt;=Modélisation!$B$18,Modélisation!$A$18,Modélisation!$A$17)))),IF(Modélisation!$B$10=6,IF(C294&gt;=Modélisation!$B$22,Modélisation!$A$22,IF(C294&gt;=Modélisation!$B$21,Modélisation!$A$21,IF(C294&gt;=Modélisation!$B$20,Modélisation!$A$20,IF(C294&gt;=Modélisation!$B$19,Modélisation!$A$19,IF(C294&gt;=Modélisation!$B$18,Modélisation!$A$18,Modélisation!$A$17))))),IF(Modélisation!$B$10=7,IF(C294&gt;=Modélisation!$B$23,Modélisation!$A$23,IF(C294&gt;=Modélisation!$B$22,Modélisation!$A$22,IF(C294&gt;=Modélisation!$B$21,Modélisation!$A$21,IF(C294&gt;=Modélisation!$B$20,Modélisation!$A$20,IF(C294&gt;=Modélisation!$B$19,Modélisation!$A$19,IF(C294&gt;=Modélisation!$B$18,Modélisation!$A$18,Modélisation!$A$17))))))))))))</f>
        <v/>
      </c>
      <c r="F294" s="1" t="str">
        <f>IF(ISBLANK(C294),"",VLOOKUP(E294,Modélisation!$A$17:$H$23,8,FALSE))</f>
        <v/>
      </c>
      <c r="G294" s="4" t="str">
        <f>IF(ISBLANK(C294),"",IF(Modélisation!$B$3="Oui",IF(D294=Liste!$F$2,0%,VLOOKUP(D294,Modélisation!$A$69:$B$86,2,FALSE)),""))</f>
        <v/>
      </c>
      <c r="H294" s="1" t="str">
        <f>IF(ISBLANK(C294),"",IF(Modélisation!$B$3="Oui",F294*(1-G294),F294))</f>
        <v/>
      </c>
    </row>
    <row r="295" spans="1:8" x14ac:dyDescent="0.35">
      <c r="A295" s="2">
        <v>294</v>
      </c>
      <c r="B295" s="36"/>
      <c r="C295" s="39"/>
      <c r="D295" s="37"/>
      <c r="E295" s="1" t="str">
        <f>IF(ISBLANK(C295),"",IF(Modélisation!$B$10=3,IF(C295&gt;=Modélisation!$B$19,Modélisation!$A$19,IF(C295&gt;=Modélisation!$B$18,Modélisation!$A$18,Modélisation!$A$17)),IF(Modélisation!$B$10=4,IF(C295&gt;=Modélisation!$B$20,Modélisation!$A$20,IF(C295&gt;=Modélisation!$B$19,Modélisation!$A$19,IF(C295&gt;=Modélisation!$B$18,Modélisation!$A$18,Modélisation!$A$17))),IF(Modélisation!$B$10=5,IF(C295&gt;=Modélisation!$B$21,Modélisation!$A$21,IF(C295&gt;=Modélisation!$B$20,Modélisation!$A$20,IF(C295&gt;=Modélisation!$B$19,Modélisation!$A$19,IF(C295&gt;=Modélisation!$B$18,Modélisation!$A$18,Modélisation!$A$17)))),IF(Modélisation!$B$10=6,IF(C295&gt;=Modélisation!$B$22,Modélisation!$A$22,IF(C295&gt;=Modélisation!$B$21,Modélisation!$A$21,IF(C295&gt;=Modélisation!$B$20,Modélisation!$A$20,IF(C295&gt;=Modélisation!$B$19,Modélisation!$A$19,IF(C295&gt;=Modélisation!$B$18,Modélisation!$A$18,Modélisation!$A$17))))),IF(Modélisation!$B$10=7,IF(C295&gt;=Modélisation!$B$23,Modélisation!$A$23,IF(C295&gt;=Modélisation!$B$22,Modélisation!$A$22,IF(C295&gt;=Modélisation!$B$21,Modélisation!$A$21,IF(C295&gt;=Modélisation!$B$20,Modélisation!$A$20,IF(C295&gt;=Modélisation!$B$19,Modélisation!$A$19,IF(C295&gt;=Modélisation!$B$18,Modélisation!$A$18,Modélisation!$A$17))))))))))))</f>
        <v/>
      </c>
      <c r="F295" s="1" t="str">
        <f>IF(ISBLANK(C295),"",VLOOKUP(E295,Modélisation!$A$17:$H$23,8,FALSE))</f>
        <v/>
      </c>
      <c r="G295" s="4" t="str">
        <f>IF(ISBLANK(C295),"",IF(Modélisation!$B$3="Oui",IF(D295=Liste!$F$2,0%,VLOOKUP(D295,Modélisation!$A$69:$B$86,2,FALSE)),""))</f>
        <v/>
      </c>
      <c r="H295" s="1" t="str">
        <f>IF(ISBLANK(C295),"",IF(Modélisation!$B$3="Oui",F295*(1-G295),F295))</f>
        <v/>
      </c>
    </row>
    <row r="296" spans="1:8" x14ac:dyDescent="0.35">
      <c r="A296" s="2">
        <v>295</v>
      </c>
      <c r="B296" s="36"/>
      <c r="C296" s="39"/>
      <c r="D296" s="37"/>
      <c r="E296" s="1" t="str">
        <f>IF(ISBLANK(C296),"",IF(Modélisation!$B$10=3,IF(C296&gt;=Modélisation!$B$19,Modélisation!$A$19,IF(C296&gt;=Modélisation!$B$18,Modélisation!$A$18,Modélisation!$A$17)),IF(Modélisation!$B$10=4,IF(C296&gt;=Modélisation!$B$20,Modélisation!$A$20,IF(C296&gt;=Modélisation!$B$19,Modélisation!$A$19,IF(C296&gt;=Modélisation!$B$18,Modélisation!$A$18,Modélisation!$A$17))),IF(Modélisation!$B$10=5,IF(C296&gt;=Modélisation!$B$21,Modélisation!$A$21,IF(C296&gt;=Modélisation!$B$20,Modélisation!$A$20,IF(C296&gt;=Modélisation!$B$19,Modélisation!$A$19,IF(C296&gt;=Modélisation!$B$18,Modélisation!$A$18,Modélisation!$A$17)))),IF(Modélisation!$B$10=6,IF(C296&gt;=Modélisation!$B$22,Modélisation!$A$22,IF(C296&gt;=Modélisation!$B$21,Modélisation!$A$21,IF(C296&gt;=Modélisation!$B$20,Modélisation!$A$20,IF(C296&gt;=Modélisation!$B$19,Modélisation!$A$19,IF(C296&gt;=Modélisation!$B$18,Modélisation!$A$18,Modélisation!$A$17))))),IF(Modélisation!$B$10=7,IF(C296&gt;=Modélisation!$B$23,Modélisation!$A$23,IF(C296&gt;=Modélisation!$B$22,Modélisation!$A$22,IF(C296&gt;=Modélisation!$B$21,Modélisation!$A$21,IF(C296&gt;=Modélisation!$B$20,Modélisation!$A$20,IF(C296&gt;=Modélisation!$B$19,Modélisation!$A$19,IF(C296&gt;=Modélisation!$B$18,Modélisation!$A$18,Modélisation!$A$17))))))))))))</f>
        <v/>
      </c>
      <c r="F296" s="1" t="str">
        <f>IF(ISBLANK(C296),"",VLOOKUP(E296,Modélisation!$A$17:$H$23,8,FALSE))</f>
        <v/>
      </c>
      <c r="G296" s="4" t="str">
        <f>IF(ISBLANK(C296),"",IF(Modélisation!$B$3="Oui",IF(D296=Liste!$F$2,0%,VLOOKUP(D296,Modélisation!$A$69:$B$86,2,FALSE)),""))</f>
        <v/>
      </c>
      <c r="H296" s="1" t="str">
        <f>IF(ISBLANK(C296),"",IF(Modélisation!$B$3="Oui",F296*(1-G296),F296))</f>
        <v/>
      </c>
    </row>
    <row r="297" spans="1:8" x14ac:dyDescent="0.35">
      <c r="A297" s="2">
        <v>296</v>
      </c>
      <c r="B297" s="36"/>
      <c r="C297" s="39"/>
      <c r="D297" s="37"/>
      <c r="E297" s="1" t="str">
        <f>IF(ISBLANK(C297),"",IF(Modélisation!$B$10=3,IF(C297&gt;=Modélisation!$B$19,Modélisation!$A$19,IF(C297&gt;=Modélisation!$B$18,Modélisation!$A$18,Modélisation!$A$17)),IF(Modélisation!$B$10=4,IF(C297&gt;=Modélisation!$B$20,Modélisation!$A$20,IF(C297&gt;=Modélisation!$B$19,Modélisation!$A$19,IF(C297&gt;=Modélisation!$B$18,Modélisation!$A$18,Modélisation!$A$17))),IF(Modélisation!$B$10=5,IF(C297&gt;=Modélisation!$B$21,Modélisation!$A$21,IF(C297&gt;=Modélisation!$B$20,Modélisation!$A$20,IF(C297&gt;=Modélisation!$B$19,Modélisation!$A$19,IF(C297&gt;=Modélisation!$B$18,Modélisation!$A$18,Modélisation!$A$17)))),IF(Modélisation!$B$10=6,IF(C297&gt;=Modélisation!$B$22,Modélisation!$A$22,IF(C297&gt;=Modélisation!$B$21,Modélisation!$A$21,IF(C297&gt;=Modélisation!$B$20,Modélisation!$A$20,IF(C297&gt;=Modélisation!$B$19,Modélisation!$A$19,IF(C297&gt;=Modélisation!$B$18,Modélisation!$A$18,Modélisation!$A$17))))),IF(Modélisation!$B$10=7,IF(C297&gt;=Modélisation!$B$23,Modélisation!$A$23,IF(C297&gt;=Modélisation!$B$22,Modélisation!$A$22,IF(C297&gt;=Modélisation!$B$21,Modélisation!$A$21,IF(C297&gt;=Modélisation!$B$20,Modélisation!$A$20,IF(C297&gt;=Modélisation!$B$19,Modélisation!$A$19,IF(C297&gt;=Modélisation!$B$18,Modélisation!$A$18,Modélisation!$A$17))))))))))))</f>
        <v/>
      </c>
      <c r="F297" s="1" t="str">
        <f>IF(ISBLANK(C297),"",VLOOKUP(E297,Modélisation!$A$17:$H$23,8,FALSE))</f>
        <v/>
      </c>
      <c r="G297" s="4" t="str">
        <f>IF(ISBLANK(C297),"",IF(Modélisation!$B$3="Oui",IF(D297=Liste!$F$2,0%,VLOOKUP(D297,Modélisation!$A$69:$B$86,2,FALSE)),""))</f>
        <v/>
      </c>
      <c r="H297" s="1" t="str">
        <f>IF(ISBLANK(C297),"",IF(Modélisation!$B$3="Oui",F297*(1-G297),F297))</f>
        <v/>
      </c>
    </row>
    <row r="298" spans="1:8" x14ac:dyDescent="0.35">
      <c r="A298" s="2">
        <v>297</v>
      </c>
      <c r="B298" s="36"/>
      <c r="C298" s="39"/>
      <c r="D298" s="37"/>
      <c r="E298" s="1" t="str">
        <f>IF(ISBLANK(C298),"",IF(Modélisation!$B$10=3,IF(C298&gt;=Modélisation!$B$19,Modélisation!$A$19,IF(C298&gt;=Modélisation!$B$18,Modélisation!$A$18,Modélisation!$A$17)),IF(Modélisation!$B$10=4,IF(C298&gt;=Modélisation!$B$20,Modélisation!$A$20,IF(C298&gt;=Modélisation!$B$19,Modélisation!$A$19,IF(C298&gt;=Modélisation!$B$18,Modélisation!$A$18,Modélisation!$A$17))),IF(Modélisation!$B$10=5,IF(C298&gt;=Modélisation!$B$21,Modélisation!$A$21,IF(C298&gt;=Modélisation!$B$20,Modélisation!$A$20,IF(C298&gt;=Modélisation!$B$19,Modélisation!$A$19,IF(C298&gt;=Modélisation!$B$18,Modélisation!$A$18,Modélisation!$A$17)))),IF(Modélisation!$B$10=6,IF(C298&gt;=Modélisation!$B$22,Modélisation!$A$22,IF(C298&gt;=Modélisation!$B$21,Modélisation!$A$21,IF(C298&gt;=Modélisation!$B$20,Modélisation!$A$20,IF(C298&gt;=Modélisation!$B$19,Modélisation!$A$19,IF(C298&gt;=Modélisation!$B$18,Modélisation!$A$18,Modélisation!$A$17))))),IF(Modélisation!$B$10=7,IF(C298&gt;=Modélisation!$B$23,Modélisation!$A$23,IF(C298&gt;=Modélisation!$B$22,Modélisation!$A$22,IF(C298&gt;=Modélisation!$B$21,Modélisation!$A$21,IF(C298&gt;=Modélisation!$B$20,Modélisation!$A$20,IF(C298&gt;=Modélisation!$B$19,Modélisation!$A$19,IF(C298&gt;=Modélisation!$B$18,Modélisation!$A$18,Modélisation!$A$17))))))))))))</f>
        <v/>
      </c>
      <c r="F298" s="1" t="str">
        <f>IF(ISBLANK(C298),"",VLOOKUP(E298,Modélisation!$A$17:$H$23,8,FALSE))</f>
        <v/>
      </c>
      <c r="G298" s="4" t="str">
        <f>IF(ISBLANK(C298),"",IF(Modélisation!$B$3="Oui",IF(D298=Liste!$F$2,0%,VLOOKUP(D298,Modélisation!$A$69:$B$86,2,FALSE)),""))</f>
        <v/>
      </c>
      <c r="H298" s="1" t="str">
        <f>IF(ISBLANK(C298),"",IF(Modélisation!$B$3="Oui",F298*(1-G298),F298))</f>
        <v/>
      </c>
    </row>
    <row r="299" spans="1:8" x14ac:dyDescent="0.35">
      <c r="A299" s="2">
        <v>298</v>
      </c>
      <c r="B299" s="36"/>
      <c r="C299" s="39"/>
      <c r="D299" s="37"/>
      <c r="E299" s="1" t="str">
        <f>IF(ISBLANK(C299),"",IF(Modélisation!$B$10=3,IF(C299&gt;=Modélisation!$B$19,Modélisation!$A$19,IF(C299&gt;=Modélisation!$B$18,Modélisation!$A$18,Modélisation!$A$17)),IF(Modélisation!$B$10=4,IF(C299&gt;=Modélisation!$B$20,Modélisation!$A$20,IF(C299&gt;=Modélisation!$B$19,Modélisation!$A$19,IF(C299&gt;=Modélisation!$B$18,Modélisation!$A$18,Modélisation!$A$17))),IF(Modélisation!$B$10=5,IF(C299&gt;=Modélisation!$B$21,Modélisation!$A$21,IF(C299&gt;=Modélisation!$B$20,Modélisation!$A$20,IF(C299&gt;=Modélisation!$B$19,Modélisation!$A$19,IF(C299&gt;=Modélisation!$B$18,Modélisation!$A$18,Modélisation!$A$17)))),IF(Modélisation!$B$10=6,IF(C299&gt;=Modélisation!$B$22,Modélisation!$A$22,IF(C299&gt;=Modélisation!$B$21,Modélisation!$A$21,IF(C299&gt;=Modélisation!$B$20,Modélisation!$A$20,IF(C299&gt;=Modélisation!$B$19,Modélisation!$A$19,IF(C299&gt;=Modélisation!$B$18,Modélisation!$A$18,Modélisation!$A$17))))),IF(Modélisation!$B$10=7,IF(C299&gt;=Modélisation!$B$23,Modélisation!$A$23,IF(C299&gt;=Modélisation!$B$22,Modélisation!$A$22,IF(C299&gt;=Modélisation!$B$21,Modélisation!$A$21,IF(C299&gt;=Modélisation!$B$20,Modélisation!$A$20,IF(C299&gt;=Modélisation!$B$19,Modélisation!$A$19,IF(C299&gt;=Modélisation!$B$18,Modélisation!$A$18,Modélisation!$A$17))))))))))))</f>
        <v/>
      </c>
      <c r="F299" s="1" t="str">
        <f>IF(ISBLANK(C299),"",VLOOKUP(E299,Modélisation!$A$17:$H$23,8,FALSE))</f>
        <v/>
      </c>
      <c r="G299" s="4" t="str">
        <f>IF(ISBLANK(C299),"",IF(Modélisation!$B$3="Oui",IF(D299=Liste!$F$2,0%,VLOOKUP(D299,Modélisation!$A$69:$B$86,2,FALSE)),""))</f>
        <v/>
      </c>
      <c r="H299" s="1" t="str">
        <f>IF(ISBLANK(C299),"",IF(Modélisation!$B$3="Oui",F299*(1-G299),F299))</f>
        <v/>
      </c>
    </row>
    <row r="300" spans="1:8" x14ac:dyDescent="0.35">
      <c r="A300" s="2">
        <v>299</v>
      </c>
      <c r="B300" s="36"/>
      <c r="C300" s="39"/>
      <c r="D300" s="37"/>
      <c r="E300" s="1" t="str">
        <f>IF(ISBLANK(C300),"",IF(Modélisation!$B$10=3,IF(C300&gt;=Modélisation!$B$19,Modélisation!$A$19,IF(C300&gt;=Modélisation!$B$18,Modélisation!$A$18,Modélisation!$A$17)),IF(Modélisation!$B$10=4,IF(C300&gt;=Modélisation!$B$20,Modélisation!$A$20,IF(C300&gt;=Modélisation!$B$19,Modélisation!$A$19,IF(C300&gt;=Modélisation!$B$18,Modélisation!$A$18,Modélisation!$A$17))),IF(Modélisation!$B$10=5,IF(C300&gt;=Modélisation!$B$21,Modélisation!$A$21,IF(C300&gt;=Modélisation!$B$20,Modélisation!$A$20,IF(C300&gt;=Modélisation!$B$19,Modélisation!$A$19,IF(C300&gt;=Modélisation!$B$18,Modélisation!$A$18,Modélisation!$A$17)))),IF(Modélisation!$B$10=6,IF(C300&gt;=Modélisation!$B$22,Modélisation!$A$22,IF(C300&gt;=Modélisation!$B$21,Modélisation!$A$21,IF(C300&gt;=Modélisation!$B$20,Modélisation!$A$20,IF(C300&gt;=Modélisation!$B$19,Modélisation!$A$19,IF(C300&gt;=Modélisation!$B$18,Modélisation!$A$18,Modélisation!$A$17))))),IF(Modélisation!$B$10=7,IF(C300&gt;=Modélisation!$B$23,Modélisation!$A$23,IF(C300&gt;=Modélisation!$B$22,Modélisation!$A$22,IF(C300&gt;=Modélisation!$B$21,Modélisation!$A$21,IF(C300&gt;=Modélisation!$B$20,Modélisation!$A$20,IF(C300&gt;=Modélisation!$B$19,Modélisation!$A$19,IF(C300&gt;=Modélisation!$B$18,Modélisation!$A$18,Modélisation!$A$17))))))))))))</f>
        <v/>
      </c>
      <c r="F300" s="1" t="str">
        <f>IF(ISBLANK(C300),"",VLOOKUP(E300,Modélisation!$A$17:$H$23,8,FALSE))</f>
        <v/>
      </c>
      <c r="G300" s="4" t="str">
        <f>IF(ISBLANK(C300),"",IF(Modélisation!$B$3="Oui",IF(D300=Liste!$F$2,0%,VLOOKUP(D300,Modélisation!$A$69:$B$86,2,FALSE)),""))</f>
        <v/>
      </c>
      <c r="H300" s="1" t="str">
        <f>IF(ISBLANK(C300),"",IF(Modélisation!$B$3="Oui",F300*(1-G300),F300))</f>
        <v/>
      </c>
    </row>
    <row r="301" spans="1:8" x14ac:dyDescent="0.35">
      <c r="A301" s="2">
        <v>300</v>
      </c>
      <c r="B301" s="36"/>
      <c r="C301" s="39"/>
      <c r="D301" s="37"/>
      <c r="E301" s="1" t="str">
        <f>IF(ISBLANK(C301),"",IF(Modélisation!$B$10=3,IF(C301&gt;=Modélisation!$B$19,Modélisation!$A$19,IF(C301&gt;=Modélisation!$B$18,Modélisation!$A$18,Modélisation!$A$17)),IF(Modélisation!$B$10=4,IF(C301&gt;=Modélisation!$B$20,Modélisation!$A$20,IF(C301&gt;=Modélisation!$B$19,Modélisation!$A$19,IF(C301&gt;=Modélisation!$B$18,Modélisation!$A$18,Modélisation!$A$17))),IF(Modélisation!$B$10=5,IF(C301&gt;=Modélisation!$B$21,Modélisation!$A$21,IF(C301&gt;=Modélisation!$B$20,Modélisation!$A$20,IF(C301&gt;=Modélisation!$B$19,Modélisation!$A$19,IF(C301&gt;=Modélisation!$B$18,Modélisation!$A$18,Modélisation!$A$17)))),IF(Modélisation!$B$10=6,IF(C301&gt;=Modélisation!$B$22,Modélisation!$A$22,IF(C301&gt;=Modélisation!$B$21,Modélisation!$A$21,IF(C301&gt;=Modélisation!$B$20,Modélisation!$A$20,IF(C301&gt;=Modélisation!$B$19,Modélisation!$A$19,IF(C301&gt;=Modélisation!$B$18,Modélisation!$A$18,Modélisation!$A$17))))),IF(Modélisation!$B$10=7,IF(C301&gt;=Modélisation!$B$23,Modélisation!$A$23,IF(C301&gt;=Modélisation!$B$22,Modélisation!$A$22,IF(C301&gt;=Modélisation!$B$21,Modélisation!$A$21,IF(C301&gt;=Modélisation!$B$20,Modélisation!$A$20,IF(C301&gt;=Modélisation!$B$19,Modélisation!$A$19,IF(C301&gt;=Modélisation!$B$18,Modélisation!$A$18,Modélisation!$A$17))))))))))))</f>
        <v/>
      </c>
      <c r="F301" s="1" t="str">
        <f>IF(ISBLANK(C301),"",VLOOKUP(E301,Modélisation!$A$17:$H$23,8,FALSE))</f>
        <v/>
      </c>
      <c r="G301" s="4" t="str">
        <f>IF(ISBLANK(C301),"",IF(Modélisation!$B$3="Oui",IF(D301=Liste!$F$2,0%,VLOOKUP(D301,Modélisation!$A$69:$B$86,2,FALSE)),""))</f>
        <v/>
      </c>
      <c r="H301" s="1" t="str">
        <f>IF(ISBLANK(C301),"",IF(Modélisation!$B$3="Oui",F301*(1-G301),F301))</f>
        <v/>
      </c>
    </row>
    <row r="302" spans="1:8" x14ac:dyDescent="0.35">
      <c r="A302" s="2">
        <v>301</v>
      </c>
      <c r="B302" s="36"/>
      <c r="C302" s="39"/>
      <c r="D302" s="37"/>
      <c r="E302" s="1" t="str">
        <f>IF(ISBLANK(C302),"",IF(Modélisation!$B$10=3,IF(C302&gt;=Modélisation!$B$19,Modélisation!$A$19,IF(C302&gt;=Modélisation!$B$18,Modélisation!$A$18,Modélisation!$A$17)),IF(Modélisation!$B$10=4,IF(C302&gt;=Modélisation!$B$20,Modélisation!$A$20,IF(C302&gt;=Modélisation!$B$19,Modélisation!$A$19,IF(C302&gt;=Modélisation!$B$18,Modélisation!$A$18,Modélisation!$A$17))),IF(Modélisation!$B$10=5,IF(C302&gt;=Modélisation!$B$21,Modélisation!$A$21,IF(C302&gt;=Modélisation!$B$20,Modélisation!$A$20,IF(C302&gt;=Modélisation!$B$19,Modélisation!$A$19,IF(C302&gt;=Modélisation!$B$18,Modélisation!$A$18,Modélisation!$A$17)))),IF(Modélisation!$B$10=6,IF(C302&gt;=Modélisation!$B$22,Modélisation!$A$22,IF(C302&gt;=Modélisation!$B$21,Modélisation!$A$21,IF(C302&gt;=Modélisation!$B$20,Modélisation!$A$20,IF(C302&gt;=Modélisation!$B$19,Modélisation!$A$19,IF(C302&gt;=Modélisation!$B$18,Modélisation!$A$18,Modélisation!$A$17))))),IF(Modélisation!$B$10=7,IF(C302&gt;=Modélisation!$B$23,Modélisation!$A$23,IF(C302&gt;=Modélisation!$B$22,Modélisation!$A$22,IF(C302&gt;=Modélisation!$B$21,Modélisation!$A$21,IF(C302&gt;=Modélisation!$B$20,Modélisation!$A$20,IF(C302&gt;=Modélisation!$B$19,Modélisation!$A$19,IF(C302&gt;=Modélisation!$B$18,Modélisation!$A$18,Modélisation!$A$17))))))))))))</f>
        <v/>
      </c>
      <c r="F302" s="1" t="str">
        <f>IF(ISBLANK(C302),"",VLOOKUP(E302,Modélisation!$A$17:$H$23,8,FALSE))</f>
        <v/>
      </c>
      <c r="G302" s="4" t="str">
        <f>IF(ISBLANK(C302),"",IF(Modélisation!$B$3="Oui",IF(D302=Liste!$F$2,0%,VLOOKUP(D302,Modélisation!$A$69:$B$86,2,FALSE)),""))</f>
        <v/>
      </c>
      <c r="H302" s="1" t="str">
        <f>IF(ISBLANK(C302),"",IF(Modélisation!$B$3="Oui",F302*(1-G302),F302))</f>
        <v/>
      </c>
    </row>
    <row r="303" spans="1:8" x14ac:dyDescent="0.35">
      <c r="A303" s="2">
        <v>302</v>
      </c>
      <c r="B303" s="36"/>
      <c r="C303" s="39"/>
      <c r="D303" s="37"/>
      <c r="E303" s="1" t="str">
        <f>IF(ISBLANK(C303),"",IF(Modélisation!$B$10=3,IF(C303&gt;=Modélisation!$B$19,Modélisation!$A$19,IF(C303&gt;=Modélisation!$B$18,Modélisation!$A$18,Modélisation!$A$17)),IF(Modélisation!$B$10=4,IF(C303&gt;=Modélisation!$B$20,Modélisation!$A$20,IF(C303&gt;=Modélisation!$B$19,Modélisation!$A$19,IF(C303&gt;=Modélisation!$B$18,Modélisation!$A$18,Modélisation!$A$17))),IF(Modélisation!$B$10=5,IF(C303&gt;=Modélisation!$B$21,Modélisation!$A$21,IF(C303&gt;=Modélisation!$B$20,Modélisation!$A$20,IF(C303&gt;=Modélisation!$B$19,Modélisation!$A$19,IF(C303&gt;=Modélisation!$B$18,Modélisation!$A$18,Modélisation!$A$17)))),IF(Modélisation!$B$10=6,IF(C303&gt;=Modélisation!$B$22,Modélisation!$A$22,IF(C303&gt;=Modélisation!$B$21,Modélisation!$A$21,IF(C303&gt;=Modélisation!$B$20,Modélisation!$A$20,IF(C303&gt;=Modélisation!$B$19,Modélisation!$A$19,IF(C303&gt;=Modélisation!$B$18,Modélisation!$A$18,Modélisation!$A$17))))),IF(Modélisation!$B$10=7,IF(C303&gt;=Modélisation!$B$23,Modélisation!$A$23,IF(C303&gt;=Modélisation!$B$22,Modélisation!$A$22,IF(C303&gt;=Modélisation!$B$21,Modélisation!$A$21,IF(C303&gt;=Modélisation!$B$20,Modélisation!$A$20,IF(C303&gt;=Modélisation!$B$19,Modélisation!$A$19,IF(C303&gt;=Modélisation!$B$18,Modélisation!$A$18,Modélisation!$A$17))))))))))))</f>
        <v/>
      </c>
      <c r="F303" s="1" t="str">
        <f>IF(ISBLANK(C303),"",VLOOKUP(E303,Modélisation!$A$17:$H$23,8,FALSE))</f>
        <v/>
      </c>
      <c r="G303" s="4" t="str">
        <f>IF(ISBLANK(C303),"",IF(Modélisation!$B$3="Oui",IF(D303=Liste!$F$2,0%,VLOOKUP(D303,Modélisation!$A$69:$B$86,2,FALSE)),""))</f>
        <v/>
      </c>
      <c r="H303" s="1" t="str">
        <f>IF(ISBLANK(C303),"",IF(Modélisation!$B$3="Oui",F303*(1-G303),F303))</f>
        <v/>
      </c>
    </row>
    <row r="304" spans="1:8" x14ac:dyDescent="0.35">
      <c r="A304" s="2">
        <v>303</v>
      </c>
      <c r="B304" s="36"/>
      <c r="C304" s="39"/>
      <c r="D304" s="37"/>
      <c r="E304" s="1" t="str">
        <f>IF(ISBLANK(C304),"",IF(Modélisation!$B$10=3,IF(C304&gt;=Modélisation!$B$19,Modélisation!$A$19,IF(C304&gt;=Modélisation!$B$18,Modélisation!$A$18,Modélisation!$A$17)),IF(Modélisation!$B$10=4,IF(C304&gt;=Modélisation!$B$20,Modélisation!$A$20,IF(C304&gt;=Modélisation!$B$19,Modélisation!$A$19,IF(C304&gt;=Modélisation!$B$18,Modélisation!$A$18,Modélisation!$A$17))),IF(Modélisation!$B$10=5,IF(C304&gt;=Modélisation!$B$21,Modélisation!$A$21,IF(C304&gt;=Modélisation!$B$20,Modélisation!$A$20,IF(C304&gt;=Modélisation!$B$19,Modélisation!$A$19,IF(C304&gt;=Modélisation!$B$18,Modélisation!$A$18,Modélisation!$A$17)))),IF(Modélisation!$B$10=6,IF(C304&gt;=Modélisation!$B$22,Modélisation!$A$22,IF(C304&gt;=Modélisation!$B$21,Modélisation!$A$21,IF(C304&gt;=Modélisation!$B$20,Modélisation!$A$20,IF(C304&gt;=Modélisation!$B$19,Modélisation!$A$19,IF(C304&gt;=Modélisation!$B$18,Modélisation!$A$18,Modélisation!$A$17))))),IF(Modélisation!$B$10=7,IF(C304&gt;=Modélisation!$B$23,Modélisation!$A$23,IF(C304&gt;=Modélisation!$B$22,Modélisation!$A$22,IF(C304&gt;=Modélisation!$B$21,Modélisation!$A$21,IF(C304&gt;=Modélisation!$B$20,Modélisation!$A$20,IF(C304&gt;=Modélisation!$B$19,Modélisation!$A$19,IF(C304&gt;=Modélisation!$B$18,Modélisation!$A$18,Modélisation!$A$17))))))))))))</f>
        <v/>
      </c>
      <c r="F304" s="1" t="str">
        <f>IF(ISBLANK(C304),"",VLOOKUP(E304,Modélisation!$A$17:$H$23,8,FALSE))</f>
        <v/>
      </c>
      <c r="G304" s="4" t="str">
        <f>IF(ISBLANK(C304),"",IF(Modélisation!$B$3="Oui",IF(D304=Liste!$F$2,0%,VLOOKUP(D304,Modélisation!$A$69:$B$86,2,FALSE)),""))</f>
        <v/>
      </c>
      <c r="H304" s="1" t="str">
        <f>IF(ISBLANK(C304),"",IF(Modélisation!$B$3="Oui",F304*(1-G304),F304))</f>
        <v/>
      </c>
    </row>
    <row r="305" spans="1:8" x14ac:dyDescent="0.35">
      <c r="A305" s="2">
        <v>304</v>
      </c>
      <c r="B305" s="36"/>
      <c r="C305" s="39"/>
      <c r="D305" s="37"/>
      <c r="E305" s="1" t="str">
        <f>IF(ISBLANK(C305),"",IF(Modélisation!$B$10=3,IF(C305&gt;=Modélisation!$B$19,Modélisation!$A$19,IF(C305&gt;=Modélisation!$B$18,Modélisation!$A$18,Modélisation!$A$17)),IF(Modélisation!$B$10=4,IF(C305&gt;=Modélisation!$B$20,Modélisation!$A$20,IF(C305&gt;=Modélisation!$B$19,Modélisation!$A$19,IF(C305&gt;=Modélisation!$B$18,Modélisation!$A$18,Modélisation!$A$17))),IF(Modélisation!$B$10=5,IF(C305&gt;=Modélisation!$B$21,Modélisation!$A$21,IF(C305&gt;=Modélisation!$B$20,Modélisation!$A$20,IF(C305&gt;=Modélisation!$B$19,Modélisation!$A$19,IF(C305&gt;=Modélisation!$B$18,Modélisation!$A$18,Modélisation!$A$17)))),IF(Modélisation!$B$10=6,IF(C305&gt;=Modélisation!$B$22,Modélisation!$A$22,IF(C305&gt;=Modélisation!$B$21,Modélisation!$A$21,IF(C305&gt;=Modélisation!$B$20,Modélisation!$A$20,IF(C305&gt;=Modélisation!$B$19,Modélisation!$A$19,IF(C305&gt;=Modélisation!$B$18,Modélisation!$A$18,Modélisation!$A$17))))),IF(Modélisation!$B$10=7,IF(C305&gt;=Modélisation!$B$23,Modélisation!$A$23,IF(C305&gt;=Modélisation!$B$22,Modélisation!$A$22,IF(C305&gt;=Modélisation!$B$21,Modélisation!$A$21,IF(C305&gt;=Modélisation!$B$20,Modélisation!$A$20,IF(C305&gt;=Modélisation!$B$19,Modélisation!$A$19,IF(C305&gt;=Modélisation!$B$18,Modélisation!$A$18,Modélisation!$A$17))))))))))))</f>
        <v/>
      </c>
      <c r="F305" s="1" t="str">
        <f>IF(ISBLANK(C305),"",VLOOKUP(E305,Modélisation!$A$17:$H$23,8,FALSE))</f>
        <v/>
      </c>
      <c r="G305" s="4" t="str">
        <f>IF(ISBLANK(C305),"",IF(Modélisation!$B$3="Oui",IF(D305=Liste!$F$2,0%,VLOOKUP(D305,Modélisation!$A$69:$B$86,2,FALSE)),""))</f>
        <v/>
      </c>
      <c r="H305" s="1" t="str">
        <f>IF(ISBLANK(C305),"",IF(Modélisation!$B$3="Oui",F305*(1-G305),F305))</f>
        <v/>
      </c>
    </row>
    <row r="306" spans="1:8" x14ac:dyDescent="0.35">
      <c r="A306" s="2">
        <v>305</v>
      </c>
      <c r="B306" s="36"/>
      <c r="C306" s="39"/>
      <c r="D306" s="37"/>
      <c r="E306" s="1" t="str">
        <f>IF(ISBLANK(C306),"",IF(Modélisation!$B$10=3,IF(C306&gt;=Modélisation!$B$19,Modélisation!$A$19,IF(C306&gt;=Modélisation!$B$18,Modélisation!$A$18,Modélisation!$A$17)),IF(Modélisation!$B$10=4,IF(C306&gt;=Modélisation!$B$20,Modélisation!$A$20,IF(C306&gt;=Modélisation!$B$19,Modélisation!$A$19,IF(C306&gt;=Modélisation!$B$18,Modélisation!$A$18,Modélisation!$A$17))),IF(Modélisation!$B$10=5,IF(C306&gt;=Modélisation!$B$21,Modélisation!$A$21,IF(C306&gt;=Modélisation!$B$20,Modélisation!$A$20,IF(C306&gt;=Modélisation!$B$19,Modélisation!$A$19,IF(C306&gt;=Modélisation!$B$18,Modélisation!$A$18,Modélisation!$A$17)))),IF(Modélisation!$B$10=6,IF(C306&gt;=Modélisation!$B$22,Modélisation!$A$22,IF(C306&gt;=Modélisation!$B$21,Modélisation!$A$21,IF(C306&gt;=Modélisation!$B$20,Modélisation!$A$20,IF(C306&gt;=Modélisation!$B$19,Modélisation!$A$19,IF(C306&gt;=Modélisation!$B$18,Modélisation!$A$18,Modélisation!$A$17))))),IF(Modélisation!$B$10=7,IF(C306&gt;=Modélisation!$B$23,Modélisation!$A$23,IF(C306&gt;=Modélisation!$B$22,Modélisation!$A$22,IF(C306&gt;=Modélisation!$B$21,Modélisation!$A$21,IF(C306&gt;=Modélisation!$B$20,Modélisation!$A$20,IF(C306&gt;=Modélisation!$B$19,Modélisation!$A$19,IF(C306&gt;=Modélisation!$B$18,Modélisation!$A$18,Modélisation!$A$17))))))))))))</f>
        <v/>
      </c>
      <c r="F306" s="1" t="str">
        <f>IF(ISBLANK(C306),"",VLOOKUP(E306,Modélisation!$A$17:$H$23,8,FALSE))</f>
        <v/>
      </c>
      <c r="G306" s="4" t="str">
        <f>IF(ISBLANK(C306),"",IF(Modélisation!$B$3="Oui",IF(D306=Liste!$F$2,0%,VLOOKUP(D306,Modélisation!$A$69:$B$86,2,FALSE)),""))</f>
        <v/>
      </c>
      <c r="H306" s="1" t="str">
        <f>IF(ISBLANK(C306),"",IF(Modélisation!$B$3="Oui",F306*(1-G306),F306))</f>
        <v/>
      </c>
    </row>
    <row r="307" spans="1:8" x14ac:dyDescent="0.35">
      <c r="A307" s="2">
        <v>306</v>
      </c>
      <c r="B307" s="36"/>
      <c r="C307" s="39"/>
      <c r="D307" s="37"/>
      <c r="E307" s="1" t="str">
        <f>IF(ISBLANK(C307),"",IF(Modélisation!$B$10=3,IF(C307&gt;=Modélisation!$B$19,Modélisation!$A$19,IF(C307&gt;=Modélisation!$B$18,Modélisation!$A$18,Modélisation!$A$17)),IF(Modélisation!$B$10=4,IF(C307&gt;=Modélisation!$B$20,Modélisation!$A$20,IF(C307&gt;=Modélisation!$B$19,Modélisation!$A$19,IF(C307&gt;=Modélisation!$B$18,Modélisation!$A$18,Modélisation!$A$17))),IF(Modélisation!$B$10=5,IF(C307&gt;=Modélisation!$B$21,Modélisation!$A$21,IF(C307&gt;=Modélisation!$B$20,Modélisation!$A$20,IF(C307&gt;=Modélisation!$B$19,Modélisation!$A$19,IF(C307&gt;=Modélisation!$B$18,Modélisation!$A$18,Modélisation!$A$17)))),IF(Modélisation!$B$10=6,IF(C307&gt;=Modélisation!$B$22,Modélisation!$A$22,IF(C307&gt;=Modélisation!$B$21,Modélisation!$A$21,IF(C307&gt;=Modélisation!$B$20,Modélisation!$A$20,IF(C307&gt;=Modélisation!$B$19,Modélisation!$A$19,IF(C307&gt;=Modélisation!$B$18,Modélisation!$A$18,Modélisation!$A$17))))),IF(Modélisation!$B$10=7,IF(C307&gt;=Modélisation!$B$23,Modélisation!$A$23,IF(C307&gt;=Modélisation!$B$22,Modélisation!$A$22,IF(C307&gt;=Modélisation!$B$21,Modélisation!$A$21,IF(C307&gt;=Modélisation!$B$20,Modélisation!$A$20,IF(C307&gt;=Modélisation!$B$19,Modélisation!$A$19,IF(C307&gt;=Modélisation!$B$18,Modélisation!$A$18,Modélisation!$A$17))))))))))))</f>
        <v/>
      </c>
      <c r="F307" s="1" t="str">
        <f>IF(ISBLANK(C307),"",VLOOKUP(E307,Modélisation!$A$17:$H$23,8,FALSE))</f>
        <v/>
      </c>
      <c r="G307" s="4" t="str">
        <f>IF(ISBLANK(C307),"",IF(Modélisation!$B$3="Oui",IF(D307=Liste!$F$2,0%,VLOOKUP(D307,Modélisation!$A$69:$B$86,2,FALSE)),""))</f>
        <v/>
      </c>
      <c r="H307" s="1" t="str">
        <f>IF(ISBLANK(C307),"",IF(Modélisation!$B$3="Oui",F307*(1-G307),F307))</f>
        <v/>
      </c>
    </row>
    <row r="308" spans="1:8" x14ac:dyDescent="0.35">
      <c r="A308" s="2">
        <v>307</v>
      </c>
      <c r="B308" s="36"/>
      <c r="C308" s="39"/>
      <c r="D308" s="37"/>
      <c r="E308" s="1" t="str">
        <f>IF(ISBLANK(C308),"",IF(Modélisation!$B$10=3,IF(C308&gt;=Modélisation!$B$19,Modélisation!$A$19,IF(C308&gt;=Modélisation!$B$18,Modélisation!$A$18,Modélisation!$A$17)),IF(Modélisation!$B$10=4,IF(C308&gt;=Modélisation!$B$20,Modélisation!$A$20,IF(C308&gt;=Modélisation!$B$19,Modélisation!$A$19,IF(C308&gt;=Modélisation!$B$18,Modélisation!$A$18,Modélisation!$A$17))),IF(Modélisation!$B$10=5,IF(C308&gt;=Modélisation!$B$21,Modélisation!$A$21,IF(C308&gt;=Modélisation!$B$20,Modélisation!$A$20,IF(C308&gt;=Modélisation!$B$19,Modélisation!$A$19,IF(C308&gt;=Modélisation!$B$18,Modélisation!$A$18,Modélisation!$A$17)))),IF(Modélisation!$B$10=6,IF(C308&gt;=Modélisation!$B$22,Modélisation!$A$22,IF(C308&gt;=Modélisation!$B$21,Modélisation!$A$21,IF(C308&gt;=Modélisation!$B$20,Modélisation!$A$20,IF(C308&gt;=Modélisation!$B$19,Modélisation!$A$19,IF(C308&gt;=Modélisation!$B$18,Modélisation!$A$18,Modélisation!$A$17))))),IF(Modélisation!$B$10=7,IF(C308&gt;=Modélisation!$B$23,Modélisation!$A$23,IF(C308&gt;=Modélisation!$B$22,Modélisation!$A$22,IF(C308&gt;=Modélisation!$B$21,Modélisation!$A$21,IF(C308&gt;=Modélisation!$B$20,Modélisation!$A$20,IF(C308&gt;=Modélisation!$B$19,Modélisation!$A$19,IF(C308&gt;=Modélisation!$B$18,Modélisation!$A$18,Modélisation!$A$17))))))))))))</f>
        <v/>
      </c>
      <c r="F308" s="1" t="str">
        <f>IF(ISBLANK(C308),"",VLOOKUP(E308,Modélisation!$A$17:$H$23,8,FALSE))</f>
        <v/>
      </c>
      <c r="G308" s="4" t="str">
        <f>IF(ISBLANK(C308),"",IF(Modélisation!$B$3="Oui",IF(D308=Liste!$F$2,0%,VLOOKUP(D308,Modélisation!$A$69:$B$86,2,FALSE)),""))</f>
        <v/>
      </c>
      <c r="H308" s="1" t="str">
        <f>IF(ISBLANK(C308),"",IF(Modélisation!$B$3="Oui",F308*(1-G308),F308))</f>
        <v/>
      </c>
    </row>
    <row r="309" spans="1:8" x14ac:dyDescent="0.35">
      <c r="A309" s="2">
        <v>308</v>
      </c>
      <c r="B309" s="36"/>
      <c r="C309" s="39"/>
      <c r="D309" s="37"/>
      <c r="E309" s="1" t="str">
        <f>IF(ISBLANK(C309),"",IF(Modélisation!$B$10=3,IF(C309&gt;=Modélisation!$B$19,Modélisation!$A$19,IF(C309&gt;=Modélisation!$B$18,Modélisation!$A$18,Modélisation!$A$17)),IF(Modélisation!$B$10=4,IF(C309&gt;=Modélisation!$B$20,Modélisation!$A$20,IF(C309&gt;=Modélisation!$B$19,Modélisation!$A$19,IF(C309&gt;=Modélisation!$B$18,Modélisation!$A$18,Modélisation!$A$17))),IF(Modélisation!$B$10=5,IF(C309&gt;=Modélisation!$B$21,Modélisation!$A$21,IF(C309&gt;=Modélisation!$B$20,Modélisation!$A$20,IF(C309&gt;=Modélisation!$B$19,Modélisation!$A$19,IF(C309&gt;=Modélisation!$B$18,Modélisation!$A$18,Modélisation!$A$17)))),IF(Modélisation!$B$10=6,IF(C309&gt;=Modélisation!$B$22,Modélisation!$A$22,IF(C309&gt;=Modélisation!$B$21,Modélisation!$A$21,IF(C309&gt;=Modélisation!$B$20,Modélisation!$A$20,IF(C309&gt;=Modélisation!$B$19,Modélisation!$A$19,IF(C309&gt;=Modélisation!$B$18,Modélisation!$A$18,Modélisation!$A$17))))),IF(Modélisation!$B$10=7,IF(C309&gt;=Modélisation!$B$23,Modélisation!$A$23,IF(C309&gt;=Modélisation!$B$22,Modélisation!$A$22,IF(C309&gt;=Modélisation!$B$21,Modélisation!$A$21,IF(C309&gt;=Modélisation!$B$20,Modélisation!$A$20,IF(C309&gt;=Modélisation!$B$19,Modélisation!$A$19,IF(C309&gt;=Modélisation!$B$18,Modélisation!$A$18,Modélisation!$A$17))))))))))))</f>
        <v/>
      </c>
      <c r="F309" s="1" t="str">
        <f>IF(ISBLANK(C309),"",VLOOKUP(E309,Modélisation!$A$17:$H$23,8,FALSE))</f>
        <v/>
      </c>
      <c r="G309" s="4" t="str">
        <f>IF(ISBLANK(C309),"",IF(Modélisation!$B$3="Oui",IF(D309=Liste!$F$2,0%,VLOOKUP(D309,Modélisation!$A$69:$B$86,2,FALSE)),""))</f>
        <v/>
      </c>
      <c r="H309" s="1" t="str">
        <f>IF(ISBLANK(C309),"",IF(Modélisation!$B$3="Oui",F309*(1-G309),F309))</f>
        <v/>
      </c>
    </row>
    <row r="310" spans="1:8" x14ac:dyDescent="0.35">
      <c r="A310" s="2">
        <v>309</v>
      </c>
      <c r="B310" s="36"/>
      <c r="C310" s="39"/>
      <c r="D310" s="37"/>
      <c r="E310" s="1" t="str">
        <f>IF(ISBLANK(C310),"",IF(Modélisation!$B$10=3,IF(C310&gt;=Modélisation!$B$19,Modélisation!$A$19,IF(C310&gt;=Modélisation!$B$18,Modélisation!$A$18,Modélisation!$A$17)),IF(Modélisation!$B$10=4,IF(C310&gt;=Modélisation!$B$20,Modélisation!$A$20,IF(C310&gt;=Modélisation!$B$19,Modélisation!$A$19,IF(C310&gt;=Modélisation!$B$18,Modélisation!$A$18,Modélisation!$A$17))),IF(Modélisation!$B$10=5,IF(C310&gt;=Modélisation!$B$21,Modélisation!$A$21,IF(C310&gt;=Modélisation!$B$20,Modélisation!$A$20,IF(C310&gt;=Modélisation!$B$19,Modélisation!$A$19,IF(C310&gt;=Modélisation!$B$18,Modélisation!$A$18,Modélisation!$A$17)))),IF(Modélisation!$B$10=6,IF(C310&gt;=Modélisation!$B$22,Modélisation!$A$22,IF(C310&gt;=Modélisation!$B$21,Modélisation!$A$21,IF(C310&gt;=Modélisation!$B$20,Modélisation!$A$20,IF(C310&gt;=Modélisation!$B$19,Modélisation!$A$19,IF(C310&gt;=Modélisation!$B$18,Modélisation!$A$18,Modélisation!$A$17))))),IF(Modélisation!$B$10=7,IF(C310&gt;=Modélisation!$B$23,Modélisation!$A$23,IF(C310&gt;=Modélisation!$B$22,Modélisation!$A$22,IF(C310&gt;=Modélisation!$B$21,Modélisation!$A$21,IF(C310&gt;=Modélisation!$B$20,Modélisation!$A$20,IF(C310&gt;=Modélisation!$B$19,Modélisation!$A$19,IF(C310&gt;=Modélisation!$B$18,Modélisation!$A$18,Modélisation!$A$17))))))))))))</f>
        <v/>
      </c>
      <c r="F310" s="1" t="str">
        <f>IF(ISBLANK(C310),"",VLOOKUP(E310,Modélisation!$A$17:$H$23,8,FALSE))</f>
        <v/>
      </c>
      <c r="G310" s="4" t="str">
        <f>IF(ISBLANK(C310),"",IF(Modélisation!$B$3="Oui",IF(D310=Liste!$F$2,0%,VLOOKUP(D310,Modélisation!$A$69:$B$86,2,FALSE)),""))</f>
        <v/>
      </c>
      <c r="H310" s="1" t="str">
        <f>IF(ISBLANK(C310),"",IF(Modélisation!$B$3="Oui",F310*(1-G310),F310))</f>
        <v/>
      </c>
    </row>
    <row r="311" spans="1:8" x14ac:dyDescent="0.35">
      <c r="A311" s="2">
        <v>310</v>
      </c>
      <c r="B311" s="36"/>
      <c r="C311" s="39"/>
      <c r="D311" s="37"/>
      <c r="E311" s="1" t="str">
        <f>IF(ISBLANK(C311),"",IF(Modélisation!$B$10=3,IF(C311&gt;=Modélisation!$B$19,Modélisation!$A$19,IF(C311&gt;=Modélisation!$B$18,Modélisation!$A$18,Modélisation!$A$17)),IF(Modélisation!$B$10=4,IF(C311&gt;=Modélisation!$B$20,Modélisation!$A$20,IF(C311&gt;=Modélisation!$B$19,Modélisation!$A$19,IF(C311&gt;=Modélisation!$B$18,Modélisation!$A$18,Modélisation!$A$17))),IF(Modélisation!$B$10=5,IF(C311&gt;=Modélisation!$B$21,Modélisation!$A$21,IF(C311&gt;=Modélisation!$B$20,Modélisation!$A$20,IF(C311&gt;=Modélisation!$B$19,Modélisation!$A$19,IF(C311&gt;=Modélisation!$B$18,Modélisation!$A$18,Modélisation!$A$17)))),IF(Modélisation!$B$10=6,IF(C311&gt;=Modélisation!$B$22,Modélisation!$A$22,IF(C311&gt;=Modélisation!$B$21,Modélisation!$A$21,IF(C311&gt;=Modélisation!$B$20,Modélisation!$A$20,IF(C311&gt;=Modélisation!$B$19,Modélisation!$A$19,IF(C311&gt;=Modélisation!$B$18,Modélisation!$A$18,Modélisation!$A$17))))),IF(Modélisation!$B$10=7,IF(C311&gt;=Modélisation!$B$23,Modélisation!$A$23,IF(C311&gt;=Modélisation!$B$22,Modélisation!$A$22,IF(C311&gt;=Modélisation!$B$21,Modélisation!$A$21,IF(C311&gt;=Modélisation!$B$20,Modélisation!$A$20,IF(C311&gt;=Modélisation!$B$19,Modélisation!$A$19,IF(C311&gt;=Modélisation!$B$18,Modélisation!$A$18,Modélisation!$A$17))))))))))))</f>
        <v/>
      </c>
      <c r="F311" s="1" t="str">
        <f>IF(ISBLANK(C311),"",VLOOKUP(E311,Modélisation!$A$17:$H$23,8,FALSE))</f>
        <v/>
      </c>
      <c r="G311" s="4" t="str">
        <f>IF(ISBLANK(C311),"",IF(Modélisation!$B$3="Oui",IF(D311=Liste!$F$2,0%,VLOOKUP(D311,Modélisation!$A$69:$B$86,2,FALSE)),""))</f>
        <v/>
      </c>
      <c r="H311" s="1" t="str">
        <f>IF(ISBLANK(C311),"",IF(Modélisation!$B$3="Oui",F311*(1-G311),F311))</f>
        <v/>
      </c>
    </row>
    <row r="312" spans="1:8" x14ac:dyDescent="0.35">
      <c r="A312" s="2">
        <v>311</v>
      </c>
      <c r="B312" s="36"/>
      <c r="C312" s="39"/>
      <c r="D312" s="37"/>
      <c r="E312" s="1" t="str">
        <f>IF(ISBLANK(C312),"",IF(Modélisation!$B$10=3,IF(C312&gt;=Modélisation!$B$19,Modélisation!$A$19,IF(C312&gt;=Modélisation!$B$18,Modélisation!$A$18,Modélisation!$A$17)),IF(Modélisation!$B$10=4,IF(C312&gt;=Modélisation!$B$20,Modélisation!$A$20,IF(C312&gt;=Modélisation!$B$19,Modélisation!$A$19,IF(C312&gt;=Modélisation!$B$18,Modélisation!$A$18,Modélisation!$A$17))),IF(Modélisation!$B$10=5,IF(C312&gt;=Modélisation!$B$21,Modélisation!$A$21,IF(C312&gt;=Modélisation!$B$20,Modélisation!$A$20,IF(C312&gt;=Modélisation!$B$19,Modélisation!$A$19,IF(C312&gt;=Modélisation!$B$18,Modélisation!$A$18,Modélisation!$A$17)))),IF(Modélisation!$B$10=6,IF(C312&gt;=Modélisation!$B$22,Modélisation!$A$22,IF(C312&gt;=Modélisation!$B$21,Modélisation!$A$21,IF(C312&gt;=Modélisation!$B$20,Modélisation!$A$20,IF(C312&gt;=Modélisation!$B$19,Modélisation!$A$19,IF(C312&gt;=Modélisation!$B$18,Modélisation!$A$18,Modélisation!$A$17))))),IF(Modélisation!$B$10=7,IF(C312&gt;=Modélisation!$B$23,Modélisation!$A$23,IF(C312&gt;=Modélisation!$B$22,Modélisation!$A$22,IF(C312&gt;=Modélisation!$B$21,Modélisation!$A$21,IF(C312&gt;=Modélisation!$B$20,Modélisation!$A$20,IF(C312&gt;=Modélisation!$B$19,Modélisation!$A$19,IF(C312&gt;=Modélisation!$B$18,Modélisation!$A$18,Modélisation!$A$17))))))))))))</f>
        <v/>
      </c>
      <c r="F312" s="1" t="str">
        <f>IF(ISBLANK(C312),"",VLOOKUP(E312,Modélisation!$A$17:$H$23,8,FALSE))</f>
        <v/>
      </c>
      <c r="G312" s="4" t="str">
        <f>IF(ISBLANK(C312),"",IF(Modélisation!$B$3="Oui",IF(D312=Liste!$F$2,0%,VLOOKUP(D312,Modélisation!$A$69:$B$86,2,FALSE)),""))</f>
        <v/>
      </c>
      <c r="H312" s="1" t="str">
        <f>IF(ISBLANK(C312),"",IF(Modélisation!$B$3="Oui",F312*(1-G312),F312))</f>
        <v/>
      </c>
    </row>
    <row r="313" spans="1:8" x14ac:dyDescent="0.35">
      <c r="A313" s="2">
        <v>312</v>
      </c>
      <c r="B313" s="36"/>
      <c r="C313" s="39"/>
      <c r="D313" s="37"/>
      <c r="E313" s="1" t="str">
        <f>IF(ISBLANK(C313),"",IF(Modélisation!$B$10=3,IF(C313&gt;=Modélisation!$B$19,Modélisation!$A$19,IF(C313&gt;=Modélisation!$B$18,Modélisation!$A$18,Modélisation!$A$17)),IF(Modélisation!$B$10=4,IF(C313&gt;=Modélisation!$B$20,Modélisation!$A$20,IF(C313&gt;=Modélisation!$B$19,Modélisation!$A$19,IF(C313&gt;=Modélisation!$B$18,Modélisation!$A$18,Modélisation!$A$17))),IF(Modélisation!$B$10=5,IF(C313&gt;=Modélisation!$B$21,Modélisation!$A$21,IF(C313&gt;=Modélisation!$B$20,Modélisation!$A$20,IF(C313&gt;=Modélisation!$B$19,Modélisation!$A$19,IF(C313&gt;=Modélisation!$B$18,Modélisation!$A$18,Modélisation!$A$17)))),IF(Modélisation!$B$10=6,IF(C313&gt;=Modélisation!$B$22,Modélisation!$A$22,IF(C313&gt;=Modélisation!$B$21,Modélisation!$A$21,IF(C313&gt;=Modélisation!$B$20,Modélisation!$A$20,IF(C313&gt;=Modélisation!$B$19,Modélisation!$A$19,IF(C313&gt;=Modélisation!$B$18,Modélisation!$A$18,Modélisation!$A$17))))),IF(Modélisation!$B$10=7,IF(C313&gt;=Modélisation!$B$23,Modélisation!$A$23,IF(C313&gt;=Modélisation!$B$22,Modélisation!$A$22,IF(C313&gt;=Modélisation!$B$21,Modélisation!$A$21,IF(C313&gt;=Modélisation!$B$20,Modélisation!$A$20,IF(C313&gt;=Modélisation!$B$19,Modélisation!$A$19,IF(C313&gt;=Modélisation!$B$18,Modélisation!$A$18,Modélisation!$A$17))))))))))))</f>
        <v/>
      </c>
      <c r="F313" s="1" t="str">
        <f>IF(ISBLANK(C313),"",VLOOKUP(E313,Modélisation!$A$17:$H$23,8,FALSE))</f>
        <v/>
      </c>
      <c r="G313" s="4" t="str">
        <f>IF(ISBLANK(C313),"",IF(Modélisation!$B$3="Oui",IF(D313=Liste!$F$2,0%,VLOOKUP(D313,Modélisation!$A$69:$B$86,2,FALSE)),""))</f>
        <v/>
      </c>
      <c r="H313" s="1" t="str">
        <f>IF(ISBLANK(C313),"",IF(Modélisation!$B$3="Oui",F313*(1-G313),F313))</f>
        <v/>
      </c>
    </row>
    <row r="314" spans="1:8" x14ac:dyDescent="0.35">
      <c r="A314" s="2">
        <v>313</v>
      </c>
      <c r="B314" s="36"/>
      <c r="C314" s="39"/>
      <c r="D314" s="37"/>
      <c r="E314" s="1" t="str">
        <f>IF(ISBLANK(C314),"",IF(Modélisation!$B$10=3,IF(C314&gt;=Modélisation!$B$19,Modélisation!$A$19,IF(C314&gt;=Modélisation!$B$18,Modélisation!$A$18,Modélisation!$A$17)),IF(Modélisation!$B$10=4,IF(C314&gt;=Modélisation!$B$20,Modélisation!$A$20,IF(C314&gt;=Modélisation!$B$19,Modélisation!$A$19,IF(C314&gt;=Modélisation!$B$18,Modélisation!$A$18,Modélisation!$A$17))),IF(Modélisation!$B$10=5,IF(C314&gt;=Modélisation!$B$21,Modélisation!$A$21,IF(C314&gt;=Modélisation!$B$20,Modélisation!$A$20,IF(C314&gt;=Modélisation!$B$19,Modélisation!$A$19,IF(C314&gt;=Modélisation!$B$18,Modélisation!$A$18,Modélisation!$A$17)))),IF(Modélisation!$B$10=6,IF(C314&gt;=Modélisation!$B$22,Modélisation!$A$22,IF(C314&gt;=Modélisation!$B$21,Modélisation!$A$21,IF(C314&gt;=Modélisation!$B$20,Modélisation!$A$20,IF(C314&gt;=Modélisation!$B$19,Modélisation!$A$19,IF(C314&gt;=Modélisation!$B$18,Modélisation!$A$18,Modélisation!$A$17))))),IF(Modélisation!$B$10=7,IF(C314&gt;=Modélisation!$B$23,Modélisation!$A$23,IF(C314&gt;=Modélisation!$B$22,Modélisation!$A$22,IF(C314&gt;=Modélisation!$B$21,Modélisation!$A$21,IF(C314&gt;=Modélisation!$B$20,Modélisation!$A$20,IF(C314&gt;=Modélisation!$B$19,Modélisation!$A$19,IF(C314&gt;=Modélisation!$B$18,Modélisation!$A$18,Modélisation!$A$17))))))))))))</f>
        <v/>
      </c>
      <c r="F314" s="1" t="str">
        <f>IF(ISBLANK(C314),"",VLOOKUP(E314,Modélisation!$A$17:$H$23,8,FALSE))</f>
        <v/>
      </c>
      <c r="G314" s="4" t="str">
        <f>IF(ISBLANK(C314),"",IF(Modélisation!$B$3="Oui",IF(D314=Liste!$F$2,0%,VLOOKUP(D314,Modélisation!$A$69:$B$86,2,FALSE)),""))</f>
        <v/>
      </c>
      <c r="H314" s="1" t="str">
        <f>IF(ISBLANK(C314),"",IF(Modélisation!$B$3="Oui",F314*(1-G314),F314))</f>
        <v/>
      </c>
    </row>
    <row r="315" spans="1:8" x14ac:dyDescent="0.35">
      <c r="A315" s="2">
        <v>314</v>
      </c>
      <c r="B315" s="36"/>
      <c r="C315" s="39"/>
      <c r="D315" s="37"/>
      <c r="E315" s="1" t="str">
        <f>IF(ISBLANK(C315),"",IF(Modélisation!$B$10=3,IF(C315&gt;=Modélisation!$B$19,Modélisation!$A$19,IF(C315&gt;=Modélisation!$B$18,Modélisation!$A$18,Modélisation!$A$17)),IF(Modélisation!$B$10=4,IF(C315&gt;=Modélisation!$B$20,Modélisation!$A$20,IF(C315&gt;=Modélisation!$B$19,Modélisation!$A$19,IF(C315&gt;=Modélisation!$B$18,Modélisation!$A$18,Modélisation!$A$17))),IF(Modélisation!$B$10=5,IF(C315&gt;=Modélisation!$B$21,Modélisation!$A$21,IF(C315&gt;=Modélisation!$B$20,Modélisation!$A$20,IF(C315&gt;=Modélisation!$B$19,Modélisation!$A$19,IF(C315&gt;=Modélisation!$B$18,Modélisation!$A$18,Modélisation!$A$17)))),IF(Modélisation!$B$10=6,IF(C315&gt;=Modélisation!$B$22,Modélisation!$A$22,IF(C315&gt;=Modélisation!$B$21,Modélisation!$A$21,IF(C315&gt;=Modélisation!$B$20,Modélisation!$A$20,IF(C315&gt;=Modélisation!$B$19,Modélisation!$A$19,IF(C315&gt;=Modélisation!$B$18,Modélisation!$A$18,Modélisation!$A$17))))),IF(Modélisation!$B$10=7,IF(C315&gt;=Modélisation!$B$23,Modélisation!$A$23,IF(C315&gt;=Modélisation!$B$22,Modélisation!$A$22,IF(C315&gt;=Modélisation!$B$21,Modélisation!$A$21,IF(C315&gt;=Modélisation!$B$20,Modélisation!$A$20,IF(C315&gt;=Modélisation!$B$19,Modélisation!$A$19,IF(C315&gt;=Modélisation!$B$18,Modélisation!$A$18,Modélisation!$A$17))))))))))))</f>
        <v/>
      </c>
      <c r="F315" s="1" t="str">
        <f>IF(ISBLANK(C315),"",VLOOKUP(E315,Modélisation!$A$17:$H$23,8,FALSE))</f>
        <v/>
      </c>
      <c r="G315" s="4" t="str">
        <f>IF(ISBLANK(C315),"",IF(Modélisation!$B$3="Oui",IF(D315=Liste!$F$2,0%,VLOOKUP(D315,Modélisation!$A$69:$B$86,2,FALSE)),""))</f>
        <v/>
      </c>
      <c r="H315" s="1" t="str">
        <f>IF(ISBLANK(C315),"",IF(Modélisation!$B$3="Oui",F315*(1-G315),F315))</f>
        <v/>
      </c>
    </row>
    <row r="316" spans="1:8" x14ac:dyDescent="0.35">
      <c r="A316" s="2">
        <v>315</v>
      </c>
      <c r="B316" s="36"/>
      <c r="C316" s="39"/>
      <c r="D316" s="37"/>
      <c r="E316" s="1" t="str">
        <f>IF(ISBLANK(C316),"",IF(Modélisation!$B$10=3,IF(C316&gt;=Modélisation!$B$19,Modélisation!$A$19,IF(C316&gt;=Modélisation!$B$18,Modélisation!$A$18,Modélisation!$A$17)),IF(Modélisation!$B$10=4,IF(C316&gt;=Modélisation!$B$20,Modélisation!$A$20,IF(C316&gt;=Modélisation!$B$19,Modélisation!$A$19,IF(C316&gt;=Modélisation!$B$18,Modélisation!$A$18,Modélisation!$A$17))),IF(Modélisation!$B$10=5,IF(C316&gt;=Modélisation!$B$21,Modélisation!$A$21,IF(C316&gt;=Modélisation!$B$20,Modélisation!$A$20,IF(C316&gt;=Modélisation!$B$19,Modélisation!$A$19,IF(C316&gt;=Modélisation!$B$18,Modélisation!$A$18,Modélisation!$A$17)))),IF(Modélisation!$B$10=6,IF(C316&gt;=Modélisation!$B$22,Modélisation!$A$22,IF(C316&gt;=Modélisation!$B$21,Modélisation!$A$21,IF(C316&gt;=Modélisation!$B$20,Modélisation!$A$20,IF(C316&gt;=Modélisation!$B$19,Modélisation!$A$19,IF(C316&gt;=Modélisation!$B$18,Modélisation!$A$18,Modélisation!$A$17))))),IF(Modélisation!$B$10=7,IF(C316&gt;=Modélisation!$B$23,Modélisation!$A$23,IF(C316&gt;=Modélisation!$B$22,Modélisation!$A$22,IF(C316&gt;=Modélisation!$B$21,Modélisation!$A$21,IF(C316&gt;=Modélisation!$B$20,Modélisation!$A$20,IF(C316&gt;=Modélisation!$B$19,Modélisation!$A$19,IF(C316&gt;=Modélisation!$B$18,Modélisation!$A$18,Modélisation!$A$17))))))))))))</f>
        <v/>
      </c>
      <c r="F316" s="1" t="str">
        <f>IF(ISBLANK(C316),"",VLOOKUP(E316,Modélisation!$A$17:$H$23,8,FALSE))</f>
        <v/>
      </c>
      <c r="G316" s="4" t="str">
        <f>IF(ISBLANK(C316),"",IF(Modélisation!$B$3="Oui",IF(D316=Liste!$F$2,0%,VLOOKUP(D316,Modélisation!$A$69:$B$86,2,FALSE)),""))</f>
        <v/>
      </c>
      <c r="H316" s="1" t="str">
        <f>IF(ISBLANK(C316),"",IF(Modélisation!$B$3="Oui",F316*(1-G316),F316))</f>
        <v/>
      </c>
    </row>
    <row r="317" spans="1:8" x14ac:dyDescent="0.35">
      <c r="A317" s="2">
        <v>316</v>
      </c>
      <c r="B317" s="36"/>
      <c r="C317" s="39"/>
      <c r="D317" s="37"/>
      <c r="E317" s="1" t="str">
        <f>IF(ISBLANK(C317),"",IF(Modélisation!$B$10=3,IF(C317&gt;=Modélisation!$B$19,Modélisation!$A$19,IF(C317&gt;=Modélisation!$B$18,Modélisation!$A$18,Modélisation!$A$17)),IF(Modélisation!$B$10=4,IF(C317&gt;=Modélisation!$B$20,Modélisation!$A$20,IF(C317&gt;=Modélisation!$B$19,Modélisation!$A$19,IF(C317&gt;=Modélisation!$B$18,Modélisation!$A$18,Modélisation!$A$17))),IF(Modélisation!$B$10=5,IF(C317&gt;=Modélisation!$B$21,Modélisation!$A$21,IF(C317&gt;=Modélisation!$B$20,Modélisation!$A$20,IF(C317&gt;=Modélisation!$B$19,Modélisation!$A$19,IF(C317&gt;=Modélisation!$B$18,Modélisation!$A$18,Modélisation!$A$17)))),IF(Modélisation!$B$10=6,IF(C317&gt;=Modélisation!$B$22,Modélisation!$A$22,IF(C317&gt;=Modélisation!$B$21,Modélisation!$A$21,IF(C317&gt;=Modélisation!$B$20,Modélisation!$A$20,IF(C317&gt;=Modélisation!$B$19,Modélisation!$A$19,IF(C317&gt;=Modélisation!$B$18,Modélisation!$A$18,Modélisation!$A$17))))),IF(Modélisation!$B$10=7,IF(C317&gt;=Modélisation!$B$23,Modélisation!$A$23,IF(C317&gt;=Modélisation!$B$22,Modélisation!$A$22,IF(C317&gt;=Modélisation!$B$21,Modélisation!$A$21,IF(C317&gt;=Modélisation!$B$20,Modélisation!$A$20,IF(C317&gt;=Modélisation!$B$19,Modélisation!$A$19,IF(C317&gt;=Modélisation!$B$18,Modélisation!$A$18,Modélisation!$A$17))))))))))))</f>
        <v/>
      </c>
      <c r="F317" s="1" t="str">
        <f>IF(ISBLANK(C317),"",VLOOKUP(E317,Modélisation!$A$17:$H$23,8,FALSE))</f>
        <v/>
      </c>
      <c r="G317" s="4" t="str">
        <f>IF(ISBLANK(C317),"",IF(Modélisation!$B$3="Oui",IF(D317=Liste!$F$2,0%,VLOOKUP(D317,Modélisation!$A$69:$B$86,2,FALSE)),""))</f>
        <v/>
      </c>
      <c r="H317" s="1" t="str">
        <f>IF(ISBLANK(C317),"",IF(Modélisation!$B$3="Oui",F317*(1-G317),F317))</f>
        <v/>
      </c>
    </row>
    <row r="318" spans="1:8" x14ac:dyDescent="0.35">
      <c r="A318" s="2">
        <v>317</v>
      </c>
      <c r="B318" s="36"/>
      <c r="C318" s="39"/>
      <c r="D318" s="37"/>
      <c r="E318" s="1" t="str">
        <f>IF(ISBLANK(C318),"",IF(Modélisation!$B$10=3,IF(C318&gt;=Modélisation!$B$19,Modélisation!$A$19,IF(C318&gt;=Modélisation!$B$18,Modélisation!$A$18,Modélisation!$A$17)),IF(Modélisation!$B$10=4,IF(C318&gt;=Modélisation!$B$20,Modélisation!$A$20,IF(C318&gt;=Modélisation!$B$19,Modélisation!$A$19,IF(C318&gt;=Modélisation!$B$18,Modélisation!$A$18,Modélisation!$A$17))),IF(Modélisation!$B$10=5,IF(C318&gt;=Modélisation!$B$21,Modélisation!$A$21,IF(C318&gt;=Modélisation!$B$20,Modélisation!$A$20,IF(C318&gt;=Modélisation!$B$19,Modélisation!$A$19,IF(C318&gt;=Modélisation!$B$18,Modélisation!$A$18,Modélisation!$A$17)))),IF(Modélisation!$B$10=6,IF(C318&gt;=Modélisation!$B$22,Modélisation!$A$22,IF(C318&gt;=Modélisation!$B$21,Modélisation!$A$21,IF(C318&gt;=Modélisation!$B$20,Modélisation!$A$20,IF(C318&gt;=Modélisation!$B$19,Modélisation!$A$19,IF(C318&gt;=Modélisation!$B$18,Modélisation!$A$18,Modélisation!$A$17))))),IF(Modélisation!$B$10=7,IF(C318&gt;=Modélisation!$B$23,Modélisation!$A$23,IF(C318&gt;=Modélisation!$B$22,Modélisation!$A$22,IF(C318&gt;=Modélisation!$B$21,Modélisation!$A$21,IF(C318&gt;=Modélisation!$B$20,Modélisation!$A$20,IF(C318&gt;=Modélisation!$B$19,Modélisation!$A$19,IF(C318&gt;=Modélisation!$B$18,Modélisation!$A$18,Modélisation!$A$17))))))))))))</f>
        <v/>
      </c>
      <c r="F318" s="1" t="str">
        <f>IF(ISBLANK(C318),"",VLOOKUP(E318,Modélisation!$A$17:$H$23,8,FALSE))</f>
        <v/>
      </c>
      <c r="G318" s="4" t="str">
        <f>IF(ISBLANK(C318),"",IF(Modélisation!$B$3="Oui",IF(D318=Liste!$F$2,0%,VLOOKUP(D318,Modélisation!$A$69:$B$86,2,FALSE)),""))</f>
        <v/>
      </c>
      <c r="H318" s="1" t="str">
        <f>IF(ISBLANK(C318),"",IF(Modélisation!$B$3="Oui",F318*(1-G318),F318))</f>
        <v/>
      </c>
    </row>
    <row r="319" spans="1:8" x14ac:dyDescent="0.35">
      <c r="A319" s="2">
        <v>318</v>
      </c>
      <c r="B319" s="36"/>
      <c r="C319" s="39"/>
      <c r="D319" s="37"/>
      <c r="E319" s="1" t="str">
        <f>IF(ISBLANK(C319),"",IF(Modélisation!$B$10=3,IF(C319&gt;=Modélisation!$B$19,Modélisation!$A$19,IF(C319&gt;=Modélisation!$B$18,Modélisation!$A$18,Modélisation!$A$17)),IF(Modélisation!$B$10=4,IF(C319&gt;=Modélisation!$B$20,Modélisation!$A$20,IF(C319&gt;=Modélisation!$B$19,Modélisation!$A$19,IF(C319&gt;=Modélisation!$B$18,Modélisation!$A$18,Modélisation!$A$17))),IF(Modélisation!$B$10=5,IF(C319&gt;=Modélisation!$B$21,Modélisation!$A$21,IF(C319&gt;=Modélisation!$B$20,Modélisation!$A$20,IF(C319&gt;=Modélisation!$B$19,Modélisation!$A$19,IF(C319&gt;=Modélisation!$B$18,Modélisation!$A$18,Modélisation!$A$17)))),IF(Modélisation!$B$10=6,IF(C319&gt;=Modélisation!$B$22,Modélisation!$A$22,IF(C319&gt;=Modélisation!$B$21,Modélisation!$A$21,IF(C319&gt;=Modélisation!$B$20,Modélisation!$A$20,IF(C319&gt;=Modélisation!$B$19,Modélisation!$A$19,IF(C319&gt;=Modélisation!$B$18,Modélisation!$A$18,Modélisation!$A$17))))),IF(Modélisation!$B$10=7,IF(C319&gt;=Modélisation!$B$23,Modélisation!$A$23,IF(C319&gt;=Modélisation!$B$22,Modélisation!$A$22,IF(C319&gt;=Modélisation!$B$21,Modélisation!$A$21,IF(C319&gt;=Modélisation!$B$20,Modélisation!$A$20,IF(C319&gt;=Modélisation!$B$19,Modélisation!$A$19,IF(C319&gt;=Modélisation!$B$18,Modélisation!$A$18,Modélisation!$A$17))))))))))))</f>
        <v/>
      </c>
      <c r="F319" s="1" t="str">
        <f>IF(ISBLANK(C319),"",VLOOKUP(E319,Modélisation!$A$17:$H$23,8,FALSE))</f>
        <v/>
      </c>
      <c r="G319" s="4" t="str">
        <f>IF(ISBLANK(C319),"",IF(Modélisation!$B$3="Oui",IF(D319=Liste!$F$2,0%,VLOOKUP(D319,Modélisation!$A$69:$B$86,2,FALSE)),""))</f>
        <v/>
      </c>
      <c r="H319" s="1" t="str">
        <f>IF(ISBLANK(C319),"",IF(Modélisation!$B$3="Oui",F319*(1-G319),F319))</f>
        <v/>
      </c>
    </row>
    <row r="320" spans="1:8" x14ac:dyDescent="0.35">
      <c r="A320" s="2">
        <v>319</v>
      </c>
      <c r="B320" s="36"/>
      <c r="C320" s="39"/>
      <c r="D320" s="37"/>
      <c r="E320" s="1" t="str">
        <f>IF(ISBLANK(C320),"",IF(Modélisation!$B$10=3,IF(C320&gt;=Modélisation!$B$19,Modélisation!$A$19,IF(C320&gt;=Modélisation!$B$18,Modélisation!$A$18,Modélisation!$A$17)),IF(Modélisation!$B$10=4,IF(C320&gt;=Modélisation!$B$20,Modélisation!$A$20,IF(C320&gt;=Modélisation!$B$19,Modélisation!$A$19,IF(C320&gt;=Modélisation!$B$18,Modélisation!$A$18,Modélisation!$A$17))),IF(Modélisation!$B$10=5,IF(C320&gt;=Modélisation!$B$21,Modélisation!$A$21,IF(C320&gt;=Modélisation!$B$20,Modélisation!$A$20,IF(C320&gt;=Modélisation!$B$19,Modélisation!$A$19,IF(C320&gt;=Modélisation!$B$18,Modélisation!$A$18,Modélisation!$A$17)))),IF(Modélisation!$B$10=6,IF(C320&gt;=Modélisation!$B$22,Modélisation!$A$22,IF(C320&gt;=Modélisation!$B$21,Modélisation!$A$21,IF(C320&gt;=Modélisation!$B$20,Modélisation!$A$20,IF(C320&gt;=Modélisation!$B$19,Modélisation!$A$19,IF(C320&gt;=Modélisation!$B$18,Modélisation!$A$18,Modélisation!$A$17))))),IF(Modélisation!$B$10=7,IF(C320&gt;=Modélisation!$B$23,Modélisation!$A$23,IF(C320&gt;=Modélisation!$B$22,Modélisation!$A$22,IF(C320&gt;=Modélisation!$B$21,Modélisation!$A$21,IF(C320&gt;=Modélisation!$B$20,Modélisation!$A$20,IF(C320&gt;=Modélisation!$B$19,Modélisation!$A$19,IF(C320&gt;=Modélisation!$B$18,Modélisation!$A$18,Modélisation!$A$17))))))))))))</f>
        <v/>
      </c>
      <c r="F320" s="1" t="str">
        <f>IF(ISBLANK(C320),"",VLOOKUP(E320,Modélisation!$A$17:$H$23,8,FALSE))</f>
        <v/>
      </c>
      <c r="G320" s="4" t="str">
        <f>IF(ISBLANK(C320),"",IF(Modélisation!$B$3="Oui",IF(D320=Liste!$F$2,0%,VLOOKUP(D320,Modélisation!$A$69:$B$86,2,FALSE)),""))</f>
        <v/>
      </c>
      <c r="H320" s="1" t="str">
        <f>IF(ISBLANK(C320),"",IF(Modélisation!$B$3="Oui",F320*(1-G320),F320))</f>
        <v/>
      </c>
    </row>
    <row r="321" spans="1:8" x14ac:dyDescent="0.35">
      <c r="A321" s="2">
        <v>320</v>
      </c>
      <c r="B321" s="36"/>
      <c r="C321" s="39"/>
      <c r="D321" s="37"/>
      <c r="E321" s="1" t="str">
        <f>IF(ISBLANK(C321),"",IF(Modélisation!$B$10=3,IF(C321&gt;=Modélisation!$B$19,Modélisation!$A$19,IF(C321&gt;=Modélisation!$B$18,Modélisation!$A$18,Modélisation!$A$17)),IF(Modélisation!$B$10=4,IF(C321&gt;=Modélisation!$B$20,Modélisation!$A$20,IF(C321&gt;=Modélisation!$B$19,Modélisation!$A$19,IF(C321&gt;=Modélisation!$B$18,Modélisation!$A$18,Modélisation!$A$17))),IF(Modélisation!$B$10=5,IF(C321&gt;=Modélisation!$B$21,Modélisation!$A$21,IF(C321&gt;=Modélisation!$B$20,Modélisation!$A$20,IF(C321&gt;=Modélisation!$B$19,Modélisation!$A$19,IF(C321&gt;=Modélisation!$B$18,Modélisation!$A$18,Modélisation!$A$17)))),IF(Modélisation!$B$10=6,IF(C321&gt;=Modélisation!$B$22,Modélisation!$A$22,IF(C321&gt;=Modélisation!$B$21,Modélisation!$A$21,IF(C321&gt;=Modélisation!$B$20,Modélisation!$A$20,IF(C321&gt;=Modélisation!$B$19,Modélisation!$A$19,IF(C321&gt;=Modélisation!$B$18,Modélisation!$A$18,Modélisation!$A$17))))),IF(Modélisation!$B$10=7,IF(C321&gt;=Modélisation!$B$23,Modélisation!$A$23,IF(C321&gt;=Modélisation!$B$22,Modélisation!$A$22,IF(C321&gt;=Modélisation!$B$21,Modélisation!$A$21,IF(C321&gt;=Modélisation!$B$20,Modélisation!$A$20,IF(C321&gt;=Modélisation!$B$19,Modélisation!$A$19,IF(C321&gt;=Modélisation!$B$18,Modélisation!$A$18,Modélisation!$A$17))))))))))))</f>
        <v/>
      </c>
      <c r="F321" s="1" t="str">
        <f>IF(ISBLANK(C321),"",VLOOKUP(E321,Modélisation!$A$17:$H$23,8,FALSE))</f>
        <v/>
      </c>
      <c r="G321" s="4" t="str">
        <f>IF(ISBLANK(C321),"",IF(Modélisation!$B$3="Oui",IF(D321=Liste!$F$2,0%,VLOOKUP(D321,Modélisation!$A$69:$B$86,2,FALSE)),""))</f>
        <v/>
      </c>
      <c r="H321" s="1" t="str">
        <f>IF(ISBLANK(C321),"",IF(Modélisation!$B$3="Oui",F321*(1-G321),F321))</f>
        <v/>
      </c>
    </row>
    <row r="322" spans="1:8" x14ac:dyDescent="0.35">
      <c r="A322" s="2">
        <v>321</v>
      </c>
      <c r="B322" s="36"/>
      <c r="C322" s="39"/>
      <c r="D322" s="37"/>
      <c r="E322" s="1" t="str">
        <f>IF(ISBLANK(C322),"",IF(Modélisation!$B$10=3,IF(C322&gt;=Modélisation!$B$19,Modélisation!$A$19,IF(C322&gt;=Modélisation!$B$18,Modélisation!$A$18,Modélisation!$A$17)),IF(Modélisation!$B$10=4,IF(C322&gt;=Modélisation!$B$20,Modélisation!$A$20,IF(C322&gt;=Modélisation!$B$19,Modélisation!$A$19,IF(C322&gt;=Modélisation!$B$18,Modélisation!$A$18,Modélisation!$A$17))),IF(Modélisation!$B$10=5,IF(C322&gt;=Modélisation!$B$21,Modélisation!$A$21,IF(C322&gt;=Modélisation!$B$20,Modélisation!$A$20,IF(C322&gt;=Modélisation!$B$19,Modélisation!$A$19,IF(C322&gt;=Modélisation!$B$18,Modélisation!$A$18,Modélisation!$A$17)))),IF(Modélisation!$B$10=6,IF(C322&gt;=Modélisation!$B$22,Modélisation!$A$22,IF(C322&gt;=Modélisation!$B$21,Modélisation!$A$21,IF(C322&gt;=Modélisation!$B$20,Modélisation!$A$20,IF(C322&gt;=Modélisation!$B$19,Modélisation!$A$19,IF(C322&gt;=Modélisation!$B$18,Modélisation!$A$18,Modélisation!$A$17))))),IF(Modélisation!$B$10=7,IF(C322&gt;=Modélisation!$B$23,Modélisation!$A$23,IF(C322&gt;=Modélisation!$B$22,Modélisation!$A$22,IF(C322&gt;=Modélisation!$B$21,Modélisation!$A$21,IF(C322&gt;=Modélisation!$B$20,Modélisation!$A$20,IF(C322&gt;=Modélisation!$B$19,Modélisation!$A$19,IF(C322&gt;=Modélisation!$B$18,Modélisation!$A$18,Modélisation!$A$17))))))))))))</f>
        <v/>
      </c>
      <c r="F322" s="1" t="str">
        <f>IF(ISBLANK(C322),"",VLOOKUP(E322,Modélisation!$A$17:$H$23,8,FALSE))</f>
        <v/>
      </c>
      <c r="G322" s="4" t="str">
        <f>IF(ISBLANK(C322),"",IF(Modélisation!$B$3="Oui",IF(D322=Liste!$F$2,0%,VLOOKUP(D322,Modélisation!$A$69:$B$86,2,FALSE)),""))</f>
        <v/>
      </c>
      <c r="H322" s="1" t="str">
        <f>IF(ISBLANK(C322),"",IF(Modélisation!$B$3="Oui",F322*(1-G322),F322))</f>
        <v/>
      </c>
    </row>
    <row r="323" spans="1:8" x14ac:dyDescent="0.35">
      <c r="A323" s="2">
        <v>322</v>
      </c>
      <c r="B323" s="36"/>
      <c r="C323" s="39"/>
      <c r="D323" s="37"/>
      <c r="E323" s="1" t="str">
        <f>IF(ISBLANK(C323),"",IF(Modélisation!$B$10=3,IF(C323&gt;=Modélisation!$B$19,Modélisation!$A$19,IF(C323&gt;=Modélisation!$B$18,Modélisation!$A$18,Modélisation!$A$17)),IF(Modélisation!$B$10=4,IF(C323&gt;=Modélisation!$B$20,Modélisation!$A$20,IF(C323&gt;=Modélisation!$B$19,Modélisation!$A$19,IF(C323&gt;=Modélisation!$B$18,Modélisation!$A$18,Modélisation!$A$17))),IF(Modélisation!$B$10=5,IF(C323&gt;=Modélisation!$B$21,Modélisation!$A$21,IF(C323&gt;=Modélisation!$B$20,Modélisation!$A$20,IF(C323&gt;=Modélisation!$B$19,Modélisation!$A$19,IF(C323&gt;=Modélisation!$B$18,Modélisation!$A$18,Modélisation!$A$17)))),IF(Modélisation!$B$10=6,IF(C323&gt;=Modélisation!$B$22,Modélisation!$A$22,IF(C323&gt;=Modélisation!$B$21,Modélisation!$A$21,IF(C323&gt;=Modélisation!$B$20,Modélisation!$A$20,IF(C323&gt;=Modélisation!$B$19,Modélisation!$A$19,IF(C323&gt;=Modélisation!$B$18,Modélisation!$A$18,Modélisation!$A$17))))),IF(Modélisation!$B$10=7,IF(C323&gt;=Modélisation!$B$23,Modélisation!$A$23,IF(C323&gt;=Modélisation!$B$22,Modélisation!$A$22,IF(C323&gt;=Modélisation!$B$21,Modélisation!$A$21,IF(C323&gt;=Modélisation!$B$20,Modélisation!$A$20,IF(C323&gt;=Modélisation!$B$19,Modélisation!$A$19,IF(C323&gt;=Modélisation!$B$18,Modélisation!$A$18,Modélisation!$A$17))))))))))))</f>
        <v/>
      </c>
      <c r="F323" s="1" t="str">
        <f>IF(ISBLANK(C323),"",VLOOKUP(E323,Modélisation!$A$17:$H$23,8,FALSE))</f>
        <v/>
      </c>
      <c r="G323" s="4" t="str">
        <f>IF(ISBLANK(C323),"",IF(Modélisation!$B$3="Oui",IF(D323=Liste!$F$2,0%,VLOOKUP(D323,Modélisation!$A$69:$B$86,2,FALSE)),""))</f>
        <v/>
      </c>
      <c r="H323" s="1" t="str">
        <f>IF(ISBLANK(C323),"",IF(Modélisation!$B$3="Oui",F323*(1-G323),F323))</f>
        <v/>
      </c>
    </row>
    <row r="324" spans="1:8" x14ac:dyDescent="0.35">
      <c r="A324" s="2">
        <v>323</v>
      </c>
      <c r="B324" s="36"/>
      <c r="C324" s="39"/>
      <c r="D324" s="37"/>
      <c r="E324" s="1" t="str">
        <f>IF(ISBLANK(C324),"",IF(Modélisation!$B$10=3,IF(C324&gt;=Modélisation!$B$19,Modélisation!$A$19,IF(C324&gt;=Modélisation!$B$18,Modélisation!$A$18,Modélisation!$A$17)),IF(Modélisation!$B$10=4,IF(C324&gt;=Modélisation!$B$20,Modélisation!$A$20,IF(C324&gt;=Modélisation!$B$19,Modélisation!$A$19,IF(C324&gt;=Modélisation!$B$18,Modélisation!$A$18,Modélisation!$A$17))),IF(Modélisation!$B$10=5,IF(C324&gt;=Modélisation!$B$21,Modélisation!$A$21,IF(C324&gt;=Modélisation!$B$20,Modélisation!$A$20,IF(C324&gt;=Modélisation!$B$19,Modélisation!$A$19,IF(C324&gt;=Modélisation!$B$18,Modélisation!$A$18,Modélisation!$A$17)))),IF(Modélisation!$B$10=6,IF(C324&gt;=Modélisation!$B$22,Modélisation!$A$22,IF(C324&gt;=Modélisation!$B$21,Modélisation!$A$21,IF(C324&gt;=Modélisation!$B$20,Modélisation!$A$20,IF(C324&gt;=Modélisation!$B$19,Modélisation!$A$19,IF(C324&gt;=Modélisation!$B$18,Modélisation!$A$18,Modélisation!$A$17))))),IF(Modélisation!$B$10=7,IF(C324&gt;=Modélisation!$B$23,Modélisation!$A$23,IF(C324&gt;=Modélisation!$B$22,Modélisation!$A$22,IF(C324&gt;=Modélisation!$B$21,Modélisation!$A$21,IF(C324&gt;=Modélisation!$B$20,Modélisation!$A$20,IF(C324&gt;=Modélisation!$B$19,Modélisation!$A$19,IF(C324&gt;=Modélisation!$B$18,Modélisation!$A$18,Modélisation!$A$17))))))))))))</f>
        <v/>
      </c>
      <c r="F324" s="1" t="str">
        <f>IF(ISBLANK(C324),"",VLOOKUP(E324,Modélisation!$A$17:$H$23,8,FALSE))</f>
        <v/>
      </c>
      <c r="G324" s="4" t="str">
        <f>IF(ISBLANK(C324),"",IF(Modélisation!$B$3="Oui",IF(D324=Liste!$F$2,0%,VLOOKUP(D324,Modélisation!$A$69:$B$86,2,FALSE)),""))</f>
        <v/>
      </c>
      <c r="H324" s="1" t="str">
        <f>IF(ISBLANK(C324),"",IF(Modélisation!$B$3="Oui",F324*(1-G324),F324))</f>
        <v/>
      </c>
    </row>
    <row r="325" spans="1:8" x14ac:dyDescent="0.35">
      <c r="A325" s="2">
        <v>324</v>
      </c>
      <c r="B325" s="36"/>
      <c r="C325" s="39"/>
      <c r="D325" s="37"/>
      <c r="E325" s="1" t="str">
        <f>IF(ISBLANK(C325),"",IF(Modélisation!$B$10=3,IF(C325&gt;=Modélisation!$B$19,Modélisation!$A$19,IF(C325&gt;=Modélisation!$B$18,Modélisation!$A$18,Modélisation!$A$17)),IF(Modélisation!$B$10=4,IF(C325&gt;=Modélisation!$B$20,Modélisation!$A$20,IF(C325&gt;=Modélisation!$B$19,Modélisation!$A$19,IF(C325&gt;=Modélisation!$B$18,Modélisation!$A$18,Modélisation!$A$17))),IF(Modélisation!$B$10=5,IF(C325&gt;=Modélisation!$B$21,Modélisation!$A$21,IF(C325&gt;=Modélisation!$B$20,Modélisation!$A$20,IF(C325&gt;=Modélisation!$B$19,Modélisation!$A$19,IF(C325&gt;=Modélisation!$B$18,Modélisation!$A$18,Modélisation!$A$17)))),IF(Modélisation!$B$10=6,IF(C325&gt;=Modélisation!$B$22,Modélisation!$A$22,IF(C325&gt;=Modélisation!$B$21,Modélisation!$A$21,IF(C325&gt;=Modélisation!$B$20,Modélisation!$A$20,IF(C325&gt;=Modélisation!$B$19,Modélisation!$A$19,IF(C325&gt;=Modélisation!$B$18,Modélisation!$A$18,Modélisation!$A$17))))),IF(Modélisation!$B$10=7,IF(C325&gt;=Modélisation!$B$23,Modélisation!$A$23,IF(C325&gt;=Modélisation!$B$22,Modélisation!$A$22,IF(C325&gt;=Modélisation!$B$21,Modélisation!$A$21,IF(C325&gt;=Modélisation!$B$20,Modélisation!$A$20,IF(C325&gt;=Modélisation!$B$19,Modélisation!$A$19,IF(C325&gt;=Modélisation!$B$18,Modélisation!$A$18,Modélisation!$A$17))))))))))))</f>
        <v/>
      </c>
      <c r="F325" s="1" t="str">
        <f>IF(ISBLANK(C325),"",VLOOKUP(E325,Modélisation!$A$17:$H$23,8,FALSE))</f>
        <v/>
      </c>
      <c r="G325" s="4" t="str">
        <f>IF(ISBLANK(C325),"",IF(Modélisation!$B$3="Oui",IF(D325=Liste!$F$2,0%,VLOOKUP(D325,Modélisation!$A$69:$B$86,2,FALSE)),""))</f>
        <v/>
      </c>
      <c r="H325" s="1" t="str">
        <f>IF(ISBLANK(C325),"",IF(Modélisation!$B$3="Oui",F325*(1-G325),F325))</f>
        <v/>
      </c>
    </row>
    <row r="326" spans="1:8" x14ac:dyDescent="0.35">
      <c r="A326" s="2">
        <v>325</v>
      </c>
      <c r="B326" s="36"/>
      <c r="C326" s="39"/>
      <c r="D326" s="37"/>
      <c r="E326" s="1" t="str">
        <f>IF(ISBLANK(C326),"",IF(Modélisation!$B$10=3,IF(C326&gt;=Modélisation!$B$19,Modélisation!$A$19,IF(C326&gt;=Modélisation!$B$18,Modélisation!$A$18,Modélisation!$A$17)),IF(Modélisation!$B$10=4,IF(C326&gt;=Modélisation!$B$20,Modélisation!$A$20,IF(C326&gt;=Modélisation!$B$19,Modélisation!$A$19,IF(C326&gt;=Modélisation!$B$18,Modélisation!$A$18,Modélisation!$A$17))),IF(Modélisation!$B$10=5,IF(C326&gt;=Modélisation!$B$21,Modélisation!$A$21,IF(C326&gt;=Modélisation!$B$20,Modélisation!$A$20,IF(C326&gt;=Modélisation!$B$19,Modélisation!$A$19,IF(C326&gt;=Modélisation!$B$18,Modélisation!$A$18,Modélisation!$A$17)))),IF(Modélisation!$B$10=6,IF(C326&gt;=Modélisation!$B$22,Modélisation!$A$22,IF(C326&gt;=Modélisation!$B$21,Modélisation!$A$21,IF(C326&gt;=Modélisation!$B$20,Modélisation!$A$20,IF(C326&gt;=Modélisation!$B$19,Modélisation!$A$19,IF(C326&gt;=Modélisation!$B$18,Modélisation!$A$18,Modélisation!$A$17))))),IF(Modélisation!$B$10=7,IF(C326&gt;=Modélisation!$B$23,Modélisation!$A$23,IF(C326&gt;=Modélisation!$B$22,Modélisation!$A$22,IF(C326&gt;=Modélisation!$B$21,Modélisation!$A$21,IF(C326&gt;=Modélisation!$B$20,Modélisation!$A$20,IF(C326&gt;=Modélisation!$B$19,Modélisation!$A$19,IF(C326&gt;=Modélisation!$B$18,Modélisation!$A$18,Modélisation!$A$17))))))))))))</f>
        <v/>
      </c>
      <c r="F326" s="1" t="str">
        <f>IF(ISBLANK(C326),"",VLOOKUP(E326,Modélisation!$A$17:$H$23,8,FALSE))</f>
        <v/>
      </c>
      <c r="G326" s="4" t="str">
        <f>IF(ISBLANK(C326),"",IF(Modélisation!$B$3="Oui",IF(D326=Liste!$F$2,0%,VLOOKUP(D326,Modélisation!$A$69:$B$86,2,FALSE)),""))</f>
        <v/>
      </c>
      <c r="H326" s="1" t="str">
        <f>IF(ISBLANK(C326),"",IF(Modélisation!$B$3="Oui",F326*(1-G326),F326))</f>
        <v/>
      </c>
    </row>
    <row r="327" spans="1:8" x14ac:dyDescent="0.35">
      <c r="A327" s="2">
        <v>326</v>
      </c>
      <c r="B327" s="36"/>
      <c r="C327" s="39"/>
      <c r="D327" s="37"/>
      <c r="E327" s="1" t="str">
        <f>IF(ISBLANK(C327),"",IF(Modélisation!$B$10=3,IF(C327&gt;=Modélisation!$B$19,Modélisation!$A$19,IF(C327&gt;=Modélisation!$B$18,Modélisation!$A$18,Modélisation!$A$17)),IF(Modélisation!$B$10=4,IF(C327&gt;=Modélisation!$B$20,Modélisation!$A$20,IF(C327&gt;=Modélisation!$B$19,Modélisation!$A$19,IF(C327&gt;=Modélisation!$B$18,Modélisation!$A$18,Modélisation!$A$17))),IF(Modélisation!$B$10=5,IF(C327&gt;=Modélisation!$B$21,Modélisation!$A$21,IF(C327&gt;=Modélisation!$B$20,Modélisation!$A$20,IF(C327&gt;=Modélisation!$B$19,Modélisation!$A$19,IF(C327&gt;=Modélisation!$B$18,Modélisation!$A$18,Modélisation!$A$17)))),IF(Modélisation!$B$10=6,IF(C327&gt;=Modélisation!$B$22,Modélisation!$A$22,IF(C327&gt;=Modélisation!$B$21,Modélisation!$A$21,IF(C327&gt;=Modélisation!$B$20,Modélisation!$A$20,IF(C327&gt;=Modélisation!$B$19,Modélisation!$A$19,IF(C327&gt;=Modélisation!$B$18,Modélisation!$A$18,Modélisation!$A$17))))),IF(Modélisation!$B$10=7,IF(C327&gt;=Modélisation!$B$23,Modélisation!$A$23,IF(C327&gt;=Modélisation!$B$22,Modélisation!$A$22,IF(C327&gt;=Modélisation!$B$21,Modélisation!$A$21,IF(C327&gt;=Modélisation!$B$20,Modélisation!$A$20,IF(C327&gt;=Modélisation!$B$19,Modélisation!$A$19,IF(C327&gt;=Modélisation!$B$18,Modélisation!$A$18,Modélisation!$A$17))))))))))))</f>
        <v/>
      </c>
      <c r="F327" s="1" t="str">
        <f>IF(ISBLANK(C327),"",VLOOKUP(E327,Modélisation!$A$17:$H$23,8,FALSE))</f>
        <v/>
      </c>
      <c r="G327" s="4" t="str">
        <f>IF(ISBLANK(C327),"",IF(Modélisation!$B$3="Oui",IF(D327=Liste!$F$2,0%,VLOOKUP(D327,Modélisation!$A$69:$B$86,2,FALSE)),""))</f>
        <v/>
      </c>
      <c r="H327" s="1" t="str">
        <f>IF(ISBLANK(C327),"",IF(Modélisation!$B$3="Oui",F327*(1-G327),F327))</f>
        <v/>
      </c>
    </row>
    <row r="328" spans="1:8" x14ac:dyDescent="0.35">
      <c r="A328" s="2">
        <v>327</v>
      </c>
      <c r="B328" s="36"/>
      <c r="C328" s="39"/>
      <c r="D328" s="37"/>
      <c r="E328" s="1" t="str">
        <f>IF(ISBLANK(C328),"",IF(Modélisation!$B$10=3,IF(C328&gt;=Modélisation!$B$19,Modélisation!$A$19,IF(C328&gt;=Modélisation!$B$18,Modélisation!$A$18,Modélisation!$A$17)),IF(Modélisation!$B$10=4,IF(C328&gt;=Modélisation!$B$20,Modélisation!$A$20,IF(C328&gt;=Modélisation!$B$19,Modélisation!$A$19,IF(C328&gt;=Modélisation!$B$18,Modélisation!$A$18,Modélisation!$A$17))),IF(Modélisation!$B$10=5,IF(C328&gt;=Modélisation!$B$21,Modélisation!$A$21,IF(C328&gt;=Modélisation!$B$20,Modélisation!$A$20,IF(C328&gt;=Modélisation!$B$19,Modélisation!$A$19,IF(C328&gt;=Modélisation!$B$18,Modélisation!$A$18,Modélisation!$A$17)))),IF(Modélisation!$B$10=6,IF(C328&gt;=Modélisation!$B$22,Modélisation!$A$22,IF(C328&gt;=Modélisation!$B$21,Modélisation!$A$21,IF(C328&gt;=Modélisation!$B$20,Modélisation!$A$20,IF(C328&gt;=Modélisation!$B$19,Modélisation!$A$19,IF(C328&gt;=Modélisation!$B$18,Modélisation!$A$18,Modélisation!$A$17))))),IF(Modélisation!$B$10=7,IF(C328&gt;=Modélisation!$B$23,Modélisation!$A$23,IF(C328&gt;=Modélisation!$B$22,Modélisation!$A$22,IF(C328&gt;=Modélisation!$B$21,Modélisation!$A$21,IF(C328&gt;=Modélisation!$B$20,Modélisation!$A$20,IF(C328&gt;=Modélisation!$B$19,Modélisation!$A$19,IF(C328&gt;=Modélisation!$B$18,Modélisation!$A$18,Modélisation!$A$17))))))))))))</f>
        <v/>
      </c>
      <c r="F328" s="1" t="str">
        <f>IF(ISBLANK(C328),"",VLOOKUP(E328,Modélisation!$A$17:$H$23,8,FALSE))</f>
        <v/>
      </c>
      <c r="G328" s="4" t="str">
        <f>IF(ISBLANK(C328),"",IF(Modélisation!$B$3="Oui",IF(D328=Liste!$F$2,0%,VLOOKUP(D328,Modélisation!$A$69:$B$86,2,FALSE)),""))</f>
        <v/>
      </c>
      <c r="H328" s="1" t="str">
        <f>IF(ISBLANK(C328),"",IF(Modélisation!$B$3="Oui",F328*(1-G328),F328))</f>
        <v/>
      </c>
    </row>
    <row r="329" spans="1:8" x14ac:dyDescent="0.35">
      <c r="A329" s="2">
        <v>328</v>
      </c>
      <c r="B329" s="36"/>
      <c r="C329" s="39"/>
      <c r="D329" s="37"/>
      <c r="E329" s="1" t="str">
        <f>IF(ISBLANK(C329),"",IF(Modélisation!$B$10=3,IF(C329&gt;=Modélisation!$B$19,Modélisation!$A$19,IF(C329&gt;=Modélisation!$B$18,Modélisation!$A$18,Modélisation!$A$17)),IF(Modélisation!$B$10=4,IF(C329&gt;=Modélisation!$B$20,Modélisation!$A$20,IF(C329&gt;=Modélisation!$B$19,Modélisation!$A$19,IF(C329&gt;=Modélisation!$B$18,Modélisation!$A$18,Modélisation!$A$17))),IF(Modélisation!$B$10=5,IF(C329&gt;=Modélisation!$B$21,Modélisation!$A$21,IF(C329&gt;=Modélisation!$B$20,Modélisation!$A$20,IF(C329&gt;=Modélisation!$B$19,Modélisation!$A$19,IF(C329&gt;=Modélisation!$B$18,Modélisation!$A$18,Modélisation!$A$17)))),IF(Modélisation!$B$10=6,IF(C329&gt;=Modélisation!$B$22,Modélisation!$A$22,IF(C329&gt;=Modélisation!$B$21,Modélisation!$A$21,IF(C329&gt;=Modélisation!$B$20,Modélisation!$A$20,IF(C329&gt;=Modélisation!$B$19,Modélisation!$A$19,IF(C329&gt;=Modélisation!$B$18,Modélisation!$A$18,Modélisation!$A$17))))),IF(Modélisation!$B$10=7,IF(C329&gt;=Modélisation!$B$23,Modélisation!$A$23,IF(C329&gt;=Modélisation!$B$22,Modélisation!$A$22,IF(C329&gt;=Modélisation!$B$21,Modélisation!$A$21,IF(C329&gt;=Modélisation!$B$20,Modélisation!$A$20,IF(C329&gt;=Modélisation!$B$19,Modélisation!$A$19,IF(C329&gt;=Modélisation!$B$18,Modélisation!$A$18,Modélisation!$A$17))))))))))))</f>
        <v/>
      </c>
      <c r="F329" s="1" t="str">
        <f>IF(ISBLANK(C329),"",VLOOKUP(E329,Modélisation!$A$17:$H$23,8,FALSE))</f>
        <v/>
      </c>
      <c r="G329" s="4" t="str">
        <f>IF(ISBLANK(C329),"",IF(Modélisation!$B$3="Oui",IF(D329=Liste!$F$2,0%,VLOOKUP(D329,Modélisation!$A$69:$B$86,2,FALSE)),""))</f>
        <v/>
      </c>
      <c r="H329" s="1" t="str">
        <f>IF(ISBLANK(C329),"",IF(Modélisation!$B$3="Oui",F329*(1-G329),F329))</f>
        <v/>
      </c>
    </row>
    <row r="330" spans="1:8" x14ac:dyDescent="0.35">
      <c r="A330" s="2">
        <v>329</v>
      </c>
      <c r="B330" s="36"/>
      <c r="C330" s="39"/>
      <c r="D330" s="37"/>
      <c r="E330" s="1" t="str">
        <f>IF(ISBLANK(C330),"",IF(Modélisation!$B$10=3,IF(C330&gt;=Modélisation!$B$19,Modélisation!$A$19,IF(C330&gt;=Modélisation!$B$18,Modélisation!$A$18,Modélisation!$A$17)),IF(Modélisation!$B$10=4,IF(C330&gt;=Modélisation!$B$20,Modélisation!$A$20,IF(C330&gt;=Modélisation!$B$19,Modélisation!$A$19,IF(C330&gt;=Modélisation!$B$18,Modélisation!$A$18,Modélisation!$A$17))),IF(Modélisation!$B$10=5,IF(C330&gt;=Modélisation!$B$21,Modélisation!$A$21,IF(C330&gt;=Modélisation!$B$20,Modélisation!$A$20,IF(C330&gt;=Modélisation!$B$19,Modélisation!$A$19,IF(C330&gt;=Modélisation!$B$18,Modélisation!$A$18,Modélisation!$A$17)))),IF(Modélisation!$B$10=6,IF(C330&gt;=Modélisation!$B$22,Modélisation!$A$22,IF(C330&gt;=Modélisation!$B$21,Modélisation!$A$21,IF(C330&gt;=Modélisation!$B$20,Modélisation!$A$20,IF(C330&gt;=Modélisation!$B$19,Modélisation!$A$19,IF(C330&gt;=Modélisation!$B$18,Modélisation!$A$18,Modélisation!$A$17))))),IF(Modélisation!$B$10=7,IF(C330&gt;=Modélisation!$B$23,Modélisation!$A$23,IF(C330&gt;=Modélisation!$B$22,Modélisation!$A$22,IF(C330&gt;=Modélisation!$B$21,Modélisation!$A$21,IF(C330&gt;=Modélisation!$B$20,Modélisation!$A$20,IF(C330&gt;=Modélisation!$B$19,Modélisation!$A$19,IF(C330&gt;=Modélisation!$B$18,Modélisation!$A$18,Modélisation!$A$17))))))))))))</f>
        <v/>
      </c>
      <c r="F330" s="1" t="str">
        <f>IF(ISBLANK(C330),"",VLOOKUP(E330,Modélisation!$A$17:$H$23,8,FALSE))</f>
        <v/>
      </c>
      <c r="G330" s="4" t="str">
        <f>IF(ISBLANK(C330),"",IF(Modélisation!$B$3="Oui",IF(D330=Liste!$F$2,0%,VLOOKUP(D330,Modélisation!$A$69:$B$86,2,FALSE)),""))</f>
        <v/>
      </c>
      <c r="H330" s="1" t="str">
        <f>IF(ISBLANK(C330),"",IF(Modélisation!$B$3="Oui",F330*(1-G330),F330))</f>
        <v/>
      </c>
    </row>
    <row r="331" spans="1:8" x14ac:dyDescent="0.35">
      <c r="A331" s="2">
        <v>330</v>
      </c>
      <c r="B331" s="36"/>
      <c r="C331" s="39"/>
      <c r="D331" s="37"/>
      <c r="E331" s="1" t="str">
        <f>IF(ISBLANK(C331),"",IF(Modélisation!$B$10=3,IF(C331&gt;=Modélisation!$B$19,Modélisation!$A$19,IF(C331&gt;=Modélisation!$B$18,Modélisation!$A$18,Modélisation!$A$17)),IF(Modélisation!$B$10=4,IF(C331&gt;=Modélisation!$B$20,Modélisation!$A$20,IF(C331&gt;=Modélisation!$B$19,Modélisation!$A$19,IF(C331&gt;=Modélisation!$B$18,Modélisation!$A$18,Modélisation!$A$17))),IF(Modélisation!$B$10=5,IF(C331&gt;=Modélisation!$B$21,Modélisation!$A$21,IF(C331&gt;=Modélisation!$B$20,Modélisation!$A$20,IF(C331&gt;=Modélisation!$B$19,Modélisation!$A$19,IF(C331&gt;=Modélisation!$B$18,Modélisation!$A$18,Modélisation!$A$17)))),IF(Modélisation!$B$10=6,IF(C331&gt;=Modélisation!$B$22,Modélisation!$A$22,IF(C331&gt;=Modélisation!$B$21,Modélisation!$A$21,IF(C331&gt;=Modélisation!$B$20,Modélisation!$A$20,IF(C331&gt;=Modélisation!$B$19,Modélisation!$A$19,IF(C331&gt;=Modélisation!$B$18,Modélisation!$A$18,Modélisation!$A$17))))),IF(Modélisation!$B$10=7,IF(C331&gt;=Modélisation!$B$23,Modélisation!$A$23,IF(C331&gt;=Modélisation!$B$22,Modélisation!$A$22,IF(C331&gt;=Modélisation!$B$21,Modélisation!$A$21,IF(C331&gt;=Modélisation!$B$20,Modélisation!$A$20,IF(C331&gt;=Modélisation!$B$19,Modélisation!$A$19,IF(C331&gt;=Modélisation!$B$18,Modélisation!$A$18,Modélisation!$A$17))))))))))))</f>
        <v/>
      </c>
      <c r="F331" s="1" t="str">
        <f>IF(ISBLANK(C331),"",VLOOKUP(E331,Modélisation!$A$17:$H$23,8,FALSE))</f>
        <v/>
      </c>
      <c r="G331" s="4" t="str">
        <f>IF(ISBLANK(C331),"",IF(Modélisation!$B$3="Oui",IF(D331=Liste!$F$2,0%,VLOOKUP(D331,Modélisation!$A$69:$B$86,2,FALSE)),""))</f>
        <v/>
      </c>
      <c r="H331" s="1" t="str">
        <f>IF(ISBLANK(C331),"",IF(Modélisation!$B$3="Oui",F331*(1-G331),F331))</f>
        <v/>
      </c>
    </row>
    <row r="332" spans="1:8" x14ac:dyDescent="0.35">
      <c r="A332" s="2">
        <v>331</v>
      </c>
      <c r="B332" s="36"/>
      <c r="C332" s="39"/>
      <c r="D332" s="37"/>
      <c r="E332" s="1" t="str">
        <f>IF(ISBLANK(C332),"",IF(Modélisation!$B$10=3,IF(C332&gt;=Modélisation!$B$19,Modélisation!$A$19,IF(C332&gt;=Modélisation!$B$18,Modélisation!$A$18,Modélisation!$A$17)),IF(Modélisation!$B$10=4,IF(C332&gt;=Modélisation!$B$20,Modélisation!$A$20,IF(C332&gt;=Modélisation!$B$19,Modélisation!$A$19,IF(C332&gt;=Modélisation!$B$18,Modélisation!$A$18,Modélisation!$A$17))),IF(Modélisation!$B$10=5,IF(C332&gt;=Modélisation!$B$21,Modélisation!$A$21,IF(C332&gt;=Modélisation!$B$20,Modélisation!$A$20,IF(C332&gt;=Modélisation!$B$19,Modélisation!$A$19,IF(C332&gt;=Modélisation!$B$18,Modélisation!$A$18,Modélisation!$A$17)))),IF(Modélisation!$B$10=6,IF(C332&gt;=Modélisation!$B$22,Modélisation!$A$22,IF(C332&gt;=Modélisation!$B$21,Modélisation!$A$21,IF(C332&gt;=Modélisation!$B$20,Modélisation!$A$20,IF(C332&gt;=Modélisation!$B$19,Modélisation!$A$19,IF(C332&gt;=Modélisation!$B$18,Modélisation!$A$18,Modélisation!$A$17))))),IF(Modélisation!$B$10=7,IF(C332&gt;=Modélisation!$B$23,Modélisation!$A$23,IF(C332&gt;=Modélisation!$B$22,Modélisation!$A$22,IF(C332&gt;=Modélisation!$B$21,Modélisation!$A$21,IF(C332&gt;=Modélisation!$B$20,Modélisation!$A$20,IF(C332&gt;=Modélisation!$B$19,Modélisation!$A$19,IF(C332&gt;=Modélisation!$B$18,Modélisation!$A$18,Modélisation!$A$17))))))))))))</f>
        <v/>
      </c>
      <c r="F332" s="1" t="str">
        <f>IF(ISBLANK(C332),"",VLOOKUP(E332,Modélisation!$A$17:$H$23,8,FALSE))</f>
        <v/>
      </c>
      <c r="G332" s="4" t="str">
        <f>IF(ISBLANK(C332),"",IF(Modélisation!$B$3="Oui",IF(D332=Liste!$F$2,0%,VLOOKUP(D332,Modélisation!$A$69:$B$86,2,FALSE)),""))</f>
        <v/>
      </c>
      <c r="H332" s="1" t="str">
        <f>IF(ISBLANK(C332),"",IF(Modélisation!$B$3="Oui",F332*(1-G332),F332))</f>
        <v/>
      </c>
    </row>
    <row r="333" spans="1:8" x14ac:dyDescent="0.35">
      <c r="A333" s="2">
        <v>332</v>
      </c>
      <c r="B333" s="36"/>
      <c r="C333" s="39"/>
      <c r="D333" s="37"/>
      <c r="E333" s="1" t="str">
        <f>IF(ISBLANK(C333),"",IF(Modélisation!$B$10=3,IF(C333&gt;=Modélisation!$B$19,Modélisation!$A$19,IF(C333&gt;=Modélisation!$B$18,Modélisation!$A$18,Modélisation!$A$17)),IF(Modélisation!$B$10=4,IF(C333&gt;=Modélisation!$B$20,Modélisation!$A$20,IF(C333&gt;=Modélisation!$B$19,Modélisation!$A$19,IF(C333&gt;=Modélisation!$B$18,Modélisation!$A$18,Modélisation!$A$17))),IF(Modélisation!$B$10=5,IF(C333&gt;=Modélisation!$B$21,Modélisation!$A$21,IF(C333&gt;=Modélisation!$B$20,Modélisation!$A$20,IF(C333&gt;=Modélisation!$B$19,Modélisation!$A$19,IF(C333&gt;=Modélisation!$B$18,Modélisation!$A$18,Modélisation!$A$17)))),IF(Modélisation!$B$10=6,IF(C333&gt;=Modélisation!$B$22,Modélisation!$A$22,IF(C333&gt;=Modélisation!$B$21,Modélisation!$A$21,IF(C333&gt;=Modélisation!$B$20,Modélisation!$A$20,IF(C333&gt;=Modélisation!$B$19,Modélisation!$A$19,IF(C333&gt;=Modélisation!$B$18,Modélisation!$A$18,Modélisation!$A$17))))),IF(Modélisation!$B$10=7,IF(C333&gt;=Modélisation!$B$23,Modélisation!$A$23,IF(C333&gt;=Modélisation!$B$22,Modélisation!$A$22,IF(C333&gt;=Modélisation!$B$21,Modélisation!$A$21,IF(C333&gt;=Modélisation!$B$20,Modélisation!$A$20,IF(C333&gt;=Modélisation!$B$19,Modélisation!$A$19,IF(C333&gt;=Modélisation!$B$18,Modélisation!$A$18,Modélisation!$A$17))))))))))))</f>
        <v/>
      </c>
      <c r="F333" s="1" t="str">
        <f>IF(ISBLANK(C333),"",VLOOKUP(E333,Modélisation!$A$17:$H$23,8,FALSE))</f>
        <v/>
      </c>
      <c r="G333" s="4" t="str">
        <f>IF(ISBLANK(C333),"",IF(Modélisation!$B$3="Oui",IF(D333=Liste!$F$2,0%,VLOOKUP(D333,Modélisation!$A$69:$B$86,2,FALSE)),""))</f>
        <v/>
      </c>
      <c r="H333" s="1" t="str">
        <f>IF(ISBLANK(C333),"",IF(Modélisation!$B$3="Oui",F333*(1-G333),F333))</f>
        <v/>
      </c>
    </row>
    <row r="334" spans="1:8" x14ac:dyDescent="0.35">
      <c r="A334" s="2">
        <v>333</v>
      </c>
      <c r="B334" s="36"/>
      <c r="C334" s="39"/>
      <c r="D334" s="37"/>
      <c r="E334" s="1" t="str">
        <f>IF(ISBLANK(C334),"",IF(Modélisation!$B$10=3,IF(C334&gt;=Modélisation!$B$19,Modélisation!$A$19,IF(C334&gt;=Modélisation!$B$18,Modélisation!$A$18,Modélisation!$A$17)),IF(Modélisation!$B$10=4,IF(C334&gt;=Modélisation!$B$20,Modélisation!$A$20,IF(C334&gt;=Modélisation!$B$19,Modélisation!$A$19,IF(C334&gt;=Modélisation!$B$18,Modélisation!$A$18,Modélisation!$A$17))),IF(Modélisation!$B$10=5,IF(C334&gt;=Modélisation!$B$21,Modélisation!$A$21,IF(C334&gt;=Modélisation!$B$20,Modélisation!$A$20,IF(C334&gt;=Modélisation!$B$19,Modélisation!$A$19,IF(C334&gt;=Modélisation!$B$18,Modélisation!$A$18,Modélisation!$A$17)))),IF(Modélisation!$B$10=6,IF(C334&gt;=Modélisation!$B$22,Modélisation!$A$22,IF(C334&gt;=Modélisation!$B$21,Modélisation!$A$21,IF(C334&gt;=Modélisation!$B$20,Modélisation!$A$20,IF(C334&gt;=Modélisation!$B$19,Modélisation!$A$19,IF(C334&gt;=Modélisation!$B$18,Modélisation!$A$18,Modélisation!$A$17))))),IF(Modélisation!$B$10=7,IF(C334&gt;=Modélisation!$B$23,Modélisation!$A$23,IF(C334&gt;=Modélisation!$B$22,Modélisation!$A$22,IF(C334&gt;=Modélisation!$B$21,Modélisation!$A$21,IF(C334&gt;=Modélisation!$B$20,Modélisation!$A$20,IF(C334&gt;=Modélisation!$B$19,Modélisation!$A$19,IF(C334&gt;=Modélisation!$B$18,Modélisation!$A$18,Modélisation!$A$17))))))))))))</f>
        <v/>
      </c>
      <c r="F334" s="1" t="str">
        <f>IF(ISBLANK(C334),"",VLOOKUP(E334,Modélisation!$A$17:$H$23,8,FALSE))</f>
        <v/>
      </c>
      <c r="G334" s="4" t="str">
        <f>IF(ISBLANK(C334),"",IF(Modélisation!$B$3="Oui",IF(D334=Liste!$F$2,0%,VLOOKUP(D334,Modélisation!$A$69:$B$86,2,FALSE)),""))</f>
        <v/>
      </c>
      <c r="H334" s="1" t="str">
        <f>IF(ISBLANK(C334),"",IF(Modélisation!$B$3="Oui",F334*(1-G334),F334))</f>
        <v/>
      </c>
    </row>
    <row r="335" spans="1:8" x14ac:dyDescent="0.35">
      <c r="A335" s="2">
        <v>334</v>
      </c>
      <c r="B335" s="36"/>
      <c r="C335" s="39"/>
      <c r="D335" s="37"/>
      <c r="E335" s="1" t="str">
        <f>IF(ISBLANK(C335),"",IF(Modélisation!$B$10=3,IF(C335&gt;=Modélisation!$B$19,Modélisation!$A$19,IF(C335&gt;=Modélisation!$B$18,Modélisation!$A$18,Modélisation!$A$17)),IF(Modélisation!$B$10=4,IF(C335&gt;=Modélisation!$B$20,Modélisation!$A$20,IF(C335&gt;=Modélisation!$B$19,Modélisation!$A$19,IF(C335&gt;=Modélisation!$B$18,Modélisation!$A$18,Modélisation!$A$17))),IF(Modélisation!$B$10=5,IF(C335&gt;=Modélisation!$B$21,Modélisation!$A$21,IF(C335&gt;=Modélisation!$B$20,Modélisation!$A$20,IF(C335&gt;=Modélisation!$B$19,Modélisation!$A$19,IF(C335&gt;=Modélisation!$B$18,Modélisation!$A$18,Modélisation!$A$17)))),IF(Modélisation!$B$10=6,IF(C335&gt;=Modélisation!$B$22,Modélisation!$A$22,IF(C335&gt;=Modélisation!$B$21,Modélisation!$A$21,IF(C335&gt;=Modélisation!$B$20,Modélisation!$A$20,IF(C335&gt;=Modélisation!$B$19,Modélisation!$A$19,IF(C335&gt;=Modélisation!$B$18,Modélisation!$A$18,Modélisation!$A$17))))),IF(Modélisation!$B$10=7,IF(C335&gt;=Modélisation!$B$23,Modélisation!$A$23,IF(C335&gt;=Modélisation!$B$22,Modélisation!$A$22,IF(C335&gt;=Modélisation!$B$21,Modélisation!$A$21,IF(C335&gt;=Modélisation!$B$20,Modélisation!$A$20,IF(C335&gt;=Modélisation!$B$19,Modélisation!$A$19,IF(C335&gt;=Modélisation!$B$18,Modélisation!$A$18,Modélisation!$A$17))))))))))))</f>
        <v/>
      </c>
      <c r="F335" s="1" t="str">
        <f>IF(ISBLANK(C335),"",VLOOKUP(E335,Modélisation!$A$17:$H$23,8,FALSE))</f>
        <v/>
      </c>
      <c r="G335" s="4" t="str">
        <f>IF(ISBLANK(C335),"",IF(Modélisation!$B$3="Oui",IF(D335=Liste!$F$2,0%,VLOOKUP(D335,Modélisation!$A$69:$B$86,2,FALSE)),""))</f>
        <v/>
      </c>
      <c r="H335" s="1" t="str">
        <f>IF(ISBLANK(C335),"",IF(Modélisation!$B$3="Oui",F335*(1-G335),F335))</f>
        <v/>
      </c>
    </row>
    <row r="336" spans="1:8" x14ac:dyDescent="0.35">
      <c r="A336" s="2">
        <v>335</v>
      </c>
      <c r="B336" s="36"/>
      <c r="C336" s="39"/>
      <c r="D336" s="37"/>
      <c r="E336" s="1" t="str">
        <f>IF(ISBLANK(C336),"",IF(Modélisation!$B$10=3,IF(C336&gt;=Modélisation!$B$19,Modélisation!$A$19,IF(C336&gt;=Modélisation!$B$18,Modélisation!$A$18,Modélisation!$A$17)),IF(Modélisation!$B$10=4,IF(C336&gt;=Modélisation!$B$20,Modélisation!$A$20,IF(C336&gt;=Modélisation!$B$19,Modélisation!$A$19,IF(C336&gt;=Modélisation!$B$18,Modélisation!$A$18,Modélisation!$A$17))),IF(Modélisation!$B$10=5,IF(C336&gt;=Modélisation!$B$21,Modélisation!$A$21,IF(C336&gt;=Modélisation!$B$20,Modélisation!$A$20,IF(C336&gt;=Modélisation!$B$19,Modélisation!$A$19,IF(C336&gt;=Modélisation!$B$18,Modélisation!$A$18,Modélisation!$A$17)))),IF(Modélisation!$B$10=6,IF(C336&gt;=Modélisation!$B$22,Modélisation!$A$22,IF(C336&gt;=Modélisation!$B$21,Modélisation!$A$21,IF(C336&gt;=Modélisation!$B$20,Modélisation!$A$20,IF(C336&gt;=Modélisation!$B$19,Modélisation!$A$19,IF(C336&gt;=Modélisation!$B$18,Modélisation!$A$18,Modélisation!$A$17))))),IF(Modélisation!$B$10=7,IF(C336&gt;=Modélisation!$B$23,Modélisation!$A$23,IF(C336&gt;=Modélisation!$B$22,Modélisation!$A$22,IF(C336&gt;=Modélisation!$B$21,Modélisation!$A$21,IF(C336&gt;=Modélisation!$B$20,Modélisation!$A$20,IF(C336&gt;=Modélisation!$B$19,Modélisation!$A$19,IF(C336&gt;=Modélisation!$B$18,Modélisation!$A$18,Modélisation!$A$17))))))))))))</f>
        <v/>
      </c>
      <c r="F336" s="1" t="str">
        <f>IF(ISBLANK(C336),"",VLOOKUP(E336,Modélisation!$A$17:$H$23,8,FALSE))</f>
        <v/>
      </c>
      <c r="G336" s="4" t="str">
        <f>IF(ISBLANK(C336),"",IF(Modélisation!$B$3="Oui",IF(D336=Liste!$F$2,0%,VLOOKUP(D336,Modélisation!$A$69:$B$86,2,FALSE)),""))</f>
        <v/>
      </c>
      <c r="H336" s="1" t="str">
        <f>IF(ISBLANK(C336),"",IF(Modélisation!$B$3="Oui",F336*(1-G336),F336))</f>
        <v/>
      </c>
    </row>
    <row r="337" spans="1:8" x14ac:dyDescent="0.35">
      <c r="A337" s="2">
        <v>336</v>
      </c>
      <c r="B337" s="36"/>
      <c r="C337" s="39"/>
      <c r="D337" s="37"/>
      <c r="E337" s="1" t="str">
        <f>IF(ISBLANK(C337),"",IF(Modélisation!$B$10=3,IF(C337&gt;=Modélisation!$B$19,Modélisation!$A$19,IF(C337&gt;=Modélisation!$B$18,Modélisation!$A$18,Modélisation!$A$17)),IF(Modélisation!$B$10=4,IF(C337&gt;=Modélisation!$B$20,Modélisation!$A$20,IF(C337&gt;=Modélisation!$B$19,Modélisation!$A$19,IF(C337&gt;=Modélisation!$B$18,Modélisation!$A$18,Modélisation!$A$17))),IF(Modélisation!$B$10=5,IF(C337&gt;=Modélisation!$B$21,Modélisation!$A$21,IF(C337&gt;=Modélisation!$B$20,Modélisation!$A$20,IF(C337&gt;=Modélisation!$B$19,Modélisation!$A$19,IF(C337&gt;=Modélisation!$B$18,Modélisation!$A$18,Modélisation!$A$17)))),IF(Modélisation!$B$10=6,IF(C337&gt;=Modélisation!$B$22,Modélisation!$A$22,IF(C337&gt;=Modélisation!$B$21,Modélisation!$A$21,IF(C337&gt;=Modélisation!$B$20,Modélisation!$A$20,IF(C337&gt;=Modélisation!$B$19,Modélisation!$A$19,IF(C337&gt;=Modélisation!$B$18,Modélisation!$A$18,Modélisation!$A$17))))),IF(Modélisation!$B$10=7,IF(C337&gt;=Modélisation!$B$23,Modélisation!$A$23,IF(C337&gt;=Modélisation!$B$22,Modélisation!$A$22,IF(C337&gt;=Modélisation!$B$21,Modélisation!$A$21,IF(C337&gt;=Modélisation!$B$20,Modélisation!$A$20,IF(C337&gt;=Modélisation!$B$19,Modélisation!$A$19,IF(C337&gt;=Modélisation!$B$18,Modélisation!$A$18,Modélisation!$A$17))))))))))))</f>
        <v/>
      </c>
      <c r="F337" s="1" t="str">
        <f>IF(ISBLANK(C337),"",VLOOKUP(E337,Modélisation!$A$17:$H$23,8,FALSE))</f>
        <v/>
      </c>
      <c r="G337" s="4" t="str">
        <f>IF(ISBLANK(C337),"",IF(Modélisation!$B$3="Oui",IF(D337=Liste!$F$2,0%,VLOOKUP(D337,Modélisation!$A$69:$B$86,2,FALSE)),""))</f>
        <v/>
      </c>
      <c r="H337" s="1" t="str">
        <f>IF(ISBLANK(C337),"",IF(Modélisation!$B$3="Oui",F337*(1-G337),F337))</f>
        <v/>
      </c>
    </row>
    <row r="338" spans="1:8" x14ac:dyDescent="0.35">
      <c r="A338" s="2">
        <v>337</v>
      </c>
      <c r="B338" s="36"/>
      <c r="C338" s="39"/>
      <c r="D338" s="37"/>
      <c r="E338" s="1" t="str">
        <f>IF(ISBLANK(C338),"",IF(Modélisation!$B$10=3,IF(C338&gt;=Modélisation!$B$19,Modélisation!$A$19,IF(C338&gt;=Modélisation!$B$18,Modélisation!$A$18,Modélisation!$A$17)),IF(Modélisation!$B$10=4,IF(C338&gt;=Modélisation!$B$20,Modélisation!$A$20,IF(C338&gt;=Modélisation!$B$19,Modélisation!$A$19,IF(C338&gt;=Modélisation!$B$18,Modélisation!$A$18,Modélisation!$A$17))),IF(Modélisation!$B$10=5,IF(C338&gt;=Modélisation!$B$21,Modélisation!$A$21,IF(C338&gt;=Modélisation!$B$20,Modélisation!$A$20,IF(C338&gt;=Modélisation!$B$19,Modélisation!$A$19,IF(C338&gt;=Modélisation!$B$18,Modélisation!$A$18,Modélisation!$A$17)))),IF(Modélisation!$B$10=6,IF(C338&gt;=Modélisation!$B$22,Modélisation!$A$22,IF(C338&gt;=Modélisation!$B$21,Modélisation!$A$21,IF(C338&gt;=Modélisation!$B$20,Modélisation!$A$20,IF(C338&gt;=Modélisation!$B$19,Modélisation!$A$19,IF(C338&gt;=Modélisation!$B$18,Modélisation!$A$18,Modélisation!$A$17))))),IF(Modélisation!$B$10=7,IF(C338&gt;=Modélisation!$B$23,Modélisation!$A$23,IF(C338&gt;=Modélisation!$B$22,Modélisation!$A$22,IF(C338&gt;=Modélisation!$B$21,Modélisation!$A$21,IF(C338&gt;=Modélisation!$B$20,Modélisation!$A$20,IF(C338&gt;=Modélisation!$B$19,Modélisation!$A$19,IF(C338&gt;=Modélisation!$B$18,Modélisation!$A$18,Modélisation!$A$17))))))))))))</f>
        <v/>
      </c>
      <c r="F338" s="1" t="str">
        <f>IF(ISBLANK(C338),"",VLOOKUP(E338,Modélisation!$A$17:$H$23,8,FALSE))</f>
        <v/>
      </c>
      <c r="G338" s="4" t="str">
        <f>IF(ISBLANK(C338),"",IF(Modélisation!$B$3="Oui",IF(D338=Liste!$F$2,0%,VLOOKUP(D338,Modélisation!$A$69:$B$86,2,FALSE)),""))</f>
        <v/>
      </c>
      <c r="H338" s="1" t="str">
        <f>IF(ISBLANK(C338),"",IF(Modélisation!$B$3="Oui",F338*(1-G338),F338))</f>
        <v/>
      </c>
    </row>
    <row r="339" spans="1:8" x14ac:dyDescent="0.35">
      <c r="A339" s="2">
        <v>338</v>
      </c>
      <c r="B339" s="36"/>
      <c r="C339" s="39"/>
      <c r="D339" s="37"/>
      <c r="E339" s="1" t="str">
        <f>IF(ISBLANK(C339),"",IF(Modélisation!$B$10=3,IF(C339&gt;=Modélisation!$B$19,Modélisation!$A$19,IF(C339&gt;=Modélisation!$B$18,Modélisation!$A$18,Modélisation!$A$17)),IF(Modélisation!$B$10=4,IF(C339&gt;=Modélisation!$B$20,Modélisation!$A$20,IF(C339&gt;=Modélisation!$B$19,Modélisation!$A$19,IF(C339&gt;=Modélisation!$B$18,Modélisation!$A$18,Modélisation!$A$17))),IF(Modélisation!$B$10=5,IF(C339&gt;=Modélisation!$B$21,Modélisation!$A$21,IF(C339&gt;=Modélisation!$B$20,Modélisation!$A$20,IF(C339&gt;=Modélisation!$B$19,Modélisation!$A$19,IF(C339&gt;=Modélisation!$B$18,Modélisation!$A$18,Modélisation!$A$17)))),IF(Modélisation!$B$10=6,IF(C339&gt;=Modélisation!$B$22,Modélisation!$A$22,IF(C339&gt;=Modélisation!$B$21,Modélisation!$A$21,IF(C339&gt;=Modélisation!$B$20,Modélisation!$A$20,IF(C339&gt;=Modélisation!$B$19,Modélisation!$A$19,IF(C339&gt;=Modélisation!$B$18,Modélisation!$A$18,Modélisation!$A$17))))),IF(Modélisation!$B$10=7,IF(C339&gt;=Modélisation!$B$23,Modélisation!$A$23,IF(C339&gt;=Modélisation!$B$22,Modélisation!$A$22,IF(C339&gt;=Modélisation!$B$21,Modélisation!$A$21,IF(C339&gt;=Modélisation!$B$20,Modélisation!$A$20,IF(C339&gt;=Modélisation!$B$19,Modélisation!$A$19,IF(C339&gt;=Modélisation!$B$18,Modélisation!$A$18,Modélisation!$A$17))))))))))))</f>
        <v/>
      </c>
      <c r="F339" s="1" t="str">
        <f>IF(ISBLANK(C339),"",VLOOKUP(E339,Modélisation!$A$17:$H$23,8,FALSE))</f>
        <v/>
      </c>
      <c r="G339" s="4" t="str">
        <f>IF(ISBLANK(C339),"",IF(Modélisation!$B$3="Oui",IF(D339=Liste!$F$2,0%,VLOOKUP(D339,Modélisation!$A$69:$B$86,2,FALSE)),""))</f>
        <v/>
      </c>
      <c r="H339" s="1" t="str">
        <f>IF(ISBLANK(C339),"",IF(Modélisation!$B$3="Oui",F339*(1-G339),F339))</f>
        <v/>
      </c>
    </row>
    <row r="340" spans="1:8" x14ac:dyDescent="0.35">
      <c r="A340" s="2">
        <v>339</v>
      </c>
      <c r="B340" s="36"/>
      <c r="C340" s="39"/>
      <c r="D340" s="37"/>
      <c r="E340" s="1" t="str">
        <f>IF(ISBLANK(C340),"",IF(Modélisation!$B$10=3,IF(C340&gt;=Modélisation!$B$19,Modélisation!$A$19,IF(C340&gt;=Modélisation!$B$18,Modélisation!$A$18,Modélisation!$A$17)),IF(Modélisation!$B$10=4,IF(C340&gt;=Modélisation!$B$20,Modélisation!$A$20,IF(C340&gt;=Modélisation!$B$19,Modélisation!$A$19,IF(C340&gt;=Modélisation!$B$18,Modélisation!$A$18,Modélisation!$A$17))),IF(Modélisation!$B$10=5,IF(C340&gt;=Modélisation!$B$21,Modélisation!$A$21,IF(C340&gt;=Modélisation!$B$20,Modélisation!$A$20,IF(C340&gt;=Modélisation!$B$19,Modélisation!$A$19,IF(C340&gt;=Modélisation!$B$18,Modélisation!$A$18,Modélisation!$A$17)))),IF(Modélisation!$B$10=6,IF(C340&gt;=Modélisation!$B$22,Modélisation!$A$22,IF(C340&gt;=Modélisation!$B$21,Modélisation!$A$21,IF(C340&gt;=Modélisation!$B$20,Modélisation!$A$20,IF(C340&gt;=Modélisation!$B$19,Modélisation!$A$19,IF(C340&gt;=Modélisation!$B$18,Modélisation!$A$18,Modélisation!$A$17))))),IF(Modélisation!$B$10=7,IF(C340&gt;=Modélisation!$B$23,Modélisation!$A$23,IF(C340&gt;=Modélisation!$B$22,Modélisation!$A$22,IF(C340&gt;=Modélisation!$B$21,Modélisation!$A$21,IF(C340&gt;=Modélisation!$B$20,Modélisation!$A$20,IF(C340&gt;=Modélisation!$B$19,Modélisation!$A$19,IF(C340&gt;=Modélisation!$B$18,Modélisation!$A$18,Modélisation!$A$17))))))))))))</f>
        <v/>
      </c>
      <c r="F340" s="1" t="str">
        <f>IF(ISBLANK(C340),"",VLOOKUP(E340,Modélisation!$A$17:$H$23,8,FALSE))</f>
        <v/>
      </c>
      <c r="G340" s="4" t="str">
        <f>IF(ISBLANK(C340),"",IF(Modélisation!$B$3="Oui",IF(D340=Liste!$F$2,0%,VLOOKUP(D340,Modélisation!$A$69:$B$86,2,FALSE)),""))</f>
        <v/>
      </c>
      <c r="H340" s="1" t="str">
        <f>IF(ISBLANK(C340),"",IF(Modélisation!$B$3="Oui",F340*(1-G340),F340))</f>
        <v/>
      </c>
    </row>
    <row r="341" spans="1:8" x14ac:dyDescent="0.35">
      <c r="A341" s="2">
        <v>340</v>
      </c>
      <c r="B341" s="36"/>
      <c r="C341" s="39"/>
      <c r="D341" s="37"/>
      <c r="E341" s="1" t="str">
        <f>IF(ISBLANK(C341),"",IF(Modélisation!$B$10=3,IF(C341&gt;=Modélisation!$B$19,Modélisation!$A$19,IF(C341&gt;=Modélisation!$B$18,Modélisation!$A$18,Modélisation!$A$17)),IF(Modélisation!$B$10=4,IF(C341&gt;=Modélisation!$B$20,Modélisation!$A$20,IF(C341&gt;=Modélisation!$B$19,Modélisation!$A$19,IF(C341&gt;=Modélisation!$B$18,Modélisation!$A$18,Modélisation!$A$17))),IF(Modélisation!$B$10=5,IF(C341&gt;=Modélisation!$B$21,Modélisation!$A$21,IF(C341&gt;=Modélisation!$B$20,Modélisation!$A$20,IF(C341&gt;=Modélisation!$B$19,Modélisation!$A$19,IF(C341&gt;=Modélisation!$B$18,Modélisation!$A$18,Modélisation!$A$17)))),IF(Modélisation!$B$10=6,IF(C341&gt;=Modélisation!$B$22,Modélisation!$A$22,IF(C341&gt;=Modélisation!$B$21,Modélisation!$A$21,IF(C341&gt;=Modélisation!$B$20,Modélisation!$A$20,IF(C341&gt;=Modélisation!$B$19,Modélisation!$A$19,IF(C341&gt;=Modélisation!$B$18,Modélisation!$A$18,Modélisation!$A$17))))),IF(Modélisation!$B$10=7,IF(C341&gt;=Modélisation!$B$23,Modélisation!$A$23,IF(C341&gt;=Modélisation!$B$22,Modélisation!$A$22,IF(C341&gt;=Modélisation!$B$21,Modélisation!$A$21,IF(C341&gt;=Modélisation!$B$20,Modélisation!$A$20,IF(C341&gt;=Modélisation!$B$19,Modélisation!$A$19,IF(C341&gt;=Modélisation!$B$18,Modélisation!$A$18,Modélisation!$A$17))))))))))))</f>
        <v/>
      </c>
      <c r="F341" s="1" t="str">
        <f>IF(ISBLANK(C341),"",VLOOKUP(E341,Modélisation!$A$17:$H$23,8,FALSE))</f>
        <v/>
      </c>
      <c r="G341" s="4" t="str">
        <f>IF(ISBLANK(C341),"",IF(Modélisation!$B$3="Oui",IF(D341=Liste!$F$2,0%,VLOOKUP(D341,Modélisation!$A$69:$B$86,2,FALSE)),""))</f>
        <v/>
      </c>
      <c r="H341" s="1" t="str">
        <f>IF(ISBLANK(C341),"",IF(Modélisation!$B$3="Oui",F341*(1-G341),F341))</f>
        <v/>
      </c>
    </row>
    <row r="342" spans="1:8" x14ac:dyDescent="0.35">
      <c r="A342" s="2">
        <v>341</v>
      </c>
      <c r="B342" s="36"/>
      <c r="C342" s="39"/>
      <c r="D342" s="37"/>
      <c r="E342" s="1" t="str">
        <f>IF(ISBLANK(C342),"",IF(Modélisation!$B$10=3,IF(C342&gt;=Modélisation!$B$19,Modélisation!$A$19,IF(C342&gt;=Modélisation!$B$18,Modélisation!$A$18,Modélisation!$A$17)),IF(Modélisation!$B$10=4,IF(C342&gt;=Modélisation!$B$20,Modélisation!$A$20,IF(C342&gt;=Modélisation!$B$19,Modélisation!$A$19,IF(C342&gt;=Modélisation!$B$18,Modélisation!$A$18,Modélisation!$A$17))),IF(Modélisation!$B$10=5,IF(C342&gt;=Modélisation!$B$21,Modélisation!$A$21,IF(C342&gt;=Modélisation!$B$20,Modélisation!$A$20,IF(C342&gt;=Modélisation!$B$19,Modélisation!$A$19,IF(C342&gt;=Modélisation!$B$18,Modélisation!$A$18,Modélisation!$A$17)))),IF(Modélisation!$B$10=6,IF(C342&gt;=Modélisation!$B$22,Modélisation!$A$22,IF(C342&gt;=Modélisation!$B$21,Modélisation!$A$21,IF(C342&gt;=Modélisation!$B$20,Modélisation!$A$20,IF(C342&gt;=Modélisation!$B$19,Modélisation!$A$19,IF(C342&gt;=Modélisation!$B$18,Modélisation!$A$18,Modélisation!$A$17))))),IF(Modélisation!$B$10=7,IF(C342&gt;=Modélisation!$B$23,Modélisation!$A$23,IF(C342&gt;=Modélisation!$B$22,Modélisation!$A$22,IF(C342&gt;=Modélisation!$B$21,Modélisation!$A$21,IF(C342&gt;=Modélisation!$B$20,Modélisation!$A$20,IF(C342&gt;=Modélisation!$B$19,Modélisation!$A$19,IF(C342&gt;=Modélisation!$B$18,Modélisation!$A$18,Modélisation!$A$17))))))))))))</f>
        <v/>
      </c>
      <c r="F342" s="1" t="str">
        <f>IF(ISBLANK(C342),"",VLOOKUP(E342,Modélisation!$A$17:$H$23,8,FALSE))</f>
        <v/>
      </c>
      <c r="G342" s="4" t="str">
        <f>IF(ISBLANK(C342),"",IF(Modélisation!$B$3="Oui",IF(D342=Liste!$F$2,0%,VLOOKUP(D342,Modélisation!$A$69:$B$86,2,FALSE)),""))</f>
        <v/>
      </c>
      <c r="H342" s="1" t="str">
        <f>IF(ISBLANK(C342),"",IF(Modélisation!$B$3="Oui",F342*(1-G342),F342))</f>
        <v/>
      </c>
    </row>
    <row r="343" spans="1:8" x14ac:dyDescent="0.35">
      <c r="A343" s="2">
        <v>342</v>
      </c>
      <c r="B343" s="36"/>
      <c r="C343" s="39"/>
      <c r="D343" s="37"/>
      <c r="E343" s="1" t="str">
        <f>IF(ISBLANK(C343),"",IF(Modélisation!$B$10=3,IF(C343&gt;=Modélisation!$B$19,Modélisation!$A$19,IF(C343&gt;=Modélisation!$B$18,Modélisation!$A$18,Modélisation!$A$17)),IF(Modélisation!$B$10=4,IF(C343&gt;=Modélisation!$B$20,Modélisation!$A$20,IF(C343&gt;=Modélisation!$B$19,Modélisation!$A$19,IF(C343&gt;=Modélisation!$B$18,Modélisation!$A$18,Modélisation!$A$17))),IF(Modélisation!$B$10=5,IF(C343&gt;=Modélisation!$B$21,Modélisation!$A$21,IF(C343&gt;=Modélisation!$B$20,Modélisation!$A$20,IF(C343&gt;=Modélisation!$B$19,Modélisation!$A$19,IF(C343&gt;=Modélisation!$B$18,Modélisation!$A$18,Modélisation!$A$17)))),IF(Modélisation!$B$10=6,IF(C343&gt;=Modélisation!$B$22,Modélisation!$A$22,IF(C343&gt;=Modélisation!$B$21,Modélisation!$A$21,IF(C343&gt;=Modélisation!$B$20,Modélisation!$A$20,IF(C343&gt;=Modélisation!$B$19,Modélisation!$A$19,IF(C343&gt;=Modélisation!$B$18,Modélisation!$A$18,Modélisation!$A$17))))),IF(Modélisation!$B$10=7,IF(C343&gt;=Modélisation!$B$23,Modélisation!$A$23,IF(C343&gt;=Modélisation!$B$22,Modélisation!$A$22,IF(C343&gt;=Modélisation!$B$21,Modélisation!$A$21,IF(C343&gt;=Modélisation!$B$20,Modélisation!$A$20,IF(C343&gt;=Modélisation!$B$19,Modélisation!$A$19,IF(C343&gt;=Modélisation!$B$18,Modélisation!$A$18,Modélisation!$A$17))))))))))))</f>
        <v/>
      </c>
      <c r="F343" s="1" t="str">
        <f>IF(ISBLANK(C343),"",VLOOKUP(E343,Modélisation!$A$17:$H$23,8,FALSE))</f>
        <v/>
      </c>
      <c r="G343" s="4" t="str">
        <f>IF(ISBLANK(C343),"",IF(Modélisation!$B$3="Oui",IF(D343=Liste!$F$2,0%,VLOOKUP(D343,Modélisation!$A$69:$B$86,2,FALSE)),""))</f>
        <v/>
      </c>
      <c r="H343" s="1" t="str">
        <f>IF(ISBLANK(C343),"",IF(Modélisation!$B$3="Oui",F343*(1-G343),F343))</f>
        <v/>
      </c>
    </row>
    <row r="344" spans="1:8" x14ac:dyDescent="0.35">
      <c r="A344" s="2">
        <v>343</v>
      </c>
      <c r="B344" s="36"/>
      <c r="C344" s="39"/>
      <c r="D344" s="37"/>
      <c r="E344" s="1" t="str">
        <f>IF(ISBLANK(C344),"",IF(Modélisation!$B$10=3,IF(C344&gt;=Modélisation!$B$19,Modélisation!$A$19,IF(C344&gt;=Modélisation!$B$18,Modélisation!$A$18,Modélisation!$A$17)),IF(Modélisation!$B$10=4,IF(C344&gt;=Modélisation!$B$20,Modélisation!$A$20,IF(C344&gt;=Modélisation!$B$19,Modélisation!$A$19,IF(C344&gt;=Modélisation!$B$18,Modélisation!$A$18,Modélisation!$A$17))),IF(Modélisation!$B$10=5,IF(C344&gt;=Modélisation!$B$21,Modélisation!$A$21,IF(C344&gt;=Modélisation!$B$20,Modélisation!$A$20,IF(C344&gt;=Modélisation!$B$19,Modélisation!$A$19,IF(C344&gt;=Modélisation!$B$18,Modélisation!$A$18,Modélisation!$A$17)))),IF(Modélisation!$B$10=6,IF(C344&gt;=Modélisation!$B$22,Modélisation!$A$22,IF(C344&gt;=Modélisation!$B$21,Modélisation!$A$21,IF(C344&gt;=Modélisation!$B$20,Modélisation!$A$20,IF(C344&gt;=Modélisation!$B$19,Modélisation!$A$19,IF(C344&gt;=Modélisation!$B$18,Modélisation!$A$18,Modélisation!$A$17))))),IF(Modélisation!$B$10=7,IF(C344&gt;=Modélisation!$B$23,Modélisation!$A$23,IF(C344&gt;=Modélisation!$B$22,Modélisation!$A$22,IF(C344&gt;=Modélisation!$B$21,Modélisation!$A$21,IF(C344&gt;=Modélisation!$B$20,Modélisation!$A$20,IF(C344&gt;=Modélisation!$B$19,Modélisation!$A$19,IF(C344&gt;=Modélisation!$B$18,Modélisation!$A$18,Modélisation!$A$17))))))))))))</f>
        <v/>
      </c>
      <c r="F344" s="1" t="str">
        <f>IF(ISBLANK(C344),"",VLOOKUP(E344,Modélisation!$A$17:$H$23,8,FALSE))</f>
        <v/>
      </c>
      <c r="G344" s="4" t="str">
        <f>IF(ISBLANK(C344),"",IF(Modélisation!$B$3="Oui",IF(D344=Liste!$F$2,0%,VLOOKUP(D344,Modélisation!$A$69:$B$86,2,FALSE)),""))</f>
        <v/>
      </c>
      <c r="H344" s="1" t="str">
        <f>IF(ISBLANK(C344),"",IF(Modélisation!$B$3="Oui",F344*(1-G344),F344))</f>
        <v/>
      </c>
    </row>
    <row r="345" spans="1:8" x14ac:dyDescent="0.35">
      <c r="A345" s="2">
        <v>344</v>
      </c>
      <c r="B345" s="36"/>
      <c r="C345" s="39"/>
      <c r="D345" s="37"/>
      <c r="E345" s="1" t="str">
        <f>IF(ISBLANK(C345),"",IF(Modélisation!$B$10=3,IF(C345&gt;=Modélisation!$B$19,Modélisation!$A$19,IF(C345&gt;=Modélisation!$B$18,Modélisation!$A$18,Modélisation!$A$17)),IF(Modélisation!$B$10=4,IF(C345&gt;=Modélisation!$B$20,Modélisation!$A$20,IF(C345&gt;=Modélisation!$B$19,Modélisation!$A$19,IF(C345&gt;=Modélisation!$B$18,Modélisation!$A$18,Modélisation!$A$17))),IF(Modélisation!$B$10=5,IF(C345&gt;=Modélisation!$B$21,Modélisation!$A$21,IF(C345&gt;=Modélisation!$B$20,Modélisation!$A$20,IF(C345&gt;=Modélisation!$B$19,Modélisation!$A$19,IF(C345&gt;=Modélisation!$B$18,Modélisation!$A$18,Modélisation!$A$17)))),IF(Modélisation!$B$10=6,IF(C345&gt;=Modélisation!$B$22,Modélisation!$A$22,IF(C345&gt;=Modélisation!$B$21,Modélisation!$A$21,IF(C345&gt;=Modélisation!$B$20,Modélisation!$A$20,IF(C345&gt;=Modélisation!$B$19,Modélisation!$A$19,IF(C345&gt;=Modélisation!$B$18,Modélisation!$A$18,Modélisation!$A$17))))),IF(Modélisation!$B$10=7,IF(C345&gt;=Modélisation!$B$23,Modélisation!$A$23,IF(C345&gt;=Modélisation!$B$22,Modélisation!$A$22,IF(C345&gt;=Modélisation!$B$21,Modélisation!$A$21,IF(C345&gt;=Modélisation!$B$20,Modélisation!$A$20,IF(C345&gt;=Modélisation!$B$19,Modélisation!$A$19,IF(C345&gt;=Modélisation!$B$18,Modélisation!$A$18,Modélisation!$A$17))))))))))))</f>
        <v/>
      </c>
      <c r="F345" s="1" t="str">
        <f>IF(ISBLANK(C345),"",VLOOKUP(E345,Modélisation!$A$17:$H$23,8,FALSE))</f>
        <v/>
      </c>
      <c r="G345" s="4" t="str">
        <f>IF(ISBLANK(C345),"",IF(Modélisation!$B$3="Oui",IF(D345=Liste!$F$2,0%,VLOOKUP(D345,Modélisation!$A$69:$B$86,2,FALSE)),""))</f>
        <v/>
      </c>
      <c r="H345" s="1" t="str">
        <f>IF(ISBLANK(C345),"",IF(Modélisation!$B$3="Oui",F345*(1-G345),F345))</f>
        <v/>
      </c>
    </row>
    <row r="346" spans="1:8" x14ac:dyDescent="0.35">
      <c r="A346" s="2">
        <v>345</v>
      </c>
      <c r="B346" s="36"/>
      <c r="C346" s="39"/>
      <c r="D346" s="37"/>
      <c r="E346" s="1" t="str">
        <f>IF(ISBLANK(C346),"",IF(Modélisation!$B$10=3,IF(C346&gt;=Modélisation!$B$19,Modélisation!$A$19,IF(C346&gt;=Modélisation!$B$18,Modélisation!$A$18,Modélisation!$A$17)),IF(Modélisation!$B$10=4,IF(C346&gt;=Modélisation!$B$20,Modélisation!$A$20,IF(C346&gt;=Modélisation!$B$19,Modélisation!$A$19,IF(C346&gt;=Modélisation!$B$18,Modélisation!$A$18,Modélisation!$A$17))),IF(Modélisation!$B$10=5,IF(C346&gt;=Modélisation!$B$21,Modélisation!$A$21,IF(C346&gt;=Modélisation!$B$20,Modélisation!$A$20,IF(C346&gt;=Modélisation!$B$19,Modélisation!$A$19,IF(C346&gt;=Modélisation!$B$18,Modélisation!$A$18,Modélisation!$A$17)))),IF(Modélisation!$B$10=6,IF(C346&gt;=Modélisation!$B$22,Modélisation!$A$22,IF(C346&gt;=Modélisation!$B$21,Modélisation!$A$21,IF(C346&gt;=Modélisation!$B$20,Modélisation!$A$20,IF(C346&gt;=Modélisation!$B$19,Modélisation!$A$19,IF(C346&gt;=Modélisation!$B$18,Modélisation!$A$18,Modélisation!$A$17))))),IF(Modélisation!$B$10=7,IF(C346&gt;=Modélisation!$B$23,Modélisation!$A$23,IF(C346&gt;=Modélisation!$B$22,Modélisation!$A$22,IF(C346&gt;=Modélisation!$B$21,Modélisation!$A$21,IF(C346&gt;=Modélisation!$B$20,Modélisation!$A$20,IF(C346&gt;=Modélisation!$B$19,Modélisation!$A$19,IF(C346&gt;=Modélisation!$B$18,Modélisation!$A$18,Modélisation!$A$17))))))))))))</f>
        <v/>
      </c>
      <c r="F346" s="1" t="str">
        <f>IF(ISBLANK(C346),"",VLOOKUP(E346,Modélisation!$A$17:$H$23,8,FALSE))</f>
        <v/>
      </c>
      <c r="G346" s="4" t="str">
        <f>IF(ISBLANK(C346),"",IF(Modélisation!$B$3="Oui",IF(D346=Liste!$F$2,0%,VLOOKUP(D346,Modélisation!$A$69:$B$86,2,FALSE)),""))</f>
        <v/>
      </c>
      <c r="H346" s="1" t="str">
        <f>IF(ISBLANK(C346),"",IF(Modélisation!$B$3="Oui",F346*(1-G346),F346))</f>
        <v/>
      </c>
    </row>
    <row r="347" spans="1:8" x14ac:dyDescent="0.35">
      <c r="A347" s="2">
        <v>346</v>
      </c>
      <c r="B347" s="36"/>
      <c r="C347" s="39"/>
      <c r="D347" s="37"/>
      <c r="E347" s="1" t="str">
        <f>IF(ISBLANK(C347),"",IF(Modélisation!$B$10=3,IF(C347&gt;=Modélisation!$B$19,Modélisation!$A$19,IF(C347&gt;=Modélisation!$B$18,Modélisation!$A$18,Modélisation!$A$17)),IF(Modélisation!$B$10=4,IF(C347&gt;=Modélisation!$B$20,Modélisation!$A$20,IF(C347&gt;=Modélisation!$B$19,Modélisation!$A$19,IF(C347&gt;=Modélisation!$B$18,Modélisation!$A$18,Modélisation!$A$17))),IF(Modélisation!$B$10=5,IF(C347&gt;=Modélisation!$B$21,Modélisation!$A$21,IF(C347&gt;=Modélisation!$B$20,Modélisation!$A$20,IF(C347&gt;=Modélisation!$B$19,Modélisation!$A$19,IF(C347&gt;=Modélisation!$B$18,Modélisation!$A$18,Modélisation!$A$17)))),IF(Modélisation!$B$10=6,IF(C347&gt;=Modélisation!$B$22,Modélisation!$A$22,IF(C347&gt;=Modélisation!$B$21,Modélisation!$A$21,IF(C347&gt;=Modélisation!$B$20,Modélisation!$A$20,IF(C347&gt;=Modélisation!$B$19,Modélisation!$A$19,IF(C347&gt;=Modélisation!$B$18,Modélisation!$A$18,Modélisation!$A$17))))),IF(Modélisation!$B$10=7,IF(C347&gt;=Modélisation!$B$23,Modélisation!$A$23,IF(C347&gt;=Modélisation!$B$22,Modélisation!$A$22,IF(C347&gt;=Modélisation!$B$21,Modélisation!$A$21,IF(C347&gt;=Modélisation!$B$20,Modélisation!$A$20,IF(C347&gt;=Modélisation!$B$19,Modélisation!$A$19,IF(C347&gt;=Modélisation!$B$18,Modélisation!$A$18,Modélisation!$A$17))))))))))))</f>
        <v/>
      </c>
      <c r="F347" s="1" t="str">
        <f>IF(ISBLANK(C347),"",VLOOKUP(E347,Modélisation!$A$17:$H$23,8,FALSE))</f>
        <v/>
      </c>
      <c r="G347" s="4" t="str">
        <f>IF(ISBLANK(C347),"",IF(Modélisation!$B$3="Oui",IF(D347=Liste!$F$2,0%,VLOOKUP(D347,Modélisation!$A$69:$B$86,2,FALSE)),""))</f>
        <v/>
      </c>
      <c r="H347" s="1" t="str">
        <f>IF(ISBLANK(C347),"",IF(Modélisation!$B$3="Oui",F347*(1-G347),F347))</f>
        <v/>
      </c>
    </row>
    <row r="348" spans="1:8" x14ac:dyDescent="0.35">
      <c r="A348" s="2">
        <v>347</v>
      </c>
      <c r="B348" s="36"/>
      <c r="C348" s="39"/>
      <c r="D348" s="37"/>
      <c r="E348" s="1" t="str">
        <f>IF(ISBLANK(C348),"",IF(Modélisation!$B$10=3,IF(C348&gt;=Modélisation!$B$19,Modélisation!$A$19,IF(C348&gt;=Modélisation!$B$18,Modélisation!$A$18,Modélisation!$A$17)),IF(Modélisation!$B$10=4,IF(C348&gt;=Modélisation!$B$20,Modélisation!$A$20,IF(C348&gt;=Modélisation!$B$19,Modélisation!$A$19,IF(C348&gt;=Modélisation!$B$18,Modélisation!$A$18,Modélisation!$A$17))),IF(Modélisation!$B$10=5,IF(C348&gt;=Modélisation!$B$21,Modélisation!$A$21,IF(C348&gt;=Modélisation!$B$20,Modélisation!$A$20,IF(C348&gt;=Modélisation!$B$19,Modélisation!$A$19,IF(C348&gt;=Modélisation!$B$18,Modélisation!$A$18,Modélisation!$A$17)))),IF(Modélisation!$B$10=6,IF(C348&gt;=Modélisation!$B$22,Modélisation!$A$22,IF(C348&gt;=Modélisation!$B$21,Modélisation!$A$21,IF(C348&gt;=Modélisation!$B$20,Modélisation!$A$20,IF(C348&gt;=Modélisation!$B$19,Modélisation!$A$19,IF(C348&gt;=Modélisation!$B$18,Modélisation!$A$18,Modélisation!$A$17))))),IF(Modélisation!$B$10=7,IF(C348&gt;=Modélisation!$B$23,Modélisation!$A$23,IF(C348&gt;=Modélisation!$B$22,Modélisation!$A$22,IF(C348&gt;=Modélisation!$B$21,Modélisation!$A$21,IF(C348&gt;=Modélisation!$B$20,Modélisation!$A$20,IF(C348&gt;=Modélisation!$B$19,Modélisation!$A$19,IF(C348&gt;=Modélisation!$B$18,Modélisation!$A$18,Modélisation!$A$17))))))))))))</f>
        <v/>
      </c>
      <c r="F348" s="1" t="str">
        <f>IF(ISBLANK(C348),"",VLOOKUP(E348,Modélisation!$A$17:$H$23,8,FALSE))</f>
        <v/>
      </c>
      <c r="G348" s="4" t="str">
        <f>IF(ISBLANK(C348),"",IF(Modélisation!$B$3="Oui",IF(D348=Liste!$F$2,0%,VLOOKUP(D348,Modélisation!$A$69:$B$86,2,FALSE)),""))</f>
        <v/>
      </c>
      <c r="H348" s="1" t="str">
        <f>IF(ISBLANK(C348),"",IF(Modélisation!$B$3="Oui",F348*(1-G348),F348))</f>
        <v/>
      </c>
    </row>
    <row r="349" spans="1:8" x14ac:dyDescent="0.35">
      <c r="A349" s="2">
        <v>348</v>
      </c>
      <c r="B349" s="36"/>
      <c r="C349" s="39"/>
      <c r="D349" s="37"/>
      <c r="E349" s="1" t="str">
        <f>IF(ISBLANK(C349),"",IF(Modélisation!$B$10=3,IF(C349&gt;=Modélisation!$B$19,Modélisation!$A$19,IF(C349&gt;=Modélisation!$B$18,Modélisation!$A$18,Modélisation!$A$17)),IF(Modélisation!$B$10=4,IF(C349&gt;=Modélisation!$B$20,Modélisation!$A$20,IF(C349&gt;=Modélisation!$B$19,Modélisation!$A$19,IF(C349&gt;=Modélisation!$B$18,Modélisation!$A$18,Modélisation!$A$17))),IF(Modélisation!$B$10=5,IF(C349&gt;=Modélisation!$B$21,Modélisation!$A$21,IF(C349&gt;=Modélisation!$B$20,Modélisation!$A$20,IF(C349&gt;=Modélisation!$B$19,Modélisation!$A$19,IF(C349&gt;=Modélisation!$B$18,Modélisation!$A$18,Modélisation!$A$17)))),IF(Modélisation!$B$10=6,IF(C349&gt;=Modélisation!$B$22,Modélisation!$A$22,IF(C349&gt;=Modélisation!$B$21,Modélisation!$A$21,IF(C349&gt;=Modélisation!$B$20,Modélisation!$A$20,IF(C349&gt;=Modélisation!$B$19,Modélisation!$A$19,IF(C349&gt;=Modélisation!$B$18,Modélisation!$A$18,Modélisation!$A$17))))),IF(Modélisation!$B$10=7,IF(C349&gt;=Modélisation!$B$23,Modélisation!$A$23,IF(C349&gt;=Modélisation!$B$22,Modélisation!$A$22,IF(C349&gt;=Modélisation!$B$21,Modélisation!$A$21,IF(C349&gt;=Modélisation!$B$20,Modélisation!$A$20,IF(C349&gt;=Modélisation!$B$19,Modélisation!$A$19,IF(C349&gt;=Modélisation!$B$18,Modélisation!$A$18,Modélisation!$A$17))))))))))))</f>
        <v/>
      </c>
      <c r="F349" s="1" t="str">
        <f>IF(ISBLANK(C349),"",VLOOKUP(E349,Modélisation!$A$17:$H$23,8,FALSE))</f>
        <v/>
      </c>
      <c r="G349" s="4" t="str">
        <f>IF(ISBLANK(C349),"",IF(Modélisation!$B$3="Oui",IF(D349=Liste!$F$2,0%,VLOOKUP(D349,Modélisation!$A$69:$B$86,2,FALSE)),""))</f>
        <v/>
      </c>
      <c r="H349" s="1" t="str">
        <f>IF(ISBLANK(C349),"",IF(Modélisation!$B$3="Oui",F349*(1-G349),F349))</f>
        <v/>
      </c>
    </row>
    <row r="350" spans="1:8" x14ac:dyDescent="0.35">
      <c r="A350" s="2">
        <v>349</v>
      </c>
      <c r="B350" s="36"/>
      <c r="C350" s="39"/>
      <c r="D350" s="37"/>
      <c r="E350" s="1" t="str">
        <f>IF(ISBLANK(C350),"",IF(Modélisation!$B$10=3,IF(C350&gt;=Modélisation!$B$19,Modélisation!$A$19,IF(C350&gt;=Modélisation!$B$18,Modélisation!$A$18,Modélisation!$A$17)),IF(Modélisation!$B$10=4,IF(C350&gt;=Modélisation!$B$20,Modélisation!$A$20,IF(C350&gt;=Modélisation!$B$19,Modélisation!$A$19,IF(C350&gt;=Modélisation!$B$18,Modélisation!$A$18,Modélisation!$A$17))),IF(Modélisation!$B$10=5,IF(C350&gt;=Modélisation!$B$21,Modélisation!$A$21,IF(C350&gt;=Modélisation!$B$20,Modélisation!$A$20,IF(C350&gt;=Modélisation!$B$19,Modélisation!$A$19,IF(C350&gt;=Modélisation!$B$18,Modélisation!$A$18,Modélisation!$A$17)))),IF(Modélisation!$B$10=6,IF(C350&gt;=Modélisation!$B$22,Modélisation!$A$22,IF(C350&gt;=Modélisation!$B$21,Modélisation!$A$21,IF(C350&gt;=Modélisation!$B$20,Modélisation!$A$20,IF(C350&gt;=Modélisation!$B$19,Modélisation!$A$19,IF(C350&gt;=Modélisation!$B$18,Modélisation!$A$18,Modélisation!$A$17))))),IF(Modélisation!$B$10=7,IF(C350&gt;=Modélisation!$B$23,Modélisation!$A$23,IF(C350&gt;=Modélisation!$B$22,Modélisation!$A$22,IF(C350&gt;=Modélisation!$B$21,Modélisation!$A$21,IF(C350&gt;=Modélisation!$B$20,Modélisation!$A$20,IF(C350&gt;=Modélisation!$B$19,Modélisation!$A$19,IF(C350&gt;=Modélisation!$B$18,Modélisation!$A$18,Modélisation!$A$17))))))))))))</f>
        <v/>
      </c>
      <c r="F350" s="1" t="str">
        <f>IF(ISBLANK(C350),"",VLOOKUP(E350,Modélisation!$A$17:$H$23,8,FALSE))</f>
        <v/>
      </c>
      <c r="G350" s="4" t="str">
        <f>IF(ISBLANK(C350),"",IF(Modélisation!$B$3="Oui",IF(D350=Liste!$F$2,0%,VLOOKUP(D350,Modélisation!$A$69:$B$86,2,FALSE)),""))</f>
        <v/>
      </c>
      <c r="H350" s="1" t="str">
        <f>IF(ISBLANK(C350),"",IF(Modélisation!$B$3="Oui",F350*(1-G350),F350))</f>
        <v/>
      </c>
    </row>
    <row r="351" spans="1:8" x14ac:dyDescent="0.35">
      <c r="A351" s="2">
        <v>350</v>
      </c>
      <c r="B351" s="36"/>
      <c r="C351" s="39"/>
      <c r="D351" s="37"/>
      <c r="E351" s="1" t="str">
        <f>IF(ISBLANK(C351),"",IF(Modélisation!$B$10=3,IF(C351&gt;=Modélisation!$B$19,Modélisation!$A$19,IF(C351&gt;=Modélisation!$B$18,Modélisation!$A$18,Modélisation!$A$17)),IF(Modélisation!$B$10=4,IF(C351&gt;=Modélisation!$B$20,Modélisation!$A$20,IF(C351&gt;=Modélisation!$B$19,Modélisation!$A$19,IF(C351&gt;=Modélisation!$B$18,Modélisation!$A$18,Modélisation!$A$17))),IF(Modélisation!$B$10=5,IF(C351&gt;=Modélisation!$B$21,Modélisation!$A$21,IF(C351&gt;=Modélisation!$B$20,Modélisation!$A$20,IF(C351&gt;=Modélisation!$B$19,Modélisation!$A$19,IF(C351&gt;=Modélisation!$B$18,Modélisation!$A$18,Modélisation!$A$17)))),IF(Modélisation!$B$10=6,IF(C351&gt;=Modélisation!$B$22,Modélisation!$A$22,IF(C351&gt;=Modélisation!$B$21,Modélisation!$A$21,IF(C351&gt;=Modélisation!$B$20,Modélisation!$A$20,IF(C351&gt;=Modélisation!$B$19,Modélisation!$A$19,IF(C351&gt;=Modélisation!$B$18,Modélisation!$A$18,Modélisation!$A$17))))),IF(Modélisation!$B$10=7,IF(C351&gt;=Modélisation!$B$23,Modélisation!$A$23,IF(C351&gt;=Modélisation!$B$22,Modélisation!$A$22,IF(C351&gt;=Modélisation!$B$21,Modélisation!$A$21,IF(C351&gt;=Modélisation!$B$20,Modélisation!$A$20,IF(C351&gt;=Modélisation!$B$19,Modélisation!$A$19,IF(C351&gt;=Modélisation!$B$18,Modélisation!$A$18,Modélisation!$A$17))))))))))))</f>
        <v/>
      </c>
      <c r="F351" s="1" t="str">
        <f>IF(ISBLANK(C351),"",VLOOKUP(E351,Modélisation!$A$17:$H$23,8,FALSE))</f>
        <v/>
      </c>
      <c r="G351" s="4" t="str">
        <f>IF(ISBLANK(C351),"",IF(Modélisation!$B$3="Oui",IF(D351=Liste!$F$2,0%,VLOOKUP(D351,Modélisation!$A$69:$B$86,2,FALSE)),""))</f>
        <v/>
      </c>
      <c r="H351" s="1" t="str">
        <f>IF(ISBLANK(C351),"",IF(Modélisation!$B$3="Oui",F351*(1-G351),F351))</f>
        <v/>
      </c>
    </row>
    <row r="352" spans="1:8" x14ac:dyDescent="0.35">
      <c r="A352" s="2">
        <v>351</v>
      </c>
      <c r="B352" s="36"/>
      <c r="C352" s="39"/>
      <c r="D352" s="37"/>
      <c r="E352" s="1" t="str">
        <f>IF(ISBLANK(C352),"",IF(Modélisation!$B$10=3,IF(C352&gt;=Modélisation!$B$19,Modélisation!$A$19,IF(C352&gt;=Modélisation!$B$18,Modélisation!$A$18,Modélisation!$A$17)),IF(Modélisation!$B$10=4,IF(C352&gt;=Modélisation!$B$20,Modélisation!$A$20,IF(C352&gt;=Modélisation!$B$19,Modélisation!$A$19,IF(C352&gt;=Modélisation!$B$18,Modélisation!$A$18,Modélisation!$A$17))),IF(Modélisation!$B$10=5,IF(C352&gt;=Modélisation!$B$21,Modélisation!$A$21,IF(C352&gt;=Modélisation!$B$20,Modélisation!$A$20,IF(C352&gt;=Modélisation!$B$19,Modélisation!$A$19,IF(C352&gt;=Modélisation!$B$18,Modélisation!$A$18,Modélisation!$A$17)))),IF(Modélisation!$B$10=6,IF(C352&gt;=Modélisation!$B$22,Modélisation!$A$22,IF(C352&gt;=Modélisation!$B$21,Modélisation!$A$21,IF(C352&gt;=Modélisation!$B$20,Modélisation!$A$20,IF(C352&gt;=Modélisation!$B$19,Modélisation!$A$19,IF(C352&gt;=Modélisation!$B$18,Modélisation!$A$18,Modélisation!$A$17))))),IF(Modélisation!$B$10=7,IF(C352&gt;=Modélisation!$B$23,Modélisation!$A$23,IF(C352&gt;=Modélisation!$B$22,Modélisation!$A$22,IF(C352&gt;=Modélisation!$B$21,Modélisation!$A$21,IF(C352&gt;=Modélisation!$B$20,Modélisation!$A$20,IF(C352&gt;=Modélisation!$B$19,Modélisation!$A$19,IF(C352&gt;=Modélisation!$B$18,Modélisation!$A$18,Modélisation!$A$17))))))))))))</f>
        <v/>
      </c>
      <c r="F352" s="1" t="str">
        <f>IF(ISBLANK(C352),"",VLOOKUP(E352,Modélisation!$A$17:$H$23,8,FALSE))</f>
        <v/>
      </c>
      <c r="G352" s="4" t="str">
        <f>IF(ISBLANK(C352),"",IF(Modélisation!$B$3="Oui",IF(D352=Liste!$F$2,0%,VLOOKUP(D352,Modélisation!$A$69:$B$86,2,FALSE)),""))</f>
        <v/>
      </c>
      <c r="H352" s="1" t="str">
        <f>IF(ISBLANK(C352),"",IF(Modélisation!$B$3="Oui",F352*(1-G352),F352))</f>
        <v/>
      </c>
    </row>
    <row r="353" spans="1:8" x14ac:dyDescent="0.35">
      <c r="A353" s="2">
        <v>352</v>
      </c>
      <c r="B353" s="36"/>
      <c r="C353" s="39"/>
      <c r="D353" s="37"/>
      <c r="E353" s="1" t="str">
        <f>IF(ISBLANK(C353),"",IF(Modélisation!$B$10=3,IF(C353&gt;=Modélisation!$B$19,Modélisation!$A$19,IF(C353&gt;=Modélisation!$B$18,Modélisation!$A$18,Modélisation!$A$17)),IF(Modélisation!$B$10=4,IF(C353&gt;=Modélisation!$B$20,Modélisation!$A$20,IF(C353&gt;=Modélisation!$B$19,Modélisation!$A$19,IF(C353&gt;=Modélisation!$B$18,Modélisation!$A$18,Modélisation!$A$17))),IF(Modélisation!$B$10=5,IF(C353&gt;=Modélisation!$B$21,Modélisation!$A$21,IF(C353&gt;=Modélisation!$B$20,Modélisation!$A$20,IF(C353&gt;=Modélisation!$B$19,Modélisation!$A$19,IF(C353&gt;=Modélisation!$B$18,Modélisation!$A$18,Modélisation!$A$17)))),IF(Modélisation!$B$10=6,IF(C353&gt;=Modélisation!$B$22,Modélisation!$A$22,IF(C353&gt;=Modélisation!$B$21,Modélisation!$A$21,IF(C353&gt;=Modélisation!$B$20,Modélisation!$A$20,IF(C353&gt;=Modélisation!$B$19,Modélisation!$A$19,IF(C353&gt;=Modélisation!$B$18,Modélisation!$A$18,Modélisation!$A$17))))),IF(Modélisation!$B$10=7,IF(C353&gt;=Modélisation!$B$23,Modélisation!$A$23,IF(C353&gt;=Modélisation!$B$22,Modélisation!$A$22,IF(C353&gt;=Modélisation!$B$21,Modélisation!$A$21,IF(C353&gt;=Modélisation!$B$20,Modélisation!$A$20,IF(C353&gt;=Modélisation!$B$19,Modélisation!$A$19,IF(C353&gt;=Modélisation!$B$18,Modélisation!$A$18,Modélisation!$A$17))))))))))))</f>
        <v/>
      </c>
      <c r="F353" s="1" t="str">
        <f>IF(ISBLANK(C353),"",VLOOKUP(E353,Modélisation!$A$17:$H$23,8,FALSE))</f>
        <v/>
      </c>
      <c r="G353" s="4" t="str">
        <f>IF(ISBLANK(C353),"",IF(Modélisation!$B$3="Oui",IF(D353=Liste!$F$2,0%,VLOOKUP(D353,Modélisation!$A$69:$B$86,2,FALSE)),""))</f>
        <v/>
      </c>
      <c r="H353" s="1" t="str">
        <f>IF(ISBLANK(C353),"",IF(Modélisation!$B$3="Oui",F353*(1-G353),F353))</f>
        <v/>
      </c>
    </row>
    <row r="354" spans="1:8" x14ac:dyDescent="0.35">
      <c r="A354" s="2">
        <v>353</v>
      </c>
      <c r="B354" s="36"/>
      <c r="C354" s="39"/>
      <c r="D354" s="37"/>
      <c r="E354" s="1" t="str">
        <f>IF(ISBLANK(C354),"",IF(Modélisation!$B$10=3,IF(C354&gt;=Modélisation!$B$19,Modélisation!$A$19,IF(C354&gt;=Modélisation!$B$18,Modélisation!$A$18,Modélisation!$A$17)),IF(Modélisation!$B$10=4,IF(C354&gt;=Modélisation!$B$20,Modélisation!$A$20,IF(C354&gt;=Modélisation!$B$19,Modélisation!$A$19,IF(C354&gt;=Modélisation!$B$18,Modélisation!$A$18,Modélisation!$A$17))),IF(Modélisation!$B$10=5,IF(C354&gt;=Modélisation!$B$21,Modélisation!$A$21,IF(C354&gt;=Modélisation!$B$20,Modélisation!$A$20,IF(C354&gt;=Modélisation!$B$19,Modélisation!$A$19,IF(C354&gt;=Modélisation!$B$18,Modélisation!$A$18,Modélisation!$A$17)))),IF(Modélisation!$B$10=6,IF(C354&gt;=Modélisation!$B$22,Modélisation!$A$22,IF(C354&gt;=Modélisation!$B$21,Modélisation!$A$21,IF(C354&gt;=Modélisation!$B$20,Modélisation!$A$20,IF(C354&gt;=Modélisation!$B$19,Modélisation!$A$19,IF(C354&gt;=Modélisation!$B$18,Modélisation!$A$18,Modélisation!$A$17))))),IF(Modélisation!$B$10=7,IF(C354&gt;=Modélisation!$B$23,Modélisation!$A$23,IF(C354&gt;=Modélisation!$B$22,Modélisation!$A$22,IF(C354&gt;=Modélisation!$B$21,Modélisation!$A$21,IF(C354&gt;=Modélisation!$B$20,Modélisation!$A$20,IF(C354&gt;=Modélisation!$B$19,Modélisation!$A$19,IF(C354&gt;=Modélisation!$B$18,Modélisation!$A$18,Modélisation!$A$17))))))))))))</f>
        <v/>
      </c>
      <c r="F354" s="1" t="str">
        <f>IF(ISBLANK(C354),"",VLOOKUP(E354,Modélisation!$A$17:$H$23,8,FALSE))</f>
        <v/>
      </c>
      <c r="G354" s="4" t="str">
        <f>IF(ISBLANK(C354),"",IF(Modélisation!$B$3="Oui",IF(D354=Liste!$F$2,0%,VLOOKUP(D354,Modélisation!$A$69:$B$86,2,FALSE)),""))</f>
        <v/>
      </c>
      <c r="H354" s="1" t="str">
        <f>IF(ISBLANK(C354),"",IF(Modélisation!$B$3="Oui",F354*(1-G354),F354))</f>
        <v/>
      </c>
    </row>
    <row r="355" spans="1:8" x14ac:dyDescent="0.35">
      <c r="A355" s="2">
        <v>354</v>
      </c>
      <c r="B355" s="36"/>
      <c r="C355" s="39"/>
      <c r="D355" s="37"/>
      <c r="E355" s="1" t="str">
        <f>IF(ISBLANK(C355),"",IF(Modélisation!$B$10=3,IF(C355&gt;=Modélisation!$B$19,Modélisation!$A$19,IF(C355&gt;=Modélisation!$B$18,Modélisation!$A$18,Modélisation!$A$17)),IF(Modélisation!$B$10=4,IF(C355&gt;=Modélisation!$B$20,Modélisation!$A$20,IF(C355&gt;=Modélisation!$B$19,Modélisation!$A$19,IF(C355&gt;=Modélisation!$B$18,Modélisation!$A$18,Modélisation!$A$17))),IF(Modélisation!$B$10=5,IF(C355&gt;=Modélisation!$B$21,Modélisation!$A$21,IF(C355&gt;=Modélisation!$B$20,Modélisation!$A$20,IF(C355&gt;=Modélisation!$B$19,Modélisation!$A$19,IF(C355&gt;=Modélisation!$B$18,Modélisation!$A$18,Modélisation!$A$17)))),IF(Modélisation!$B$10=6,IF(C355&gt;=Modélisation!$B$22,Modélisation!$A$22,IF(C355&gt;=Modélisation!$B$21,Modélisation!$A$21,IF(C355&gt;=Modélisation!$B$20,Modélisation!$A$20,IF(C355&gt;=Modélisation!$B$19,Modélisation!$A$19,IF(C355&gt;=Modélisation!$B$18,Modélisation!$A$18,Modélisation!$A$17))))),IF(Modélisation!$B$10=7,IF(C355&gt;=Modélisation!$B$23,Modélisation!$A$23,IF(C355&gt;=Modélisation!$B$22,Modélisation!$A$22,IF(C355&gt;=Modélisation!$B$21,Modélisation!$A$21,IF(C355&gt;=Modélisation!$B$20,Modélisation!$A$20,IF(C355&gt;=Modélisation!$B$19,Modélisation!$A$19,IF(C355&gt;=Modélisation!$B$18,Modélisation!$A$18,Modélisation!$A$17))))))))))))</f>
        <v/>
      </c>
      <c r="F355" s="1" t="str">
        <f>IF(ISBLANK(C355),"",VLOOKUP(E355,Modélisation!$A$17:$H$23,8,FALSE))</f>
        <v/>
      </c>
      <c r="G355" s="4" t="str">
        <f>IF(ISBLANK(C355),"",IF(Modélisation!$B$3="Oui",IF(D355=Liste!$F$2,0%,VLOOKUP(D355,Modélisation!$A$69:$B$86,2,FALSE)),""))</f>
        <v/>
      </c>
      <c r="H355" s="1" t="str">
        <f>IF(ISBLANK(C355),"",IF(Modélisation!$B$3="Oui",F355*(1-G355),F355))</f>
        <v/>
      </c>
    </row>
    <row r="356" spans="1:8" x14ac:dyDescent="0.35">
      <c r="A356" s="2">
        <v>355</v>
      </c>
      <c r="B356" s="36"/>
      <c r="C356" s="39"/>
      <c r="D356" s="37"/>
      <c r="E356" s="1" t="str">
        <f>IF(ISBLANK(C356),"",IF(Modélisation!$B$10=3,IF(C356&gt;=Modélisation!$B$19,Modélisation!$A$19,IF(C356&gt;=Modélisation!$B$18,Modélisation!$A$18,Modélisation!$A$17)),IF(Modélisation!$B$10=4,IF(C356&gt;=Modélisation!$B$20,Modélisation!$A$20,IF(C356&gt;=Modélisation!$B$19,Modélisation!$A$19,IF(C356&gt;=Modélisation!$B$18,Modélisation!$A$18,Modélisation!$A$17))),IF(Modélisation!$B$10=5,IF(C356&gt;=Modélisation!$B$21,Modélisation!$A$21,IF(C356&gt;=Modélisation!$B$20,Modélisation!$A$20,IF(C356&gt;=Modélisation!$B$19,Modélisation!$A$19,IF(C356&gt;=Modélisation!$B$18,Modélisation!$A$18,Modélisation!$A$17)))),IF(Modélisation!$B$10=6,IF(C356&gt;=Modélisation!$B$22,Modélisation!$A$22,IF(C356&gt;=Modélisation!$B$21,Modélisation!$A$21,IF(C356&gt;=Modélisation!$B$20,Modélisation!$A$20,IF(C356&gt;=Modélisation!$B$19,Modélisation!$A$19,IF(C356&gt;=Modélisation!$B$18,Modélisation!$A$18,Modélisation!$A$17))))),IF(Modélisation!$B$10=7,IF(C356&gt;=Modélisation!$B$23,Modélisation!$A$23,IF(C356&gt;=Modélisation!$B$22,Modélisation!$A$22,IF(C356&gt;=Modélisation!$B$21,Modélisation!$A$21,IF(C356&gt;=Modélisation!$B$20,Modélisation!$A$20,IF(C356&gt;=Modélisation!$B$19,Modélisation!$A$19,IF(C356&gt;=Modélisation!$B$18,Modélisation!$A$18,Modélisation!$A$17))))))))))))</f>
        <v/>
      </c>
      <c r="F356" s="1" t="str">
        <f>IF(ISBLANK(C356),"",VLOOKUP(E356,Modélisation!$A$17:$H$23,8,FALSE))</f>
        <v/>
      </c>
      <c r="G356" s="4" t="str">
        <f>IF(ISBLANK(C356),"",IF(Modélisation!$B$3="Oui",IF(D356=Liste!$F$2,0%,VLOOKUP(D356,Modélisation!$A$69:$B$86,2,FALSE)),""))</f>
        <v/>
      </c>
      <c r="H356" s="1" t="str">
        <f>IF(ISBLANK(C356),"",IF(Modélisation!$B$3="Oui",F356*(1-G356),F356))</f>
        <v/>
      </c>
    </row>
    <row r="357" spans="1:8" x14ac:dyDescent="0.35">
      <c r="A357" s="2">
        <v>356</v>
      </c>
      <c r="B357" s="36"/>
      <c r="C357" s="39"/>
      <c r="D357" s="37"/>
      <c r="E357" s="1" t="str">
        <f>IF(ISBLANK(C357),"",IF(Modélisation!$B$10=3,IF(C357&gt;=Modélisation!$B$19,Modélisation!$A$19,IF(C357&gt;=Modélisation!$B$18,Modélisation!$A$18,Modélisation!$A$17)),IF(Modélisation!$B$10=4,IF(C357&gt;=Modélisation!$B$20,Modélisation!$A$20,IF(C357&gt;=Modélisation!$B$19,Modélisation!$A$19,IF(C357&gt;=Modélisation!$B$18,Modélisation!$A$18,Modélisation!$A$17))),IF(Modélisation!$B$10=5,IF(C357&gt;=Modélisation!$B$21,Modélisation!$A$21,IF(C357&gt;=Modélisation!$B$20,Modélisation!$A$20,IF(C357&gt;=Modélisation!$B$19,Modélisation!$A$19,IF(C357&gt;=Modélisation!$B$18,Modélisation!$A$18,Modélisation!$A$17)))),IF(Modélisation!$B$10=6,IF(C357&gt;=Modélisation!$B$22,Modélisation!$A$22,IF(C357&gt;=Modélisation!$B$21,Modélisation!$A$21,IF(C357&gt;=Modélisation!$B$20,Modélisation!$A$20,IF(C357&gt;=Modélisation!$B$19,Modélisation!$A$19,IF(C357&gt;=Modélisation!$B$18,Modélisation!$A$18,Modélisation!$A$17))))),IF(Modélisation!$B$10=7,IF(C357&gt;=Modélisation!$B$23,Modélisation!$A$23,IF(C357&gt;=Modélisation!$B$22,Modélisation!$A$22,IF(C357&gt;=Modélisation!$B$21,Modélisation!$A$21,IF(C357&gt;=Modélisation!$B$20,Modélisation!$A$20,IF(C357&gt;=Modélisation!$B$19,Modélisation!$A$19,IF(C357&gt;=Modélisation!$B$18,Modélisation!$A$18,Modélisation!$A$17))))))))))))</f>
        <v/>
      </c>
      <c r="F357" s="1" t="str">
        <f>IF(ISBLANK(C357),"",VLOOKUP(E357,Modélisation!$A$17:$H$23,8,FALSE))</f>
        <v/>
      </c>
      <c r="G357" s="4" t="str">
        <f>IF(ISBLANK(C357),"",IF(Modélisation!$B$3="Oui",IF(D357=Liste!$F$2,0%,VLOOKUP(D357,Modélisation!$A$69:$B$86,2,FALSE)),""))</f>
        <v/>
      </c>
      <c r="H357" s="1" t="str">
        <f>IF(ISBLANK(C357),"",IF(Modélisation!$B$3="Oui",F357*(1-G357),F357))</f>
        <v/>
      </c>
    </row>
    <row r="358" spans="1:8" x14ac:dyDescent="0.35">
      <c r="A358" s="2">
        <v>357</v>
      </c>
      <c r="B358" s="36"/>
      <c r="C358" s="39"/>
      <c r="D358" s="37"/>
      <c r="E358" s="1" t="str">
        <f>IF(ISBLANK(C358),"",IF(Modélisation!$B$10=3,IF(C358&gt;=Modélisation!$B$19,Modélisation!$A$19,IF(C358&gt;=Modélisation!$B$18,Modélisation!$A$18,Modélisation!$A$17)),IF(Modélisation!$B$10=4,IF(C358&gt;=Modélisation!$B$20,Modélisation!$A$20,IF(C358&gt;=Modélisation!$B$19,Modélisation!$A$19,IF(C358&gt;=Modélisation!$B$18,Modélisation!$A$18,Modélisation!$A$17))),IF(Modélisation!$B$10=5,IF(C358&gt;=Modélisation!$B$21,Modélisation!$A$21,IF(C358&gt;=Modélisation!$B$20,Modélisation!$A$20,IF(C358&gt;=Modélisation!$B$19,Modélisation!$A$19,IF(C358&gt;=Modélisation!$B$18,Modélisation!$A$18,Modélisation!$A$17)))),IF(Modélisation!$B$10=6,IF(C358&gt;=Modélisation!$B$22,Modélisation!$A$22,IF(C358&gt;=Modélisation!$B$21,Modélisation!$A$21,IF(C358&gt;=Modélisation!$B$20,Modélisation!$A$20,IF(C358&gt;=Modélisation!$B$19,Modélisation!$A$19,IF(C358&gt;=Modélisation!$B$18,Modélisation!$A$18,Modélisation!$A$17))))),IF(Modélisation!$B$10=7,IF(C358&gt;=Modélisation!$B$23,Modélisation!$A$23,IF(C358&gt;=Modélisation!$B$22,Modélisation!$A$22,IF(C358&gt;=Modélisation!$B$21,Modélisation!$A$21,IF(C358&gt;=Modélisation!$B$20,Modélisation!$A$20,IF(C358&gt;=Modélisation!$B$19,Modélisation!$A$19,IF(C358&gt;=Modélisation!$B$18,Modélisation!$A$18,Modélisation!$A$17))))))))))))</f>
        <v/>
      </c>
      <c r="F358" s="1" t="str">
        <f>IF(ISBLANK(C358),"",VLOOKUP(E358,Modélisation!$A$17:$H$23,8,FALSE))</f>
        <v/>
      </c>
      <c r="G358" s="4" t="str">
        <f>IF(ISBLANK(C358),"",IF(Modélisation!$B$3="Oui",IF(D358=Liste!$F$2,0%,VLOOKUP(D358,Modélisation!$A$69:$B$86,2,FALSE)),""))</f>
        <v/>
      </c>
      <c r="H358" s="1" t="str">
        <f>IF(ISBLANK(C358),"",IF(Modélisation!$B$3="Oui",F358*(1-G358),F358))</f>
        <v/>
      </c>
    </row>
    <row r="359" spans="1:8" x14ac:dyDescent="0.35">
      <c r="A359" s="2">
        <v>358</v>
      </c>
      <c r="B359" s="36"/>
      <c r="C359" s="39"/>
      <c r="D359" s="37"/>
      <c r="E359" s="1" t="str">
        <f>IF(ISBLANK(C359),"",IF(Modélisation!$B$10=3,IF(C359&gt;=Modélisation!$B$19,Modélisation!$A$19,IF(C359&gt;=Modélisation!$B$18,Modélisation!$A$18,Modélisation!$A$17)),IF(Modélisation!$B$10=4,IF(C359&gt;=Modélisation!$B$20,Modélisation!$A$20,IF(C359&gt;=Modélisation!$B$19,Modélisation!$A$19,IF(C359&gt;=Modélisation!$B$18,Modélisation!$A$18,Modélisation!$A$17))),IF(Modélisation!$B$10=5,IF(C359&gt;=Modélisation!$B$21,Modélisation!$A$21,IF(C359&gt;=Modélisation!$B$20,Modélisation!$A$20,IF(C359&gt;=Modélisation!$B$19,Modélisation!$A$19,IF(C359&gt;=Modélisation!$B$18,Modélisation!$A$18,Modélisation!$A$17)))),IF(Modélisation!$B$10=6,IF(C359&gt;=Modélisation!$B$22,Modélisation!$A$22,IF(C359&gt;=Modélisation!$B$21,Modélisation!$A$21,IF(C359&gt;=Modélisation!$B$20,Modélisation!$A$20,IF(C359&gt;=Modélisation!$B$19,Modélisation!$A$19,IF(C359&gt;=Modélisation!$B$18,Modélisation!$A$18,Modélisation!$A$17))))),IF(Modélisation!$B$10=7,IF(C359&gt;=Modélisation!$B$23,Modélisation!$A$23,IF(C359&gt;=Modélisation!$B$22,Modélisation!$A$22,IF(C359&gt;=Modélisation!$B$21,Modélisation!$A$21,IF(C359&gt;=Modélisation!$B$20,Modélisation!$A$20,IF(C359&gt;=Modélisation!$B$19,Modélisation!$A$19,IF(C359&gt;=Modélisation!$B$18,Modélisation!$A$18,Modélisation!$A$17))))))))))))</f>
        <v/>
      </c>
      <c r="F359" s="1" t="str">
        <f>IF(ISBLANK(C359),"",VLOOKUP(E359,Modélisation!$A$17:$H$23,8,FALSE))</f>
        <v/>
      </c>
      <c r="G359" s="4" t="str">
        <f>IF(ISBLANK(C359),"",IF(Modélisation!$B$3="Oui",IF(D359=Liste!$F$2,0%,VLOOKUP(D359,Modélisation!$A$69:$B$86,2,FALSE)),""))</f>
        <v/>
      </c>
      <c r="H359" s="1" t="str">
        <f>IF(ISBLANK(C359),"",IF(Modélisation!$B$3="Oui",F359*(1-G359),F359))</f>
        <v/>
      </c>
    </row>
    <row r="360" spans="1:8" x14ac:dyDescent="0.35">
      <c r="A360" s="2">
        <v>359</v>
      </c>
      <c r="B360" s="36"/>
      <c r="C360" s="39"/>
      <c r="D360" s="37"/>
      <c r="E360" s="1" t="str">
        <f>IF(ISBLANK(C360),"",IF(Modélisation!$B$10=3,IF(C360&gt;=Modélisation!$B$19,Modélisation!$A$19,IF(C360&gt;=Modélisation!$B$18,Modélisation!$A$18,Modélisation!$A$17)),IF(Modélisation!$B$10=4,IF(C360&gt;=Modélisation!$B$20,Modélisation!$A$20,IF(C360&gt;=Modélisation!$B$19,Modélisation!$A$19,IF(C360&gt;=Modélisation!$B$18,Modélisation!$A$18,Modélisation!$A$17))),IF(Modélisation!$B$10=5,IF(C360&gt;=Modélisation!$B$21,Modélisation!$A$21,IF(C360&gt;=Modélisation!$B$20,Modélisation!$A$20,IF(C360&gt;=Modélisation!$B$19,Modélisation!$A$19,IF(C360&gt;=Modélisation!$B$18,Modélisation!$A$18,Modélisation!$A$17)))),IF(Modélisation!$B$10=6,IF(C360&gt;=Modélisation!$B$22,Modélisation!$A$22,IF(C360&gt;=Modélisation!$B$21,Modélisation!$A$21,IF(C360&gt;=Modélisation!$B$20,Modélisation!$A$20,IF(C360&gt;=Modélisation!$B$19,Modélisation!$A$19,IF(C360&gt;=Modélisation!$B$18,Modélisation!$A$18,Modélisation!$A$17))))),IF(Modélisation!$B$10=7,IF(C360&gt;=Modélisation!$B$23,Modélisation!$A$23,IF(C360&gt;=Modélisation!$B$22,Modélisation!$A$22,IF(C360&gt;=Modélisation!$B$21,Modélisation!$A$21,IF(C360&gt;=Modélisation!$B$20,Modélisation!$A$20,IF(C360&gt;=Modélisation!$B$19,Modélisation!$A$19,IF(C360&gt;=Modélisation!$B$18,Modélisation!$A$18,Modélisation!$A$17))))))))))))</f>
        <v/>
      </c>
      <c r="F360" s="1" t="str">
        <f>IF(ISBLANK(C360),"",VLOOKUP(E360,Modélisation!$A$17:$H$23,8,FALSE))</f>
        <v/>
      </c>
      <c r="G360" s="4" t="str">
        <f>IF(ISBLANK(C360),"",IF(Modélisation!$B$3="Oui",IF(D360=Liste!$F$2,0%,VLOOKUP(D360,Modélisation!$A$69:$B$86,2,FALSE)),""))</f>
        <v/>
      </c>
      <c r="H360" s="1" t="str">
        <f>IF(ISBLANK(C360),"",IF(Modélisation!$B$3="Oui",F360*(1-G360),F360))</f>
        <v/>
      </c>
    </row>
    <row r="361" spans="1:8" x14ac:dyDescent="0.35">
      <c r="A361" s="2">
        <v>360</v>
      </c>
      <c r="B361" s="36"/>
      <c r="C361" s="39"/>
      <c r="D361" s="37"/>
      <c r="E361" s="1" t="str">
        <f>IF(ISBLANK(C361),"",IF(Modélisation!$B$10=3,IF(C361&gt;=Modélisation!$B$19,Modélisation!$A$19,IF(C361&gt;=Modélisation!$B$18,Modélisation!$A$18,Modélisation!$A$17)),IF(Modélisation!$B$10=4,IF(C361&gt;=Modélisation!$B$20,Modélisation!$A$20,IF(C361&gt;=Modélisation!$B$19,Modélisation!$A$19,IF(C361&gt;=Modélisation!$B$18,Modélisation!$A$18,Modélisation!$A$17))),IF(Modélisation!$B$10=5,IF(C361&gt;=Modélisation!$B$21,Modélisation!$A$21,IF(C361&gt;=Modélisation!$B$20,Modélisation!$A$20,IF(C361&gt;=Modélisation!$B$19,Modélisation!$A$19,IF(C361&gt;=Modélisation!$B$18,Modélisation!$A$18,Modélisation!$A$17)))),IF(Modélisation!$B$10=6,IF(C361&gt;=Modélisation!$B$22,Modélisation!$A$22,IF(C361&gt;=Modélisation!$B$21,Modélisation!$A$21,IF(C361&gt;=Modélisation!$B$20,Modélisation!$A$20,IF(C361&gt;=Modélisation!$B$19,Modélisation!$A$19,IF(C361&gt;=Modélisation!$B$18,Modélisation!$A$18,Modélisation!$A$17))))),IF(Modélisation!$B$10=7,IF(C361&gt;=Modélisation!$B$23,Modélisation!$A$23,IF(C361&gt;=Modélisation!$B$22,Modélisation!$A$22,IF(C361&gt;=Modélisation!$B$21,Modélisation!$A$21,IF(C361&gt;=Modélisation!$B$20,Modélisation!$A$20,IF(C361&gt;=Modélisation!$B$19,Modélisation!$A$19,IF(C361&gt;=Modélisation!$B$18,Modélisation!$A$18,Modélisation!$A$17))))))))))))</f>
        <v/>
      </c>
      <c r="F361" s="1" t="str">
        <f>IF(ISBLANK(C361),"",VLOOKUP(E361,Modélisation!$A$17:$H$23,8,FALSE))</f>
        <v/>
      </c>
      <c r="G361" s="4" t="str">
        <f>IF(ISBLANK(C361),"",IF(Modélisation!$B$3="Oui",IF(D361=Liste!$F$2,0%,VLOOKUP(D361,Modélisation!$A$69:$B$86,2,FALSE)),""))</f>
        <v/>
      </c>
      <c r="H361" s="1" t="str">
        <f>IF(ISBLANK(C361),"",IF(Modélisation!$B$3="Oui",F361*(1-G361),F361))</f>
        <v/>
      </c>
    </row>
    <row r="362" spans="1:8" x14ac:dyDescent="0.35">
      <c r="A362" s="2">
        <v>361</v>
      </c>
      <c r="B362" s="36"/>
      <c r="C362" s="39"/>
      <c r="D362" s="37"/>
      <c r="E362" s="1" t="str">
        <f>IF(ISBLANK(C362),"",IF(Modélisation!$B$10=3,IF(C362&gt;=Modélisation!$B$19,Modélisation!$A$19,IF(C362&gt;=Modélisation!$B$18,Modélisation!$A$18,Modélisation!$A$17)),IF(Modélisation!$B$10=4,IF(C362&gt;=Modélisation!$B$20,Modélisation!$A$20,IF(C362&gt;=Modélisation!$B$19,Modélisation!$A$19,IF(C362&gt;=Modélisation!$B$18,Modélisation!$A$18,Modélisation!$A$17))),IF(Modélisation!$B$10=5,IF(C362&gt;=Modélisation!$B$21,Modélisation!$A$21,IF(C362&gt;=Modélisation!$B$20,Modélisation!$A$20,IF(C362&gt;=Modélisation!$B$19,Modélisation!$A$19,IF(C362&gt;=Modélisation!$B$18,Modélisation!$A$18,Modélisation!$A$17)))),IF(Modélisation!$B$10=6,IF(C362&gt;=Modélisation!$B$22,Modélisation!$A$22,IF(C362&gt;=Modélisation!$B$21,Modélisation!$A$21,IF(C362&gt;=Modélisation!$B$20,Modélisation!$A$20,IF(C362&gt;=Modélisation!$B$19,Modélisation!$A$19,IF(C362&gt;=Modélisation!$B$18,Modélisation!$A$18,Modélisation!$A$17))))),IF(Modélisation!$B$10=7,IF(C362&gt;=Modélisation!$B$23,Modélisation!$A$23,IF(C362&gt;=Modélisation!$B$22,Modélisation!$A$22,IF(C362&gt;=Modélisation!$B$21,Modélisation!$A$21,IF(C362&gt;=Modélisation!$B$20,Modélisation!$A$20,IF(C362&gt;=Modélisation!$B$19,Modélisation!$A$19,IF(C362&gt;=Modélisation!$B$18,Modélisation!$A$18,Modélisation!$A$17))))))))))))</f>
        <v/>
      </c>
      <c r="F362" s="1" t="str">
        <f>IF(ISBLANK(C362),"",VLOOKUP(E362,Modélisation!$A$17:$H$23,8,FALSE))</f>
        <v/>
      </c>
      <c r="G362" s="4" t="str">
        <f>IF(ISBLANK(C362),"",IF(Modélisation!$B$3="Oui",IF(D362=Liste!$F$2,0%,VLOOKUP(D362,Modélisation!$A$69:$B$86,2,FALSE)),""))</f>
        <v/>
      </c>
      <c r="H362" s="1" t="str">
        <f>IF(ISBLANK(C362),"",IF(Modélisation!$B$3="Oui",F362*(1-G362),F362))</f>
        <v/>
      </c>
    </row>
    <row r="363" spans="1:8" x14ac:dyDescent="0.35">
      <c r="A363" s="2">
        <v>362</v>
      </c>
      <c r="B363" s="36"/>
      <c r="C363" s="39"/>
      <c r="D363" s="37"/>
      <c r="E363" s="1" t="str">
        <f>IF(ISBLANK(C363),"",IF(Modélisation!$B$10=3,IF(C363&gt;=Modélisation!$B$19,Modélisation!$A$19,IF(C363&gt;=Modélisation!$B$18,Modélisation!$A$18,Modélisation!$A$17)),IF(Modélisation!$B$10=4,IF(C363&gt;=Modélisation!$B$20,Modélisation!$A$20,IF(C363&gt;=Modélisation!$B$19,Modélisation!$A$19,IF(C363&gt;=Modélisation!$B$18,Modélisation!$A$18,Modélisation!$A$17))),IF(Modélisation!$B$10=5,IF(C363&gt;=Modélisation!$B$21,Modélisation!$A$21,IF(C363&gt;=Modélisation!$B$20,Modélisation!$A$20,IF(C363&gt;=Modélisation!$B$19,Modélisation!$A$19,IF(C363&gt;=Modélisation!$B$18,Modélisation!$A$18,Modélisation!$A$17)))),IF(Modélisation!$B$10=6,IF(C363&gt;=Modélisation!$B$22,Modélisation!$A$22,IF(C363&gt;=Modélisation!$B$21,Modélisation!$A$21,IF(C363&gt;=Modélisation!$B$20,Modélisation!$A$20,IF(C363&gt;=Modélisation!$B$19,Modélisation!$A$19,IF(C363&gt;=Modélisation!$B$18,Modélisation!$A$18,Modélisation!$A$17))))),IF(Modélisation!$B$10=7,IF(C363&gt;=Modélisation!$B$23,Modélisation!$A$23,IF(C363&gt;=Modélisation!$B$22,Modélisation!$A$22,IF(C363&gt;=Modélisation!$B$21,Modélisation!$A$21,IF(C363&gt;=Modélisation!$B$20,Modélisation!$A$20,IF(C363&gt;=Modélisation!$B$19,Modélisation!$A$19,IF(C363&gt;=Modélisation!$B$18,Modélisation!$A$18,Modélisation!$A$17))))))))))))</f>
        <v/>
      </c>
      <c r="F363" s="1" t="str">
        <f>IF(ISBLANK(C363),"",VLOOKUP(E363,Modélisation!$A$17:$H$23,8,FALSE))</f>
        <v/>
      </c>
      <c r="G363" s="4" t="str">
        <f>IF(ISBLANK(C363),"",IF(Modélisation!$B$3="Oui",IF(D363=Liste!$F$2,0%,VLOOKUP(D363,Modélisation!$A$69:$B$86,2,FALSE)),""))</f>
        <v/>
      </c>
      <c r="H363" s="1" t="str">
        <f>IF(ISBLANK(C363),"",IF(Modélisation!$B$3="Oui",F363*(1-G363),F363))</f>
        <v/>
      </c>
    </row>
    <row r="364" spans="1:8" x14ac:dyDescent="0.35">
      <c r="A364" s="2">
        <v>363</v>
      </c>
      <c r="B364" s="36"/>
      <c r="C364" s="39"/>
      <c r="D364" s="37"/>
      <c r="E364" s="1" t="str">
        <f>IF(ISBLANK(C364),"",IF(Modélisation!$B$10=3,IF(C364&gt;=Modélisation!$B$19,Modélisation!$A$19,IF(C364&gt;=Modélisation!$B$18,Modélisation!$A$18,Modélisation!$A$17)),IF(Modélisation!$B$10=4,IF(C364&gt;=Modélisation!$B$20,Modélisation!$A$20,IF(C364&gt;=Modélisation!$B$19,Modélisation!$A$19,IF(C364&gt;=Modélisation!$B$18,Modélisation!$A$18,Modélisation!$A$17))),IF(Modélisation!$B$10=5,IF(C364&gt;=Modélisation!$B$21,Modélisation!$A$21,IF(C364&gt;=Modélisation!$B$20,Modélisation!$A$20,IF(C364&gt;=Modélisation!$B$19,Modélisation!$A$19,IF(C364&gt;=Modélisation!$B$18,Modélisation!$A$18,Modélisation!$A$17)))),IF(Modélisation!$B$10=6,IF(C364&gt;=Modélisation!$B$22,Modélisation!$A$22,IF(C364&gt;=Modélisation!$B$21,Modélisation!$A$21,IF(C364&gt;=Modélisation!$B$20,Modélisation!$A$20,IF(C364&gt;=Modélisation!$B$19,Modélisation!$A$19,IF(C364&gt;=Modélisation!$B$18,Modélisation!$A$18,Modélisation!$A$17))))),IF(Modélisation!$B$10=7,IF(C364&gt;=Modélisation!$B$23,Modélisation!$A$23,IF(C364&gt;=Modélisation!$B$22,Modélisation!$A$22,IF(C364&gt;=Modélisation!$B$21,Modélisation!$A$21,IF(C364&gt;=Modélisation!$B$20,Modélisation!$A$20,IF(C364&gt;=Modélisation!$B$19,Modélisation!$A$19,IF(C364&gt;=Modélisation!$B$18,Modélisation!$A$18,Modélisation!$A$17))))))))))))</f>
        <v/>
      </c>
      <c r="F364" s="1" t="str">
        <f>IF(ISBLANK(C364),"",VLOOKUP(E364,Modélisation!$A$17:$H$23,8,FALSE))</f>
        <v/>
      </c>
      <c r="G364" s="4" t="str">
        <f>IF(ISBLANK(C364),"",IF(Modélisation!$B$3="Oui",IF(D364=Liste!$F$2,0%,VLOOKUP(D364,Modélisation!$A$69:$B$86,2,FALSE)),""))</f>
        <v/>
      </c>
      <c r="H364" s="1" t="str">
        <f>IF(ISBLANK(C364),"",IF(Modélisation!$B$3="Oui",F364*(1-G364),F364))</f>
        <v/>
      </c>
    </row>
    <row r="365" spans="1:8" x14ac:dyDescent="0.35">
      <c r="A365" s="2">
        <v>364</v>
      </c>
      <c r="B365" s="36"/>
      <c r="C365" s="39"/>
      <c r="D365" s="37"/>
      <c r="E365" s="1" t="str">
        <f>IF(ISBLANK(C365),"",IF(Modélisation!$B$10=3,IF(C365&gt;=Modélisation!$B$19,Modélisation!$A$19,IF(C365&gt;=Modélisation!$B$18,Modélisation!$A$18,Modélisation!$A$17)),IF(Modélisation!$B$10=4,IF(C365&gt;=Modélisation!$B$20,Modélisation!$A$20,IF(C365&gt;=Modélisation!$B$19,Modélisation!$A$19,IF(C365&gt;=Modélisation!$B$18,Modélisation!$A$18,Modélisation!$A$17))),IF(Modélisation!$B$10=5,IF(C365&gt;=Modélisation!$B$21,Modélisation!$A$21,IF(C365&gt;=Modélisation!$B$20,Modélisation!$A$20,IF(C365&gt;=Modélisation!$B$19,Modélisation!$A$19,IF(C365&gt;=Modélisation!$B$18,Modélisation!$A$18,Modélisation!$A$17)))),IF(Modélisation!$B$10=6,IF(C365&gt;=Modélisation!$B$22,Modélisation!$A$22,IF(C365&gt;=Modélisation!$B$21,Modélisation!$A$21,IF(C365&gt;=Modélisation!$B$20,Modélisation!$A$20,IF(C365&gt;=Modélisation!$B$19,Modélisation!$A$19,IF(C365&gt;=Modélisation!$B$18,Modélisation!$A$18,Modélisation!$A$17))))),IF(Modélisation!$B$10=7,IF(C365&gt;=Modélisation!$B$23,Modélisation!$A$23,IF(C365&gt;=Modélisation!$B$22,Modélisation!$A$22,IF(C365&gt;=Modélisation!$B$21,Modélisation!$A$21,IF(C365&gt;=Modélisation!$B$20,Modélisation!$A$20,IF(C365&gt;=Modélisation!$B$19,Modélisation!$A$19,IF(C365&gt;=Modélisation!$B$18,Modélisation!$A$18,Modélisation!$A$17))))))))))))</f>
        <v/>
      </c>
      <c r="F365" s="1" t="str">
        <f>IF(ISBLANK(C365),"",VLOOKUP(E365,Modélisation!$A$17:$H$23,8,FALSE))</f>
        <v/>
      </c>
      <c r="G365" s="4" t="str">
        <f>IF(ISBLANK(C365),"",IF(Modélisation!$B$3="Oui",IF(D365=Liste!$F$2,0%,VLOOKUP(D365,Modélisation!$A$69:$B$86,2,FALSE)),""))</f>
        <v/>
      </c>
      <c r="H365" s="1" t="str">
        <f>IF(ISBLANK(C365),"",IF(Modélisation!$B$3="Oui",F365*(1-G365),F365))</f>
        <v/>
      </c>
    </row>
    <row r="366" spans="1:8" x14ac:dyDescent="0.35">
      <c r="A366" s="2">
        <v>365</v>
      </c>
      <c r="B366" s="36"/>
      <c r="C366" s="39"/>
      <c r="D366" s="37"/>
      <c r="E366" s="1" t="str">
        <f>IF(ISBLANK(C366),"",IF(Modélisation!$B$10=3,IF(C366&gt;=Modélisation!$B$19,Modélisation!$A$19,IF(C366&gt;=Modélisation!$B$18,Modélisation!$A$18,Modélisation!$A$17)),IF(Modélisation!$B$10=4,IF(C366&gt;=Modélisation!$B$20,Modélisation!$A$20,IF(C366&gt;=Modélisation!$B$19,Modélisation!$A$19,IF(C366&gt;=Modélisation!$B$18,Modélisation!$A$18,Modélisation!$A$17))),IF(Modélisation!$B$10=5,IF(C366&gt;=Modélisation!$B$21,Modélisation!$A$21,IF(C366&gt;=Modélisation!$B$20,Modélisation!$A$20,IF(C366&gt;=Modélisation!$B$19,Modélisation!$A$19,IF(C366&gt;=Modélisation!$B$18,Modélisation!$A$18,Modélisation!$A$17)))),IF(Modélisation!$B$10=6,IF(C366&gt;=Modélisation!$B$22,Modélisation!$A$22,IF(C366&gt;=Modélisation!$B$21,Modélisation!$A$21,IF(C366&gt;=Modélisation!$B$20,Modélisation!$A$20,IF(C366&gt;=Modélisation!$B$19,Modélisation!$A$19,IF(C366&gt;=Modélisation!$B$18,Modélisation!$A$18,Modélisation!$A$17))))),IF(Modélisation!$B$10=7,IF(C366&gt;=Modélisation!$B$23,Modélisation!$A$23,IF(C366&gt;=Modélisation!$B$22,Modélisation!$A$22,IF(C366&gt;=Modélisation!$B$21,Modélisation!$A$21,IF(C366&gt;=Modélisation!$B$20,Modélisation!$A$20,IF(C366&gt;=Modélisation!$B$19,Modélisation!$A$19,IF(C366&gt;=Modélisation!$B$18,Modélisation!$A$18,Modélisation!$A$17))))))))))))</f>
        <v/>
      </c>
      <c r="F366" s="1" t="str">
        <f>IF(ISBLANK(C366),"",VLOOKUP(E366,Modélisation!$A$17:$H$23,8,FALSE))</f>
        <v/>
      </c>
      <c r="G366" s="4" t="str">
        <f>IF(ISBLANK(C366),"",IF(Modélisation!$B$3="Oui",IF(D366=Liste!$F$2,0%,VLOOKUP(D366,Modélisation!$A$69:$B$86,2,FALSE)),""))</f>
        <v/>
      </c>
      <c r="H366" s="1" t="str">
        <f>IF(ISBLANK(C366),"",IF(Modélisation!$B$3="Oui",F366*(1-G366),F366))</f>
        <v/>
      </c>
    </row>
    <row r="367" spans="1:8" x14ac:dyDescent="0.35">
      <c r="A367" s="2">
        <v>366</v>
      </c>
      <c r="B367" s="36"/>
      <c r="C367" s="39"/>
      <c r="D367" s="37"/>
      <c r="E367" s="1" t="str">
        <f>IF(ISBLANK(C367),"",IF(Modélisation!$B$10=3,IF(C367&gt;=Modélisation!$B$19,Modélisation!$A$19,IF(C367&gt;=Modélisation!$B$18,Modélisation!$A$18,Modélisation!$A$17)),IF(Modélisation!$B$10=4,IF(C367&gt;=Modélisation!$B$20,Modélisation!$A$20,IF(C367&gt;=Modélisation!$B$19,Modélisation!$A$19,IF(C367&gt;=Modélisation!$B$18,Modélisation!$A$18,Modélisation!$A$17))),IF(Modélisation!$B$10=5,IF(C367&gt;=Modélisation!$B$21,Modélisation!$A$21,IF(C367&gt;=Modélisation!$B$20,Modélisation!$A$20,IF(C367&gt;=Modélisation!$B$19,Modélisation!$A$19,IF(C367&gt;=Modélisation!$B$18,Modélisation!$A$18,Modélisation!$A$17)))),IF(Modélisation!$B$10=6,IF(C367&gt;=Modélisation!$B$22,Modélisation!$A$22,IF(C367&gt;=Modélisation!$B$21,Modélisation!$A$21,IF(C367&gt;=Modélisation!$B$20,Modélisation!$A$20,IF(C367&gt;=Modélisation!$B$19,Modélisation!$A$19,IF(C367&gt;=Modélisation!$B$18,Modélisation!$A$18,Modélisation!$A$17))))),IF(Modélisation!$B$10=7,IF(C367&gt;=Modélisation!$B$23,Modélisation!$A$23,IF(C367&gt;=Modélisation!$B$22,Modélisation!$A$22,IF(C367&gt;=Modélisation!$B$21,Modélisation!$A$21,IF(C367&gt;=Modélisation!$B$20,Modélisation!$A$20,IF(C367&gt;=Modélisation!$B$19,Modélisation!$A$19,IF(C367&gt;=Modélisation!$B$18,Modélisation!$A$18,Modélisation!$A$17))))))))))))</f>
        <v/>
      </c>
      <c r="F367" s="1" t="str">
        <f>IF(ISBLANK(C367),"",VLOOKUP(E367,Modélisation!$A$17:$H$23,8,FALSE))</f>
        <v/>
      </c>
      <c r="G367" s="4" t="str">
        <f>IF(ISBLANK(C367),"",IF(Modélisation!$B$3="Oui",IF(D367=Liste!$F$2,0%,VLOOKUP(D367,Modélisation!$A$69:$B$86,2,FALSE)),""))</f>
        <v/>
      </c>
      <c r="H367" s="1" t="str">
        <f>IF(ISBLANK(C367),"",IF(Modélisation!$B$3="Oui",F367*(1-G367),F367))</f>
        <v/>
      </c>
    </row>
    <row r="368" spans="1:8" x14ac:dyDescent="0.35">
      <c r="A368" s="2">
        <v>367</v>
      </c>
      <c r="B368" s="36"/>
      <c r="C368" s="39"/>
      <c r="D368" s="37"/>
      <c r="E368" s="1" t="str">
        <f>IF(ISBLANK(C368),"",IF(Modélisation!$B$10=3,IF(C368&gt;=Modélisation!$B$19,Modélisation!$A$19,IF(C368&gt;=Modélisation!$B$18,Modélisation!$A$18,Modélisation!$A$17)),IF(Modélisation!$B$10=4,IF(C368&gt;=Modélisation!$B$20,Modélisation!$A$20,IF(C368&gt;=Modélisation!$B$19,Modélisation!$A$19,IF(C368&gt;=Modélisation!$B$18,Modélisation!$A$18,Modélisation!$A$17))),IF(Modélisation!$B$10=5,IF(C368&gt;=Modélisation!$B$21,Modélisation!$A$21,IF(C368&gt;=Modélisation!$B$20,Modélisation!$A$20,IF(C368&gt;=Modélisation!$B$19,Modélisation!$A$19,IF(C368&gt;=Modélisation!$B$18,Modélisation!$A$18,Modélisation!$A$17)))),IF(Modélisation!$B$10=6,IF(C368&gt;=Modélisation!$B$22,Modélisation!$A$22,IF(C368&gt;=Modélisation!$B$21,Modélisation!$A$21,IF(C368&gt;=Modélisation!$B$20,Modélisation!$A$20,IF(C368&gt;=Modélisation!$B$19,Modélisation!$A$19,IF(C368&gt;=Modélisation!$B$18,Modélisation!$A$18,Modélisation!$A$17))))),IF(Modélisation!$B$10=7,IF(C368&gt;=Modélisation!$B$23,Modélisation!$A$23,IF(C368&gt;=Modélisation!$B$22,Modélisation!$A$22,IF(C368&gt;=Modélisation!$B$21,Modélisation!$A$21,IF(C368&gt;=Modélisation!$B$20,Modélisation!$A$20,IF(C368&gt;=Modélisation!$B$19,Modélisation!$A$19,IF(C368&gt;=Modélisation!$B$18,Modélisation!$A$18,Modélisation!$A$17))))))))))))</f>
        <v/>
      </c>
      <c r="F368" s="1" t="str">
        <f>IF(ISBLANK(C368),"",VLOOKUP(E368,Modélisation!$A$17:$H$23,8,FALSE))</f>
        <v/>
      </c>
      <c r="G368" s="4" t="str">
        <f>IF(ISBLANK(C368),"",IF(Modélisation!$B$3="Oui",IF(D368=Liste!$F$2,0%,VLOOKUP(D368,Modélisation!$A$69:$B$86,2,FALSE)),""))</f>
        <v/>
      </c>
      <c r="H368" s="1" t="str">
        <f>IF(ISBLANK(C368),"",IF(Modélisation!$B$3="Oui",F368*(1-G368),F368))</f>
        <v/>
      </c>
    </row>
    <row r="369" spans="1:8" x14ac:dyDescent="0.35">
      <c r="A369" s="2">
        <v>368</v>
      </c>
      <c r="B369" s="36"/>
      <c r="C369" s="39"/>
      <c r="D369" s="37"/>
      <c r="E369" s="1" t="str">
        <f>IF(ISBLANK(C369),"",IF(Modélisation!$B$10=3,IF(C369&gt;=Modélisation!$B$19,Modélisation!$A$19,IF(C369&gt;=Modélisation!$B$18,Modélisation!$A$18,Modélisation!$A$17)),IF(Modélisation!$B$10=4,IF(C369&gt;=Modélisation!$B$20,Modélisation!$A$20,IF(C369&gt;=Modélisation!$B$19,Modélisation!$A$19,IF(C369&gt;=Modélisation!$B$18,Modélisation!$A$18,Modélisation!$A$17))),IF(Modélisation!$B$10=5,IF(C369&gt;=Modélisation!$B$21,Modélisation!$A$21,IF(C369&gt;=Modélisation!$B$20,Modélisation!$A$20,IF(C369&gt;=Modélisation!$B$19,Modélisation!$A$19,IF(C369&gt;=Modélisation!$B$18,Modélisation!$A$18,Modélisation!$A$17)))),IF(Modélisation!$B$10=6,IF(C369&gt;=Modélisation!$B$22,Modélisation!$A$22,IF(C369&gt;=Modélisation!$B$21,Modélisation!$A$21,IF(C369&gt;=Modélisation!$B$20,Modélisation!$A$20,IF(C369&gt;=Modélisation!$B$19,Modélisation!$A$19,IF(C369&gt;=Modélisation!$B$18,Modélisation!$A$18,Modélisation!$A$17))))),IF(Modélisation!$B$10=7,IF(C369&gt;=Modélisation!$B$23,Modélisation!$A$23,IF(C369&gt;=Modélisation!$B$22,Modélisation!$A$22,IF(C369&gt;=Modélisation!$B$21,Modélisation!$A$21,IF(C369&gt;=Modélisation!$B$20,Modélisation!$A$20,IF(C369&gt;=Modélisation!$B$19,Modélisation!$A$19,IF(C369&gt;=Modélisation!$B$18,Modélisation!$A$18,Modélisation!$A$17))))))))))))</f>
        <v/>
      </c>
      <c r="F369" s="1" t="str">
        <f>IF(ISBLANK(C369),"",VLOOKUP(E369,Modélisation!$A$17:$H$23,8,FALSE))</f>
        <v/>
      </c>
      <c r="G369" s="4" t="str">
        <f>IF(ISBLANK(C369),"",IF(Modélisation!$B$3="Oui",IF(D369=Liste!$F$2,0%,VLOOKUP(D369,Modélisation!$A$69:$B$86,2,FALSE)),""))</f>
        <v/>
      </c>
      <c r="H369" s="1" t="str">
        <f>IF(ISBLANK(C369),"",IF(Modélisation!$B$3="Oui",F369*(1-G369),F369))</f>
        <v/>
      </c>
    </row>
    <row r="370" spans="1:8" x14ac:dyDescent="0.35">
      <c r="A370" s="2">
        <v>369</v>
      </c>
      <c r="B370" s="36"/>
      <c r="C370" s="39"/>
      <c r="D370" s="37"/>
      <c r="E370" s="1" t="str">
        <f>IF(ISBLANK(C370),"",IF(Modélisation!$B$10=3,IF(C370&gt;=Modélisation!$B$19,Modélisation!$A$19,IF(C370&gt;=Modélisation!$B$18,Modélisation!$A$18,Modélisation!$A$17)),IF(Modélisation!$B$10=4,IF(C370&gt;=Modélisation!$B$20,Modélisation!$A$20,IF(C370&gt;=Modélisation!$B$19,Modélisation!$A$19,IF(C370&gt;=Modélisation!$B$18,Modélisation!$A$18,Modélisation!$A$17))),IF(Modélisation!$B$10=5,IF(C370&gt;=Modélisation!$B$21,Modélisation!$A$21,IF(C370&gt;=Modélisation!$B$20,Modélisation!$A$20,IF(C370&gt;=Modélisation!$B$19,Modélisation!$A$19,IF(C370&gt;=Modélisation!$B$18,Modélisation!$A$18,Modélisation!$A$17)))),IF(Modélisation!$B$10=6,IF(C370&gt;=Modélisation!$B$22,Modélisation!$A$22,IF(C370&gt;=Modélisation!$B$21,Modélisation!$A$21,IF(C370&gt;=Modélisation!$B$20,Modélisation!$A$20,IF(C370&gt;=Modélisation!$B$19,Modélisation!$A$19,IF(C370&gt;=Modélisation!$B$18,Modélisation!$A$18,Modélisation!$A$17))))),IF(Modélisation!$B$10=7,IF(C370&gt;=Modélisation!$B$23,Modélisation!$A$23,IF(C370&gt;=Modélisation!$B$22,Modélisation!$A$22,IF(C370&gt;=Modélisation!$B$21,Modélisation!$A$21,IF(C370&gt;=Modélisation!$B$20,Modélisation!$A$20,IF(C370&gt;=Modélisation!$B$19,Modélisation!$A$19,IF(C370&gt;=Modélisation!$B$18,Modélisation!$A$18,Modélisation!$A$17))))))))))))</f>
        <v/>
      </c>
      <c r="F370" s="1" t="str">
        <f>IF(ISBLANK(C370),"",VLOOKUP(E370,Modélisation!$A$17:$H$23,8,FALSE))</f>
        <v/>
      </c>
      <c r="G370" s="4" t="str">
        <f>IF(ISBLANK(C370),"",IF(Modélisation!$B$3="Oui",IF(D370=Liste!$F$2,0%,VLOOKUP(D370,Modélisation!$A$69:$B$86,2,FALSE)),""))</f>
        <v/>
      </c>
      <c r="H370" s="1" t="str">
        <f>IF(ISBLANK(C370),"",IF(Modélisation!$B$3="Oui",F370*(1-G370),F370))</f>
        <v/>
      </c>
    </row>
    <row r="371" spans="1:8" x14ac:dyDescent="0.35">
      <c r="A371" s="2">
        <v>370</v>
      </c>
      <c r="B371" s="36"/>
      <c r="C371" s="39"/>
      <c r="D371" s="37"/>
      <c r="E371" s="1" t="str">
        <f>IF(ISBLANK(C371),"",IF(Modélisation!$B$10=3,IF(C371&gt;=Modélisation!$B$19,Modélisation!$A$19,IF(C371&gt;=Modélisation!$B$18,Modélisation!$A$18,Modélisation!$A$17)),IF(Modélisation!$B$10=4,IF(C371&gt;=Modélisation!$B$20,Modélisation!$A$20,IF(C371&gt;=Modélisation!$B$19,Modélisation!$A$19,IF(C371&gt;=Modélisation!$B$18,Modélisation!$A$18,Modélisation!$A$17))),IF(Modélisation!$B$10=5,IF(C371&gt;=Modélisation!$B$21,Modélisation!$A$21,IF(C371&gt;=Modélisation!$B$20,Modélisation!$A$20,IF(C371&gt;=Modélisation!$B$19,Modélisation!$A$19,IF(C371&gt;=Modélisation!$B$18,Modélisation!$A$18,Modélisation!$A$17)))),IF(Modélisation!$B$10=6,IF(C371&gt;=Modélisation!$B$22,Modélisation!$A$22,IF(C371&gt;=Modélisation!$B$21,Modélisation!$A$21,IF(C371&gt;=Modélisation!$B$20,Modélisation!$A$20,IF(C371&gt;=Modélisation!$B$19,Modélisation!$A$19,IF(C371&gt;=Modélisation!$B$18,Modélisation!$A$18,Modélisation!$A$17))))),IF(Modélisation!$B$10=7,IF(C371&gt;=Modélisation!$B$23,Modélisation!$A$23,IF(C371&gt;=Modélisation!$B$22,Modélisation!$A$22,IF(C371&gt;=Modélisation!$B$21,Modélisation!$A$21,IF(C371&gt;=Modélisation!$B$20,Modélisation!$A$20,IF(C371&gt;=Modélisation!$B$19,Modélisation!$A$19,IF(C371&gt;=Modélisation!$B$18,Modélisation!$A$18,Modélisation!$A$17))))))))))))</f>
        <v/>
      </c>
      <c r="F371" s="1" t="str">
        <f>IF(ISBLANK(C371),"",VLOOKUP(E371,Modélisation!$A$17:$H$23,8,FALSE))</f>
        <v/>
      </c>
      <c r="G371" s="4" t="str">
        <f>IF(ISBLANK(C371),"",IF(Modélisation!$B$3="Oui",IF(D371=Liste!$F$2,0%,VLOOKUP(D371,Modélisation!$A$69:$B$86,2,FALSE)),""))</f>
        <v/>
      </c>
      <c r="H371" s="1" t="str">
        <f>IF(ISBLANK(C371),"",IF(Modélisation!$B$3="Oui",F371*(1-G371),F371))</f>
        <v/>
      </c>
    </row>
    <row r="372" spans="1:8" x14ac:dyDescent="0.35">
      <c r="A372" s="2">
        <v>371</v>
      </c>
      <c r="B372" s="36"/>
      <c r="C372" s="39"/>
      <c r="D372" s="37"/>
      <c r="E372" s="1" t="str">
        <f>IF(ISBLANK(C372),"",IF(Modélisation!$B$10=3,IF(C372&gt;=Modélisation!$B$19,Modélisation!$A$19,IF(C372&gt;=Modélisation!$B$18,Modélisation!$A$18,Modélisation!$A$17)),IF(Modélisation!$B$10=4,IF(C372&gt;=Modélisation!$B$20,Modélisation!$A$20,IF(C372&gt;=Modélisation!$B$19,Modélisation!$A$19,IF(C372&gt;=Modélisation!$B$18,Modélisation!$A$18,Modélisation!$A$17))),IF(Modélisation!$B$10=5,IF(C372&gt;=Modélisation!$B$21,Modélisation!$A$21,IF(C372&gt;=Modélisation!$B$20,Modélisation!$A$20,IF(C372&gt;=Modélisation!$B$19,Modélisation!$A$19,IF(C372&gt;=Modélisation!$B$18,Modélisation!$A$18,Modélisation!$A$17)))),IF(Modélisation!$B$10=6,IF(C372&gt;=Modélisation!$B$22,Modélisation!$A$22,IF(C372&gt;=Modélisation!$B$21,Modélisation!$A$21,IF(C372&gt;=Modélisation!$B$20,Modélisation!$A$20,IF(C372&gt;=Modélisation!$B$19,Modélisation!$A$19,IF(C372&gt;=Modélisation!$B$18,Modélisation!$A$18,Modélisation!$A$17))))),IF(Modélisation!$B$10=7,IF(C372&gt;=Modélisation!$B$23,Modélisation!$A$23,IF(C372&gt;=Modélisation!$B$22,Modélisation!$A$22,IF(C372&gt;=Modélisation!$B$21,Modélisation!$A$21,IF(C372&gt;=Modélisation!$B$20,Modélisation!$A$20,IF(C372&gt;=Modélisation!$B$19,Modélisation!$A$19,IF(C372&gt;=Modélisation!$B$18,Modélisation!$A$18,Modélisation!$A$17))))))))))))</f>
        <v/>
      </c>
      <c r="F372" s="1" t="str">
        <f>IF(ISBLANK(C372),"",VLOOKUP(E372,Modélisation!$A$17:$H$23,8,FALSE))</f>
        <v/>
      </c>
      <c r="G372" s="4" t="str">
        <f>IF(ISBLANK(C372),"",IF(Modélisation!$B$3="Oui",IF(D372=Liste!$F$2,0%,VLOOKUP(D372,Modélisation!$A$69:$B$86,2,FALSE)),""))</f>
        <v/>
      </c>
      <c r="H372" s="1" t="str">
        <f>IF(ISBLANK(C372),"",IF(Modélisation!$B$3="Oui",F372*(1-G372),F372))</f>
        <v/>
      </c>
    </row>
    <row r="373" spans="1:8" x14ac:dyDescent="0.35">
      <c r="A373" s="2">
        <v>372</v>
      </c>
      <c r="B373" s="36"/>
      <c r="C373" s="39"/>
      <c r="D373" s="37"/>
      <c r="E373" s="1" t="str">
        <f>IF(ISBLANK(C373),"",IF(Modélisation!$B$10=3,IF(C373&gt;=Modélisation!$B$19,Modélisation!$A$19,IF(C373&gt;=Modélisation!$B$18,Modélisation!$A$18,Modélisation!$A$17)),IF(Modélisation!$B$10=4,IF(C373&gt;=Modélisation!$B$20,Modélisation!$A$20,IF(C373&gt;=Modélisation!$B$19,Modélisation!$A$19,IF(C373&gt;=Modélisation!$B$18,Modélisation!$A$18,Modélisation!$A$17))),IF(Modélisation!$B$10=5,IF(C373&gt;=Modélisation!$B$21,Modélisation!$A$21,IF(C373&gt;=Modélisation!$B$20,Modélisation!$A$20,IF(C373&gt;=Modélisation!$B$19,Modélisation!$A$19,IF(C373&gt;=Modélisation!$B$18,Modélisation!$A$18,Modélisation!$A$17)))),IF(Modélisation!$B$10=6,IF(C373&gt;=Modélisation!$B$22,Modélisation!$A$22,IF(C373&gt;=Modélisation!$B$21,Modélisation!$A$21,IF(C373&gt;=Modélisation!$B$20,Modélisation!$A$20,IF(C373&gt;=Modélisation!$B$19,Modélisation!$A$19,IF(C373&gt;=Modélisation!$B$18,Modélisation!$A$18,Modélisation!$A$17))))),IF(Modélisation!$B$10=7,IF(C373&gt;=Modélisation!$B$23,Modélisation!$A$23,IF(C373&gt;=Modélisation!$B$22,Modélisation!$A$22,IF(C373&gt;=Modélisation!$B$21,Modélisation!$A$21,IF(C373&gt;=Modélisation!$B$20,Modélisation!$A$20,IF(C373&gt;=Modélisation!$B$19,Modélisation!$A$19,IF(C373&gt;=Modélisation!$B$18,Modélisation!$A$18,Modélisation!$A$17))))))))))))</f>
        <v/>
      </c>
      <c r="F373" s="1" t="str">
        <f>IF(ISBLANK(C373),"",VLOOKUP(E373,Modélisation!$A$17:$H$23,8,FALSE))</f>
        <v/>
      </c>
      <c r="G373" s="4" t="str">
        <f>IF(ISBLANK(C373),"",IF(Modélisation!$B$3="Oui",IF(D373=Liste!$F$2,0%,VLOOKUP(D373,Modélisation!$A$69:$B$86,2,FALSE)),""))</f>
        <v/>
      </c>
      <c r="H373" s="1" t="str">
        <f>IF(ISBLANK(C373),"",IF(Modélisation!$B$3="Oui",F373*(1-G373),F373))</f>
        <v/>
      </c>
    </row>
    <row r="374" spans="1:8" x14ac:dyDescent="0.35">
      <c r="A374" s="2">
        <v>373</v>
      </c>
      <c r="B374" s="36"/>
      <c r="C374" s="39"/>
      <c r="D374" s="37"/>
      <c r="E374" s="1" t="str">
        <f>IF(ISBLANK(C374),"",IF(Modélisation!$B$10=3,IF(C374&gt;=Modélisation!$B$19,Modélisation!$A$19,IF(C374&gt;=Modélisation!$B$18,Modélisation!$A$18,Modélisation!$A$17)),IF(Modélisation!$B$10=4,IF(C374&gt;=Modélisation!$B$20,Modélisation!$A$20,IF(C374&gt;=Modélisation!$B$19,Modélisation!$A$19,IF(C374&gt;=Modélisation!$B$18,Modélisation!$A$18,Modélisation!$A$17))),IF(Modélisation!$B$10=5,IF(C374&gt;=Modélisation!$B$21,Modélisation!$A$21,IF(C374&gt;=Modélisation!$B$20,Modélisation!$A$20,IF(C374&gt;=Modélisation!$B$19,Modélisation!$A$19,IF(C374&gt;=Modélisation!$B$18,Modélisation!$A$18,Modélisation!$A$17)))),IF(Modélisation!$B$10=6,IF(C374&gt;=Modélisation!$B$22,Modélisation!$A$22,IF(C374&gt;=Modélisation!$B$21,Modélisation!$A$21,IF(C374&gt;=Modélisation!$B$20,Modélisation!$A$20,IF(C374&gt;=Modélisation!$B$19,Modélisation!$A$19,IF(C374&gt;=Modélisation!$B$18,Modélisation!$A$18,Modélisation!$A$17))))),IF(Modélisation!$B$10=7,IF(C374&gt;=Modélisation!$B$23,Modélisation!$A$23,IF(C374&gt;=Modélisation!$B$22,Modélisation!$A$22,IF(C374&gt;=Modélisation!$B$21,Modélisation!$A$21,IF(C374&gt;=Modélisation!$B$20,Modélisation!$A$20,IF(C374&gt;=Modélisation!$B$19,Modélisation!$A$19,IF(C374&gt;=Modélisation!$B$18,Modélisation!$A$18,Modélisation!$A$17))))))))))))</f>
        <v/>
      </c>
      <c r="F374" s="1" t="str">
        <f>IF(ISBLANK(C374),"",VLOOKUP(E374,Modélisation!$A$17:$H$23,8,FALSE))</f>
        <v/>
      </c>
      <c r="G374" s="4" t="str">
        <f>IF(ISBLANK(C374),"",IF(Modélisation!$B$3="Oui",IF(D374=Liste!$F$2,0%,VLOOKUP(D374,Modélisation!$A$69:$B$86,2,FALSE)),""))</f>
        <v/>
      </c>
      <c r="H374" s="1" t="str">
        <f>IF(ISBLANK(C374),"",IF(Modélisation!$B$3="Oui",F374*(1-G374),F374))</f>
        <v/>
      </c>
    </row>
    <row r="375" spans="1:8" x14ac:dyDescent="0.35">
      <c r="A375" s="2">
        <v>374</v>
      </c>
      <c r="B375" s="36"/>
      <c r="C375" s="39"/>
      <c r="D375" s="37"/>
      <c r="E375" s="1" t="str">
        <f>IF(ISBLANK(C375),"",IF(Modélisation!$B$10=3,IF(C375&gt;=Modélisation!$B$19,Modélisation!$A$19,IF(C375&gt;=Modélisation!$B$18,Modélisation!$A$18,Modélisation!$A$17)),IF(Modélisation!$B$10=4,IF(C375&gt;=Modélisation!$B$20,Modélisation!$A$20,IF(C375&gt;=Modélisation!$B$19,Modélisation!$A$19,IF(C375&gt;=Modélisation!$B$18,Modélisation!$A$18,Modélisation!$A$17))),IF(Modélisation!$B$10=5,IF(C375&gt;=Modélisation!$B$21,Modélisation!$A$21,IF(C375&gt;=Modélisation!$B$20,Modélisation!$A$20,IF(C375&gt;=Modélisation!$B$19,Modélisation!$A$19,IF(C375&gt;=Modélisation!$B$18,Modélisation!$A$18,Modélisation!$A$17)))),IF(Modélisation!$B$10=6,IF(C375&gt;=Modélisation!$B$22,Modélisation!$A$22,IF(C375&gt;=Modélisation!$B$21,Modélisation!$A$21,IF(C375&gt;=Modélisation!$B$20,Modélisation!$A$20,IF(C375&gt;=Modélisation!$B$19,Modélisation!$A$19,IF(C375&gt;=Modélisation!$B$18,Modélisation!$A$18,Modélisation!$A$17))))),IF(Modélisation!$B$10=7,IF(C375&gt;=Modélisation!$B$23,Modélisation!$A$23,IF(C375&gt;=Modélisation!$B$22,Modélisation!$A$22,IF(C375&gt;=Modélisation!$B$21,Modélisation!$A$21,IF(C375&gt;=Modélisation!$B$20,Modélisation!$A$20,IF(C375&gt;=Modélisation!$B$19,Modélisation!$A$19,IF(C375&gt;=Modélisation!$B$18,Modélisation!$A$18,Modélisation!$A$17))))))))))))</f>
        <v/>
      </c>
      <c r="F375" s="1" t="str">
        <f>IF(ISBLANK(C375),"",VLOOKUP(E375,Modélisation!$A$17:$H$23,8,FALSE))</f>
        <v/>
      </c>
      <c r="G375" s="4" t="str">
        <f>IF(ISBLANK(C375),"",IF(Modélisation!$B$3="Oui",IF(D375=Liste!$F$2,0%,VLOOKUP(D375,Modélisation!$A$69:$B$86,2,FALSE)),""))</f>
        <v/>
      </c>
      <c r="H375" s="1" t="str">
        <f>IF(ISBLANK(C375),"",IF(Modélisation!$B$3="Oui",F375*(1-G375),F375))</f>
        <v/>
      </c>
    </row>
    <row r="376" spans="1:8" x14ac:dyDescent="0.35">
      <c r="A376" s="2">
        <v>375</v>
      </c>
      <c r="B376" s="36"/>
      <c r="C376" s="39"/>
      <c r="D376" s="37"/>
      <c r="E376" s="1" t="str">
        <f>IF(ISBLANK(C376),"",IF(Modélisation!$B$10=3,IF(C376&gt;=Modélisation!$B$19,Modélisation!$A$19,IF(C376&gt;=Modélisation!$B$18,Modélisation!$A$18,Modélisation!$A$17)),IF(Modélisation!$B$10=4,IF(C376&gt;=Modélisation!$B$20,Modélisation!$A$20,IF(C376&gt;=Modélisation!$B$19,Modélisation!$A$19,IF(C376&gt;=Modélisation!$B$18,Modélisation!$A$18,Modélisation!$A$17))),IF(Modélisation!$B$10=5,IF(C376&gt;=Modélisation!$B$21,Modélisation!$A$21,IF(C376&gt;=Modélisation!$B$20,Modélisation!$A$20,IF(C376&gt;=Modélisation!$B$19,Modélisation!$A$19,IF(C376&gt;=Modélisation!$B$18,Modélisation!$A$18,Modélisation!$A$17)))),IF(Modélisation!$B$10=6,IF(C376&gt;=Modélisation!$B$22,Modélisation!$A$22,IF(C376&gt;=Modélisation!$B$21,Modélisation!$A$21,IF(C376&gt;=Modélisation!$B$20,Modélisation!$A$20,IF(C376&gt;=Modélisation!$B$19,Modélisation!$A$19,IF(C376&gt;=Modélisation!$B$18,Modélisation!$A$18,Modélisation!$A$17))))),IF(Modélisation!$B$10=7,IF(C376&gt;=Modélisation!$B$23,Modélisation!$A$23,IF(C376&gt;=Modélisation!$B$22,Modélisation!$A$22,IF(C376&gt;=Modélisation!$B$21,Modélisation!$A$21,IF(C376&gt;=Modélisation!$B$20,Modélisation!$A$20,IF(C376&gt;=Modélisation!$B$19,Modélisation!$A$19,IF(C376&gt;=Modélisation!$B$18,Modélisation!$A$18,Modélisation!$A$17))))))))))))</f>
        <v/>
      </c>
      <c r="F376" s="1" t="str">
        <f>IF(ISBLANK(C376),"",VLOOKUP(E376,Modélisation!$A$17:$H$23,8,FALSE))</f>
        <v/>
      </c>
      <c r="G376" s="4" t="str">
        <f>IF(ISBLANK(C376),"",IF(Modélisation!$B$3="Oui",IF(D376=Liste!$F$2,0%,VLOOKUP(D376,Modélisation!$A$69:$B$86,2,FALSE)),""))</f>
        <v/>
      </c>
      <c r="H376" s="1" t="str">
        <f>IF(ISBLANK(C376),"",IF(Modélisation!$B$3="Oui",F376*(1-G376),F376))</f>
        <v/>
      </c>
    </row>
    <row r="377" spans="1:8" x14ac:dyDescent="0.35">
      <c r="A377" s="2">
        <v>376</v>
      </c>
      <c r="B377" s="36"/>
      <c r="C377" s="39"/>
      <c r="D377" s="37"/>
      <c r="E377" s="1" t="str">
        <f>IF(ISBLANK(C377),"",IF(Modélisation!$B$10=3,IF(C377&gt;=Modélisation!$B$19,Modélisation!$A$19,IF(C377&gt;=Modélisation!$B$18,Modélisation!$A$18,Modélisation!$A$17)),IF(Modélisation!$B$10=4,IF(C377&gt;=Modélisation!$B$20,Modélisation!$A$20,IF(C377&gt;=Modélisation!$B$19,Modélisation!$A$19,IF(C377&gt;=Modélisation!$B$18,Modélisation!$A$18,Modélisation!$A$17))),IF(Modélisation!$B$10=5,IF(C377&gt;=Modélisation!$B$21,Modélisation!$A$21,IF(C377&gt;=Modélisation!$B$20,Modélisation!$A$20,IF(C377&gt;=Modélisation!$B$19,Modélisation!$A$19,IF(C377&gt;=Modélisation!$B$18,Modélisation!$A$18,Modélisation!$A$17)))),IF(Modélisation!$B$10=6,IF(C377&gt;=Modélisation!$B$22,Modélisation!$A$22,IF(C377&gt;=Modélisation!$B$21,Modélisation!$A$21,IF(C377&gt;=Modélisation!$B$20,Modélisation!$A$20,IF(C377&gt;=Modélisation!$B$19,Modélisation!$A$19,IF(C377&gt;=Modélisation!$B$18,Modélisation!$A$18,Modélisation!$A$17))))),IF(Modélisation!$B$10=7,IF(C377&gt;=Modélisation!$B$23,Modélisation!$A$23,IF(C377&gt;=Modélisation!$B$22,Modélisation!$A$22,IF(C377&gt;=Modélisation!$B$21,Modélisation!$A$21,IF(C377&gt;=Modélisation!$B$20,Modélisation!$A$20,IF(C377&gt;=Modélisation!$B$19,Modélisation!$A$19,IF(C377&gt;=Modélisation!$B$18,Modélisation!$A$18,Modélisation!$A$17))))))))))))</f>
        <v/>
      </c>
      <c r="F377" s="1" t="str">
        <f>IF(ISBLANK(C377),"",VLOOKUP(E377,Modélisation!$A$17:$H$23,8,FALSE))</f>
        <v/>
      </c>
      <c r="G377" s="4" t="str">
        <f>IF(ISBLANK(C377),"",IF(Modélisation!$B$3="Oui",IF(D377=Liste!$F$2,0%,VLOOKUP(D377,Modélisation!$A$69:$B$86,2,FALSE)),""))</f>
        <v/>
      </c>
      <c r="H377" s="1" t="str">
        <f>IF(ISBLANK(C377),"",IF(Modélisation!$B$3="Oui",F377*(1-G377),F377))</f>
        <v/>
      </c>
    </row>
    <row r="378" spans="1:8" x14ac:dyDescent="0.35">
      <c r="A378" s="2">
        <v>377</v>
      </c>
      <c r="B378" s="36"/>
      <c r="C378" s="39"/>
      <c r="D378" s="37"/>
      <c r="E378" s="1" t="str">
        <f>IF(ISBLANK(C378),"",IF(Modélisation!$B$10=3,IF(C378&gt;=Modélisation!$B$19,Modélisation!$A$19,IF(C378&gt;=Modélisation!$B$18,Modélisation!$A$18,Modélisation!$A$17)),IF(Modélisation!$B$10=4,IF(C378&gt;=Modélisation!$B$20,Modélisation!$A$20,IF(C378&gt;=Modélisation!$B$19,Modélisation!$A$19,IF(C378&gt;=Modélisation!$B$18,Modélisation!$A$18,Modélisation!$A$17))),IF(Modélisation!$B$10=5,IF(C378&gt;=Modélisation!$B$21,Modélisation!$A$21,IF(C378&gt;=Modélisation!$B$20,Modélisation!$A$20,IF(C378&gt;=Modélisation!$B$19,Modélisation!$A$19,IF(C378&gt;=Modélisation!$B$18,Modélisation!$A$18,Modélisation!$A$17)))),IF(Modélisation!$B$10=6,IF(C378&gt;=Modélisation!$B$22,Modélisation!$A$22,IF(C378&gt;=Modélisation!$B$21,Modélisation!$A$21,IF(C378&gt;=Modélisation!$B$20,Modélisation!$A$20,IF(C378&gt;=Modélisation!$B$19,Modélisation!$A$19,IF(C378&gt;=Modélisation!$B$18,Modélisation!$A$18,Modélisation!$A$17))))),IF(Modélisation!$B$10=7,IF(C378&gt;=Modélisation!$B$23,Modélisation!$A$23,IF(C378&gt;=Modélisation!$B$22,Modélisation!$A$22,IF(C378&gt;=Modélisation!$B$21,Modélisation!$A$21,IF(C378&gt;=Modélisation!$B$20,Modélisation!$A$20,IF(C378&gt;=Modélisation!$B$19,Modélisation!$A$19,IF(C378&gt;=Modélisation!$B$18,Modélisation!$A$18,Modélisation!$A$17))))))))))))</f>
        <v/>
      </c>
      <c r="F378" s="1" t="str">
        <f>IF(ISBLANK(C378),"",VLOOKUP(E378,Modélisation!$A$17:$H$23,8,FALSE))</f>
        <v/>
      </c>
      <c r="G378" s="4" t="str">
        <f>IF(ISBLANK(C378),"",IF(Modélisation!$B$3="Oui",IF(D378=Liste!$F$2,0%,VLOOKUP(D378,Modélisation!$A$69:$B$86,2,FALSE)),""))</f>
        <v/>
      </c>
      <c r="H378" s="1" t="str">
        <f>IF(ISBLANK(C378),"",IF(Modélisation!$B$3="Oui",F378*(1-G378),F378))</f>
        <v/>
      </c>
    </row>
    <row r="379" spans="1:8" x14ac:dyDescent="0.35">
      <c r="A379" s="2">
        <v>378</v>
      </c>
      <c r="B379" s="36"/>
      <c r="C379" s="39"/>
      <c r="D379" s="37"/>
      <c r="E379" s="1" t="str">
        <f>IF(ISBLANK(C379),"",IF(Modélisation!$B$10=3,IF(C379&gt;=Modélisation!$B$19,Modélisation!$A$19,IF(C379&gt;=Modélisation!$B$18,Modélisation!$A$18,Modélisation!$A$17)),IF(Modélisation!$B$10=4,IF(C379&gt;=Modélisation!$B$20,Modélisation!$A$20,IF(C379&gt;=Modélisation!$B$19,Modélisation!$A$19,IF(C379&gt;=Modélisation!$B$18,Modélisation!$A$18,Modélisation!$A$17))),IF(Modélisation!$B$10=5,IF(C379&gt;=Modélisation!$B$21,Modélisation!$A$21,IF(C379&gt;=Modélisation!$B$20,Modélisation!$A$20,IF(C379&gt;=Modélisation!$B$19,Modélisation!$A$19,IF(C379&gt;=Modélisation!$B$18,Modélisation!$A$18,Modélisation!$A$17)))),IF(Modélisation!$B$10=6,IF(C379&gt;=Modélisation!$B$22,Modélisation!$A$22,IF(C379&gt;=Modélisation!$B$21,Modélisation!$A$21,IF(C379&gt;=Modélisation!$B$20,Modélisation!$A$20,IF(C379&gt;=Modélisation!$B$19,Modélisation!$A$19,IF(C379&gt;=Modélisation!$B$18,Modélisation!$A$18,Modélisation!$A$17))))),IF(Modélisation!$B$10=7,IF(C379&gt;=Modélisation!$B$23,Modélisation!$A$23,IF(C379&gt;=Modélisation!$B$22,Modélisation!$A$22,IF(C379&gt;=Modélisation!$B$21,Modélisation!$A$21,IF(C379&gt;=Modélisation!$B$20,Modélisation!$A$20,IF(C379&gt;=Modélisation!$B$19,Modélisation!$A$19,IF(C379&gt;=Modélisation!$B$18,Modélisation!$A$18,Modélisation!$A$17))))))))))))</f>
        <v/>
      </c>
      <c r="F379" s="1" t="str">
        <f>IF(ISBLANK(C379),"",VLOOKUP(E379,Modélisation!$A$17:$H$23,8,FALSE))</f>
        <v/>
      </c>
      <c r="G379" s="4" t="str">
        <f>IF(ISBLANK(C379),"",IF(Modélisation!$B$3="Oui",IF(D379=Liste!$F$2,0%,VLOOKUP(D379,Modélisation!$A$69:$B$86,2,FALSE)),""))</f>
        <v/>
      </c>
      <c r="H379" s="1" t="str">
        <f>IF(ISBLANK(C379),"",IF(Modélisation!$B$3="Oui",F379*(1-G379),F379))</f>
        <v/>
      </c>
    </row>
    <row r="380" spans="1:8" x14ac:dyDescent="0.35">
      <c r="A380" s="2">
        <v>379</v>
      </c>
      <c r="B380" s="36"/>
      <c r="C380" s="39"/>
      <c r="D380" s="37"/>
      <c r="E380" s="1" t="str">
        <f>IF(ISBLANK(C380),"",IF(Modélisation!$B$10=3,IF(C380&gt;=Modélisation!$B$19,Modélisation!$A$19,IF(C380&gt;=Modélisation!$B$18,Modélisation!$A$18,Modélisation!$A$17)),IF(Modélisation!$B$10=4,IF(C380&gt;=Modélisation!$B$20,Modélisation!$A$20,IF(C380&gt;=Modélisation!$B$19,Modélisation!$A$19,IF(C380&gt;=Modélisation!$B$18,Modélisation!$A$18,Modélisation!$A$17))),IF(Modélisation!$B$10=5,IF(C380&gt;=Modélisation!$B$21,Modélisation!$A$21,IF(C380&gt;=Modélisation!$B$20,Modélisation!$A$20,IF(C380&gt;=Modélisation!$B$19,Modélisation!$A$19,IF(C380&gt;=Modélisation!$B$18,Modélisation!$A$18,Modélisation!$A$17)))),IF(Modélisation!$B$10=6,IF(C380&gt;=Modélisation!$B$22,Modélisation!$A$22,IF(C380&gt;=Modélisation!$B$21,Modélisation!$A$21,IF(C380&gt;=Modélisation!$B$20,Modélisation!$A$20,IF(C380&gt;=Modélisation!$B$19,Modélisation!$A$19,IF(C380&gt;=Modélisation!$B$18,Modélisation!$A$18,Modélisation!$A$17))))),IF(Modélisation!$B$10=7,IF(C380&gt;=Modélisation!$B$23,Modélisation!$A$23,IF(C380&gt;=Modélisation!$B$22,Modélisation!$A$22,IF(C380&gt;=Modélisation!$B$21,Modélisation!$A$21,IF(C380&gt;=Modélisation!$B$20,Modélisation!$A$20,IF(C380&gt;=Modélisation!$B$19,Modélisation!$A$19,IF(C380&gt;=Modélisation!$B$18,Modélisation!$A$18,Modélisation!$A$17))))))))))))</f>
        <v/>
      </c>
      <c r="F380" s="1" t="str">
        <f>IF(ISBLANK(C380),"",VLOOKUP(E380,Modélisation!$A$17:$H$23,8,FALSE))</f>
        <v/>
      </c>
      <c r="G380" s="4" t="str">
        <f>IF(ISBLANK(C380),"",IF(Modélisation!$B$3="Oui",IF(D380=Liste!$F$2,0%,VLOOKUP(D380,Modélisation!$A$69:$B$86,2,FALSE)),""))</f>
        <v/>
      </c>
      <c r="H380" s="1" t="str">
        <f>IF(ISBLANK(C380),"",IF(Modélisation!$B$3="Oui",F380*(1-G380),F380))</f>
        <v/>
      </c>
    </row>
    <row r="381" spans="1:8" x14ac:dyDescent="0.35">
      <c r="A381" s="2">
        <v>380</v>
      </c>
      <c r="B381" s="36"/>
      <c r="C381" s="39"/>
      <c r="D381" s="37"/>
      <c r="E381" s="1" t="str">
        <f>IF(ISBLANK(C381),"",IF(Modélisation!$B$10=3,IF(C381&gt;=Modélisation!$B$19,Modélisation!$A$19,IF(C381&gt;=Modélisation!$B$18,Modélisation!$A$18,Modélisation!$A$17)),IF(Modélisation!$B$10=4,IF(C381&gt;=Modélisation!$B$20,Modélisation!$A$20,IF(C381&gt;=Modélisation!$B$19,Modélisation!$A$19,IF(C381&gt;=Modélisation!$B$18,Modélisation!$A$18,Modélisation!$A$17))),IF(Modélisation!$B$10=5,IF(C381&gt;=Modélisation!$B$21,Modélisation!$A$21,IF(C381&gt;=Modélisation!$B$20,Modélisation!$A$20,IF(C381&gt;=Modélisation!$B$19,Modélisation!$A$19,IF(C381&gt;=Modélisation!$B$18,Modélisation!$A$18,Modélisation!$A$17)))),IF(Modélisation!$B$10=6,IF(C381&gt;=Modélisation!$B$22,Modélisation!$A$22,IF(C381&gt;=Modélisation!$B$21,Modélisation!$A$21,IF(C381&gt;=Modélisation!$B$20,Modélisation!$A$20,IF(C381&gt;=Modélisation!$B$19,Modélisation!$A$19,IF(C381&gt;=Modélisation!$B$18,Modélisation!$A$18,Modélisation!$A$17))))),IF(Modélisation!$B$10=7,IF(C381&gt;=Modélisation!$B$23,Modélisation!$A$23,IF(C381&gt;=Modélisation!$B$22,Modélisation!$A$22,IF(C381&gt;=Modélisation!$B$21,Modélisation!$A$21,IF(C381&gt;=Modélisation!$B$20,Modélisation!$A$20,IF(C381&gt;=Modélisation!$B$19,Modélisation!$A$19,IF(C381&gt;=Modélisation!$B$18,Modélisation!$A$18,Modélisation!$A$17))))))))))))</f>
        <v/>
      </c>
      <c r="F381" s="1" t="str">
        <f>IF(ISBLANK(C381),"",VLOOKUP(E381,Modélisation!$A$17:$H$23,8,FALSE))</f>
        <v/>
      </c>
      <c r="G381" s="4" t="str">
        <f>IF(ISBLANK(C381),"",IF(Modélisation!$B$3="Oui",IF(D381=Liste!$F$2,0%,VLOOKUP(D381,Modélisation!$A$69:$B$86,2,FALSE)),""))</f>
        <v/>
      </c>
      <c r="H381" s="1" t="str">
        <f>IF(ISBLANK(C381),"",IF(Modélisation!$B$3="Oui",F381*(1-G381),F381))</f>
        <v/>
      </c>
    </row>
    <row r="382" spans="1:8" x14ac:dyDescent="0.35">
      <c r="A382" s="2">
        <v>381</v>
      </c>
      <c r="B382" s="36"/>
      <c r="C382" s="39"/>
      <c r="D382" s="37"/>
      <c r="E382" s="1" t="str">
        <f>IF(ISBLANK(C382),"",IF(Modélisation!$B$10=3,IF(C382&gt;=Modélisation!$B$19,Modélisation!$A$19,IF(C382&gt;=Modélisation!$B$18,Modélisation!$A$18,Modélisation!$A$17)),IF(Modélisation!$B$10=4,IF(C382&gt;=Modélisation!$B$20,Modélisation!$A$20,IF(C382&gt;=Modélisation!$B$19,Modélisation!$A$19,IF(C382&gt;=Modélisation!$B$18,Modélisation!$A$18,Modélisation!$A$17))),IF(Modélisation!$B$10=5,IF(C382&gt;=Modélisation!$B$21,Modélisation!$A$21,IF(C382&gt;=Modélisation!$B$20,Modélisation!$A$20,IF(C382&gt;=Modélisation!$B$19,Modélisation!$A$19,IF(C382&gt;=Modélisation!$B$18,Modélisation!$A$18,Modélisation!$A$17)))),IF(Modélisation!$B$10=6,IF(C382&gt;=Modélisation!$B$22,Modélisation!$A$22,IF(C382&gt;=Modélisation!$B$21,Modélisation!$A$21,IF(C382&gt;=Modélisation!$B$20,Modélisation!$A$20,IF(C382&gt;=Modélisation!$B$19,Modélisation!$A$19,IF(C382&gt;=Modélisation!$B$18,Modélisation!$A$18,Modélisation!$A$17))))),IF(Modélisation!$B$10=7,IF(C382&gt;=Modélisation!$B$23,Modélisation!$A$23,IF(C382&gt;=Modélisation!$B$22,Modélisation!$A$22,IF(C382&gt;=Modélisation!$B$21,Modélisation!$A$21,IF(C382&gt;=Modélisation!$B$20,Modélisation!$A$20,IF(C382&gt;=Modélisation!$B$19,Modélisation!$A$19,IF(C382&gt;=Modélisation!$B$18,Modélisation!$A$18,Modélisation!$A$17))))))))))))</f>
        <v/>
      </c>
      <c r="F382" s="1" t="str">
        <f>IF(ISBLANK(C382),"",VLOOKUP(E382,Modélisation!$A$17:$H$23,8,FALSE))</f>
        <v/>
      </c>
      <c r="G382" s="4" t="str">
        <f>IF(ISBLANK(C382),"",IF(Modélisation!$B$3="Oui",IF(D382=Liste!$F$2,0%,VLOOKUP(D382,Modélisation!$A$69:$B$86,2,FALSE)),""))</f>
        <v/>
      </c>
      <c r="H382" s="1" t="str">
        <f>IF(ISBLANK(C382),"",IF(Modélisation!$B$3="Oui",F382*(1-G382),F382))</f>
        <v/>
      </c>
    </row>
    <row r="383" spans="1:8" x14ac:dyDescent="0.35">
      <c r="A383" s="2">
        <v>382</v>
      </c>
      <c r="B383" s="36"/>
      <c r="C383" s="39"/>
      <c r="D383" s="37"/>
      <c r="E383" s="1" t="str">
        <f>IF(ISBLANK(C383),"",IF(Modélisation!$B$10=3,IF(C383&gt;=Modélisation!$B$19,Modélisation!$A$19,IF(C383&gt;=Modélisation!$B$18,Modélisation!$A$18,Modélisation!$A$17)),IF(Modélisation!$B$10=4,IF(C383&gt;=Modélisation!$B$20,Modélisation!$A$20,IF(C383&gt;=Modélisation!$B$19,Modélisation!$A$19,IF(C383&gt;=Modélisation!$B$18,Modélisation!$A$18,Modélisation!$A$17))),IF(Modélisation!$B$10=5,IF(C383&gt;=Modélisation!$B$21,Modélisation!$A$21,IF(C383&gt;=Modélisation!$B$20,Modélisation!$A$20,IF(C383&gt;=Modélisation!$B$19,Modélisation!$A$19,IF(C383&gt;=Modélisation!$B$18,Modélisation!$A$18,Modélisation!$A$17)))),IF(Modélisation!$B$10=6,IF(C383&gt;=Modélisation!$B$22,Modélisation!$A$22,IF(C383&gt;=Modélisation!$B$21,Modélisation!$A$21,IF(C383&gt;=Modélisation!$B$20,Modélisation!$A$20,IF(C383&gt;=Modélisation!$B$19,Modélisation!$A$19,IF(C383&gt;=Modélisation!$B$18,Modélisation!$A$18,Modélisation!$A$17))))),IF(Modélisation!$B$10=7,IF(C383&gt;=Modélisation!$B$23,Modélisation!$A$23,IF(C383&gt;=Modélisation!$B$22,Modélisation!$A$22,IF(C383&gt;=Modélisation!$B$21,Modélisation!$A$21,IF(C383&gt;=Modélisation!$B$20,Modélisation!$A$20,IF(C383&gt;=Modélisation!$B$19,Modélisation!$A$19,IF(C383&gt;=Modélisation!$B$18,Modélisation!$A$18,Modélisation!$A$17))))))))))))</f>
        <v/>
      </c>
      <c r="F383" s="1" t="str">
        <f>IF(ISBLANK(C383),"",VLOOKUP(E383,Modélisation!$A$17:$H$23,8,FALSE))</f>
        <v/>
      </c>
      <c r="G383" s="4" t="str">
        <f>IF(ISBLANK(C383),"",IF(Modélisation!$B$3="Oui",IF(D383=Liste!$F$2,0%,VLOOKUP(D383,Modélisation!$A$69:$B$86,2,FALSE)),""))</f>
        <v/>
      </c>
      <c r="H383" s="1" t="str">
        <f>IF(ISBLANK(C383),"",IF(Modélisation!$B$3="Oui",F383*(1-G383),F383))</f>
        <v/>
      </c>
    </row>
    <row r="384" spans="1:8" x14ac:dyDescent="0.35">
      <c r="A384" s="2">
        <v>383</v>
      </c>
      <c r="B384" s="36"/>
      <c r="C384" s="39"/>
      <c r="D384" s="37"/>
      <c r="E384" s="1" t="str">
        <f>IF(ISBLANK(C384),"",IF(Modélisation!$B$10=3,IF(C384&gt;=Modélisation!$B$19,Modélisation!$A$19,IF(C384&gt;=Modélisation!$B$18,Modélisation!$A$18,Modélisation!$A$17)),IF(Modélisation!$B$10=4,IF(C384&gt;=Modélisation!$B$20,Modélisation!$A$20,IF(C384&gt;=Modélisation!$B$19,Modélisation!$A$19,IF(C384&gt;=Modélisation!$B$18,Modélisation!$A$18,Modélisation!$A$17))),IF(Modélisation!$B$10=5,IF(C384&gt;=Modélisation!$B$21,Modélisation!$A$21,IF(C384&gt;=Modélisation!$B$20,Modélisation!$A$20,IF(C384&gt;=Modélisation!$B$19,Modélisation!$A$19,IF(C384&gt;=Modélisation!$B$18,Modélisation!$A$18,Modélisation!$A$17)))),IF(Modélisation!$B$10=6,IF(C384&gt;=Modélisation!$B$22,Modélisation!$A$22,IF(C384&gt;=Modélisation!$B$21,Modélisation!$A$21,IF(C384&gt;=Modélisation!$B$20,Modélisation!$A$20,IF(C384&gt;=Modélisation!$B$19,Modélisation!$A$19,IF(C384&gt;=Modélisation!$B$18,Modélisation!$A$18,Modélisation!$A$17))))),IF(Modélisation!$B$10=7,IF(C384&gt;=Modélisation!$B$23,Modélisation!$A$23,IF(C384&gt;=Modélisation!$B$22,Modélisation!$A$22,IF(C384&gt;=Modélisation!$B$21,Modélisation!$A$21,IF(C384&gt;=Modélisation!$B$20,Modélisation!$A$20,IF(C384&gt;=Modélisation!$B$19,Modélisation!$A$19,IF(C384&gt;=Modélisation!$B$18,Modélisation!$A$18,Modélisation!$A$17))))))))))))</f>
        <v/>
      </c>
      <c r="F384" s="1" t="str">
        <f>IF(ISBLANK(C384),"",VLOOKUP(E384,Modélisation!$A$17:$H$23,8,FALSE))</f>
        <v/>
      </c>
      <c r="G384" s="4" t="str">
        <f>IF(ISBLANK(C384),"",IF(Modélisation!$B$3="Oui",IF(D384=Liste!$F$2,0%,VLOOKUP(D384,Modélisation!$A$69:$B$86,2,FALSE)),""))</f>
        <v/>
      </c>
      <c r="H384" s="1" t="str">
        <f>IF(ISBLANK(C384),"",IF(Modélisation!$B$3="Oui",F384*(1-G384),F384))</f>
        <v/>
      </c>
    </row>
    <row r="385" spans="1:8" x14ac:dyDescent="0.35">
      <c r="A385" s="2">
        <v>384</v>
      </c>
      <c r="B385" s="36"/>
      <c r="C385" s="39"/>
      <c r="D385" s="37"/>
      <c r="E385" s="1" t="str">
        <f>IF(ISBLANK(C385),"",IF(Modélisation!$B$10=3,IF(C385&gt;=Modélisation!$B$19,Modélisation!$A$19,IF(C385&gt;=Modélisation!$B$18,Modélisation!$A$18,Modélisation!$A$17)),IF(Modélisation!$B$10=4,IF(C385&gt;=Modélisation!$B$20,Modélisation!$A$20,IF(C385&gt;=Modélisation!$B$19,Modélisation!$A$19,IF(C385&gt;=Modélisation!$B$18,Modélisation!$A$18,Modélisation!$A$17))),IF(Modélisation!$B$10=5,IF(C385&gt;=Modélisation!$B$21,Modélisation!$A$21,IF(C385&gt;=Modélisation!$B$20,Modélisation!$A$20,IF(C385&gt;=Modélisation!$B$19,Modélisation!$A$19,IF(C385&gt;=Modélisation!$B$18,Modélisation!$A$18,Modélisation!$A$17)))),IF(Modélisation!$B$10=6,IF(C385&gt;=Modélisation!$B$22,Modélisation!$A$22,IF(C385&gt;=Modélisation!$B$21,Modélisation!$A$21,IF(C385&gt;=Modélisation!$B$20,Modélisation!$A$20,IF(C385&gt;=Modélisation!$B$19,Modélisation!$A$19,IF(C385&gt;=Modélisation!$B$18,Modélisation!$A$18,Modélisation!$A$17))))),IF(Modélisation!$B$10=7,IF(C385&gt;=Modélisation!$B$23,Modélisation!$A$23,IF(C385&gt;=Modélisation!$B$22,Modélisation!$A$22,IF(C385&gt;=Modélisation!$B$21,Modélisation!$A$21,IF(C385&gt;=Modélisation!$B$20,Modélisation!$A$20,IF(C385&gt;=Modélisation!$B$19,Modélisation!$A$19,IF(C385&gt;=Modélisation!$B$18,Modélisation!$A$18,Modélisation!$A$17))))))))))))</f>
        <v/>
      </c>
      <c r="F385" s="1" t="str">
        <f>IF(ISBLANK(C385),"",VLOOKUP(E385,Modélisation!$A$17:$H$23,8,FALSE))</f>
        <v/>
      </c>
      <c r="G385" s="4" t="str">
        <f>IF(ISBLANK(C385),"",IF(Modélisation!$B$3="Oui",IF(D385=Liste!$F$2,0%,VLOOKUP(D385,Modélisation!$A$69:$B$86,2,FALSE)),""))</f>
        <v/>
      </c>
      <c r="H385" s="1" t="str">
        <f>IF(ISBLANK(C385),"",IF(Modélisation!$B$3="Oui",F385*(1-G385),F385))</f>
        <v/>
      </c>
    </row>
    <row r="386" spans="1:8" x14ac:dyDescent="0.35">
      <c r="A386" s="2">
        <v>385</v>
      </c>
      <c r="B386" s="36"/>
      <c r="C386" s="39"/>
      <c r="D386" s="37"/>
      <c r="E386" s="1" t="str">
        <f>IF(ISBLANK(C386),"",IF(Modélisation!$B$10=3,IF(C386&gt;=Modélisation!$B$19,Modélisation!$A$19,IF(C386&gt;=Modélisation!$B$18,Modélisation!$A$18,Modélisation!$A$17)),IF(Modélisation!$B$10=4,IF(C386&gt;=Modélisation!$B$20,Modélisation!$A$20,IF(C386&gt;=Modélisation!$B$19,Modélisation!$A$19,IF(C386&gt;=Modélisation!$B$18,Modélisation!$A$18,Modélisation!$A$17))),IF(Modélisation!$B$10=5,IF(C386&gt;=Modélisation!$B$21,Modélisation!$A$21,IF(C386&gt;=Modélisation!$B$20,Modélisation!$A$20,IF(C386&gt;=Modélisation!$B$19,Modélisation!$A$19,IF(C386&gt;=Modélisation!$B$18,Modélisation!$A$18,Modélisation!$A$17)))),IF(Modélisation!$B$10=6,IF(C386&gt;=Modélisation!$B$22,Modélisation!$A$22,IF(C386&gt;=Modélisation!$B$21,Modélisation!$A$21,IF(C386&gt;=Modélisation!$B$20,Modélisation!$A$20,IF(C386&gt;=Modélisation!$B$19,Modélisation!$A$19,IF(C386&gt;=Modélisation!$B$18,Modélisation!$A$18,Modélisation!$A$17))))),IF(Modélisation!$B$10=7,IF(C386&gt;=Modélisation!$B$23,Modélisation!$A$23,IF(C386&gt;=Modélisation!$B$22,Modélisation!$A$22,IF(C386&gt;=Modélisation!$B$21,Modélisation!$A$21,IF(C386&gt;=Modélisation!$B$20,Modélisation!$A$20,IF(C386&gt;=Modélisation!$B$19,Modélisation!$A$19,IF(C386&gt;=Modélisation!$B$18,Modélisation!$A$18,Modélisation!$A$17))))))))))))</f>
        <v/>
      </c>
      <c r="F386" s="1" t="str">
        <f>IF(ISBLANK(C386),"",VLOOKUP(E386,Modélisation!$A$17:$H$23,8,FALSE))</f>
        <v/>
      </c>
      <c r="G386" s="4" t="str">
        <f>IF(ISBLANK(C386),"",IF(Modélisation!$B$3="Oui",IF(D386=Liste!$F$2,0%,VLOOKUP(D386,Modélisation!$A$69:$B$86,2,FALSE)),""))</f>
        <v/>
      </c>
      <c r="H386" s="1" t="str">
        <f>IF(ISBLANK(C386),"",IF(Modélisation!$B$3="Oui",F386*(1-G386),F386))</f>
        <v/>
      </c>
    </row>
    <row r="387" spans="1:8" x14ac:dyDescent="0.35">
      <c r="A387" s="2">
        <v>386</v>
      </c>
      <c r="B387" s="36"/>
      <c r="C387" s="39"/>
      <c r="D387" s="37"/>
      <c r="E387" s="1" t="str">
        <f>IF(ISBLANK(C387),"",IF(Modélisation!$B$10=3,IF(C387&gt;=Modélisation!$B$19,Modélisation!$A$19,IF(C387&gt;=Modélisation!$B$18,Modélisation!$A$18,Modélisation!$A$17)),IF(Modélisation!$B$10=4,IF(C387&gt;=Modélisation!$B$20,Modélisation!$A$20,IF(C387&gt;=Modélisation!$B$19,Modélisation!$A$19,IF(C387&gt;=Modélisation!$B$18,Modélisation!$A$18,Modélisation!$A$17))),IF(Modélisation!$B$10=5,IF(C387&gt;=Modélisation!$B$21,Modélisation!$A$21,IF(C387&gt;=Modélisation!$B$20,Modélisation!$A$20,IF(C387&gt;=Modélisation!$B$19,Modélisation!$A$19,IF(C387&gt;=Modélisation!$B$18,Modélisation!$A$18,Modélisation!$A$17)))),IF(Modélisation!$B$10=6,IF(C387&gt;=Modélisation!$B$22,Modélisation!$A$22,IF(C387&gt;=Modélisation!$B$21,Modélisation!$A$21,IF(C387&gt;=Modélisation!$B$20,Modélisation!$A$20,IF(C387&gt;=Modélisation!$B$19,Modélisation!$A$19,IF(C387&gt;=Modélisation!$B$18,Modélisation!$A$18,Modélisation!$A$17))))),IF(Modélisation!$B$10=7,IF(C387&gt;=Modélisation!$B$23,Modélisation!$A$23,IF(C387&gt;=Modélisation!$B$22,Modélisation!$A$22,IF(C387&gt;=Modélisation!$B$21,Modélisation!$A$21,IF(C387&gt;=Modélisation!$B$20,Modélisation!$A$20,IF(C387&gt;=Modélisation!$B$19,Modélisation!$A$19,IF(C387&gt;=Modélisation!$B$18,Modélisation!$A$18,Modélisation!$A$17))))))))))))</f>
        <v/>
      </c>
      <c r="F387" s="1" t="str">
        <f>IF(ISBLANK(C387),"",VLOOKUP(E387,Modélisation!$A$17:$H$23,8,FALSE))</f>
        <v/>
      </c>
      <c r="G387" s="4" t="str">
        <f>IF(ISBLANK(C387),"",IF(Modélisation!$B$3="Oui",IF(D387=Liste!$F$2,0%,VLOOKUP(D387,Modélisation!$A$69:$B$86,2,FALSE)),""))</f>
        <v/>
      </c>
      <c r="H387" s="1" t="str">
        <f>IF(ISBLANK(C387),"",IF(Modélisation!$B$3="Oui",F387*(1-G387),F387))</f>
        <v/>
      </c>
    </row>
    <row r="388" spans="1:8" x14ac:dyDescent="0.35">
      <c r="A388" s="2">
        <v>387</v>
      </c>
      <c r="B388" s="36"/>
      <c r="C388" s="39"/>
      <c r="D388" s="37"/>
      <c r="E388" s="1" t="str">
        <f>IF(ISBLANK(C388),"",IF(Modélisation!$B$10=3,IF(C388&gt;=Modélisation!$B$19,Modélisation!$A$19,IF(C388&gt;=Modélisation!$B$18,Modélisation!$A$18,Modélisation!$A$17)),IF(Modélisation!$B$10=4,IF(C388&gt;=Modélisation!$B$20,Modélisation!$A$20,IF(C388&gt;=Modélisation!$B$19,Modélisation!$A$19,IF(C388&gt;=Modélisation!$B$18,Modélisation!$A$18,Modélisation!$A$17))),IF(Modélisation!$B$10=5,IF(C388&gt;=Modélisation!$B$21,Modélisation!$A$21,IF(C388&gt;=Modélisation!$B$20,Modélisation!$A$20,IF(C388&gt;=Modélisation!$B$19,Modélisation!$A$19,IF(C388&gt;=Modélisation!$B$18,Modélisation!$A$18,Modélisation!$A$17)))),IF(Modélisation!$B$10=6,IF(C388&gt;=Modélisation!$B$22,Modélisation!$A$22,IF(C388&gt;=Modélisation!$B$21,Modélisation!$A$21,IF(C388&gt;=Modélisation!$B$20,Modélisation!$A$20,IF(C388&gt;=Modélisation!$B$19,Modélisation!$A$19,IF(C388&gt;=Modélisation!$B$18,Modélisation!$A$18,Modélisation!$A$17))))),IF(Modélisation!$B$10=7,IF(C388&gt;=Modélisation!$B$23,Modélisation!$A$23,IF(C388&gt;=Modélisation!$B$22,Modélisation!$A$22,IF(C388&gt;=Modélisation!$B$21,Modélisation!$A$21,IF(C388&gt;=Modélisation!$B$20,Modélisation!$A$20,IF(C388&gt;=Modélisation!$B$19,Modélisation!$A$19,IF(C388&gt;=Modélisation!$B$18,Modélisation!$A$18,Modélisation!$A$17))))))))))))</f>
        <v/>
      </c>
      <c r="F388" s="1" t="str">
        <f>IF(ISBLANK(C388),"",VLOOKUP(E388,Modélisation!$A$17:$H$23,8,FALSE))</f>
        <v/>
      </c>
      <c r="G388" s="4" t="str">
        <f>IF(ISBLANK(C388),"",IF(Modélisation!$B$3="Oui",IF(D388=Liste!$F$2,0%,VLOOKUP(D388,Modélisation!$A$69:$B$86,2,FALSE)),""))</f>
        <v/>
      </c>
      <c r="H388" s="1" t="str">
        <f>IF(ISBLANK(C388),"",IF(Modélisation!$B$3="Oui",F388*(1-G388),F388))</f>
        <v/>
      </c>
    </row>
    <row r="389" spans="1:8" x14ac:dyDescent="0.35">
      <c r="A389" s="2">
        <v>388</v>
      </c>
      <c r="B389" s="36"/>
      <c r="C389" s="39"/>
      <c r="D389" s="37"/>
      <c r="E389" s="1" t="str">
        <f>IF(ISBLANK(C389),"",IF(Modélisation!$B$10=3,IF(C389&gt;=Modélisation!$B$19,Modélisation!$A$19,IF(C389&gt;=Modélisation!$B$18,Modélisation!$A$18,Modélisation!$A$17)),IF(Modélisation!$B$10=4,IF(C389&gt;=Modélisation!$B$20,Modélisation!$A$20,IF(C389&gt;=Modélisation!$B$19,Modélisation!$A$19,IF(C389&gt;=Modélisation!$B$18,Modélisation!$A$18,Modélisation!$A$17))),IF(Modélisation!$B$10=5,IF(C389&gt;=Modélisation!$B$21,Modélisation!$A$21,IF(C389&gt;=Modélisation!$B$20,Modélisation!$A$20,IF(C389&gt;=Modélisation!$B$19,Modélisation!$A$19,IF(C389&gt;=Modélisation!$B$18,Modélisation!$A$18,Modélisation!$A$17)))),IF(Modélisation!$B$10=6,IF(C389&gt;=Modélisation!$B$22,Modélisation!$A$22,IF(C389&gt;=Modélisation!$B$21,Modélisation!$A$21,IF(C389&gt;=Modélisation!$B$20,Modélisation!$A$20,IF(C389&gt;=Modélisation!$B$19,Modélisation!$A$19,IF(C389&gt;=Modélisation!$B$18,Modélisation!$A$18,Modélisation!$A$17))))),IF(Modélisation!$B$10=7,IF(C389&gt;=Modélisation!$B$23,Modélisation!$A$23,IF(C389&gt;=Modélisation!$B$22,Modélisation!$A$22,IF(C389&gt;=Modélisation!$B$21,Modélisation!$A$21,IF(C389&gt;=Modélisation!$B$20,Modélisation!$A$20,IF(C389&gt;=Modélisation!$B$19,Modélisation!$A$19,IF(C389&gt;=Modélisation!$B$18,Modélisation!$A$18,Modélisation!$A$17))))))))))))</f>
        <v/>
      </c>
      <c r="F389" s="1" t="str">
        <f>IF(ISBLANK(C389),"",VLOOKUP(E389,Modélisation!$A$17:$H$23,8,FALSE))</f>
        <v/>
      </c>
      <c r="G389" s="4" t="str">
        <f>IF(ISBLANK(C389),"",IF(Modélisation!$B$3="Oui",IF(D389=Liste!$F$2,0%,VLOOKUP(D389,Modélisation!$A$69:$B$86,2,FALSE)),""))</f>
        <v/>
      </c>
      <c r="H389" s="1" t="str">
        <f>IF(ISBLANK(C389),"",IF(Modélisation!$B$3="Oui",F389*(1-G389),F389))</f>
        <v/>
      </c>
    </row>
    <row r="390" spans="1:8" x14ac:dyDescent="0.35">
      <c r="A390" s="2">
        <v>389</v>
      </c>
      <c r="B390" s="36"/>
      <c r="C390" s="39"/>
      <c r="D390" s="37"/>
      <c r="E390" s="1" t="str">
        <f>IF(ISBLANK(C390),"",IF(Modélisation!$B$10=3,IF(C390&gt;=Modélisation!$B$19,Modélisation!$A$19,IF(C390&gt;=Modélisation!$B$18,Modélisation!$A$18,Modélisation!$A$17)),IF(Modélisation!$B$10=4,IF(C390&gt;=Modélisation!$B$20,Modélisation!$A$20,IF(C390&gt;=Modélisation!$B$19,Modélisation!$A$19,IF(C390&gt;=Modélisation!$B$18,Modélisation!$A$18,Modélisation!$A$17))),IF(Modélisation!$B$10=5,IF(C390&gt;=Modélisation!$B$21,Modélisation!$A$21,IF(C390&gt;=Modélisation!$B$20,Modélisation!$A$20,IF(C390&gt;=Modélisation!$B$19,Modélisation!$A$19,IF(C390&gt;=Modélisation!$B$18,Modélisation!$A$18,Modélisation!$A$17)))),IF(Modélisation!$B$10=6,IF(C390&gt;=Modélisation!$B$22,Modélisation!$A$22,IF(C390&gt;=Modélisation!$B$21,Modélisation!$A$21,IF(C390&gt;=Modélisation!$B$20,Modélisation!$A$20,IF(C390&gt;=Modélisation!$B$19,Modélisation!$A$19,IF(C390&gt;=Modélisation!$B$18,Modélisation!$A$18,Modélisation!$A$17))))),IF(Modélisation!$B$10=7,IF(C390&gt;=Modélisation!$B$23,Modélisation!$A$23,IF(C390&gt;=Modélisation!$B$22,Modélisation!$A$22,IF(C390&gt;=Modélisation!$B$21,Modélisation!$A$21,IF(C390&gt;=Modélisation!$B$20,Modélisation!$A$20,IF(C390&gt;=Modélisation!$B$19,Modélisation!$A$19,IF(C390&gt;=Modélisation!$B$18,Modélisation!$A$18,Modélisation!$A$17))))))))))))</f>
        <v/>
      </c>
      <c r="F390" s="1" t="str">
        <f>IF(ISBLANK(C390),"",VLOOKUP(E390,Modélisation!$A$17:$H$23,8,FALSE))</f>
        <v/>
      </c>
      <c r="G390" s="4" t="str">
        <f>IF(ISBLANK(C390),"",IF(Modélisation!$B$3="Oui",IF(D390=Liste!$F$2,0%,VLOOKUP(D390,Modélisation!$A$69:$B$86,2,FALSE)),""))</f>
        <v/>
      </c>
      <c r="H390" s="1" t="str">
        <f>IF(ISBLANK(C390),"",IF(Modélisation!$B$3="Oui",F390*(1-G390),F390))</f>
        <v/>
      </c>
    </row>
    <row r="391" spans="1:8" x14ac:dyDescent="0.35">
      <c r="A391" s="2">
        <v>390</v>
      </c>
      <c r="B391" s="36"/>
      <c r="C391" s="39"/>
      <c r="D391" s="37"/>
      <c r="E391" s="1" t="str">
        <f>IF(ISBLANK(C391),"",IF(Modélisation!$B$10=3,IF(C391&gt;=Modélisation!$B$19,Modélisation!$A$19,IF(C391&gt;=Modélisation!$B$18,Modélisation!$A$18,Modélisation!$A$17)),IF(Modélisation!$B$10=4,IF(C391&gt;=Modélisation!$B$20,Modélisation!$A$20,IF(C391&gt;=Modélisation!$B$19,Modélisation!$A$19,IF(C391&gt;=Modélisation!$B$18,Modélisation!$A$18,Modélisation!$A$17))),IF(Modélisation!$B$10=5,IF(C391&gt;=Modélisation!$B$21,Modélisation!$A$21,IF(C391&gt;=Modélisation!$B$20,Modélisation!$A$20,IF(C391&gt;=Modélisation!$B$19,Modélisation!$A$19,IF(C391&gt;=Modélisation!$B$18,Modélisation!$A$18,Modélisation!$A$17)))),IF(Modélisation!$B$10=6,IF(C391&gt;=Modélisation!$B$22,Modélisation!$A$22,IF(C391&gt;=Modélisation!$B$21,Modélisation!$A$21,IF(C391&gt;=Modélisation!$B$20,Modélisation!$A$20,IF(C391&gt;=Modélisation!$B$19,Modélisation!$A$19,IF(C391&gt;=Modélisation!$B$18,Modélisation!$A$18,Modélisation!$A$17))))),IF(Modélisation!$B$10=7,IF(C391&gt;=Modélisation!$B$23,Modélisation!$A$23,IF(C391&gt;=Modélisation!$B$22,Modélisation!$A$22,IF(C391&gt;=Modélisation!$B$21,Modélisation!$A$21,IF(C391&gt;=Modélisation!$B$20,Modélisation!$A$20,IF(C391&gt;=Modélisation!$B$19,Modélisation!$A$19,IF(C391&gt;=Modélisation!$B$18,Modélisation!$A$18,Modélisation!$A$17))))))))))))</f>
        <v/>
      </c>
      <c r="F391" s="1" t="str">
        <f>IF(ISBLANK(C391),"",VLOOKUP(E391,Modélisation!$A$17:$H$23,8,FALSE))</f>
        <v/>
      </c>
      <c r="G391" s="4" t="str">
        <f>IF(ISBLANK(C391),"",IF(Modélisation!$B$3="Oui",IF(D391=Liste!$F$2,0%,VLOOKUP(D391,Modélisation!$A$69:$B$86,2,FALSE)),""))</f>
        <v/>
      </c>
      <c r="H391" s="1" t="str">
        <f>IF(ISBLANK(C391),"",IF(Modélisation!$B$3="Oui",F391*(1-G391),F391))</f>
        <v/>
      </c>
    </row>
    <row r="392" spans="1:8" x14ac:dyDescent="0.35">
      <c r="A392" s="2">
        <v>391</v>
      </c>
      <c r="B392" s="36"/>
      <c r="C392" s="39"/>
      <c r="D392" s="37"/>
      <c r="E392" s="1" t="str">
        <f>IF(ISBLANK(C392),"",IF(Modélisation!$B$10=3,IF(C392&gt;=Modélisation!$B$19,Modélisation!$A$19,IF(C392&gt;=Modélisation!$B$18,Modélisation!$A$18,Modélisation!$A$17)),IF(Modélisation!$B$10=4,IF(C392&gt;=Modélisation!$B$20,Modélisation!$A$20,IF(C392&gt;=Modélisation!$B$19,Modélisation!$A$19,IF(C392&gt;=Modélisation!$B$18,Modélisation!$A$18,Modélisation!$A$17))),IF(Modélisation!$B$10=5,IF(C392&gt;=Modélisation!$B$21,Modélisation!$A$21,IF(C392&gt;=Modélisation!$B$20,Modélisation!$A$20,IF(C392&gt;=Modélisation!$B$19,Modélisation!$A$19,IF(C392&gt;=Modélisation!$B$18,Modélisation!$A$18,Modélisation!$A$17)))),IF(Modélisation!$B$10=6,IF(C392&gt;=Modélisation!$B$22,Modélisation!$A$22,IF(C392&gt;=Modélisation!$B$21,Modélisation!$A$21,IF(C392&gt;=Modélisation!$B$20,Modélisation!$A$20,IF(C392&gt;=Modélisation!$B$19,Modélisation!$A$19,IF(C392&gt;=Modélisation!$B$18,Modélisation!$A$18,Modélisation!$A$17))))),IF(Modélisation!$B$10=7,IF(C392&gt;=Modélisation!$B$23,Modélisation!$A$23,IF(C392&gt;=Modélisation!$B$22,Modélisation!$A$22,IF(C392&gt;=Modélisation!$B$21,Modélisation!$A$21,IF(C392&gt;=Modélisation!$B$20,Modélisation!$A$20,IF(C392&gt;=Modélisation!$B$19,Modélisation!$A$19,IF(C392&gt;=Modélisation!$B$18,Modélisation!$A$18,Modélisation!$A$17))))))))))))</f>
        <v/>
      </c>
      <c r="F392" s="1" t="str">
        <f>IF(ISBLANK(C392),"",VLOOKUP(E392,Modélisation!$A$17:$H$23,8,FALSE))</f>
        <v/>
      </c>
      <c r="G392" s="4" t="str">
        <f>IF(ISBLANK(C392),"",IF(Modélisation!$B$3="Oui",IF(D392=Liste!$F$2,0%,VLOOKUP(D392,Modélisation!$A$69:$B$86,2,FALSE)),""))</f>
        <v/>
      </c>
      <c r="H392" s="1" t="str">
        <f>IF(ISBLANK(C392),"",IF(Modélisation!$B$3="Oui",F392*(1-G392),F392))</f>
        <v/>
      </c>
    </row>
    <row r="393" spans="1:8" x14ac:dyDescent="0.35">
      <c r="A393" s="2">
        <v>392</v>
      </c>
      <c r="B393" s="36"/>
      <c r="C393" s="39"/>
      <c r="D393" s="37"/>
      <c r="E393" s="1" t="str">
        <f>IF(ISBLANK(C393),"",IF(Modélisation!$B$10=3,IF(C393&gt;=Modélisation!$B$19,Modélisation!$A$19,IF(C393&gt;=Modélisation!$B$18,Modélisation!$A$18,Modélisation!$A$17)),IF(Modélisation!$B$10=4,IF(C393&gt;=Modélisation!$B$20,Modélisation!$A$20,IF(C393&gt;=Modélisation!$B$19,Modélisation!$A$19,IF(C393&gt;=Modélisation!$B$18,Modélisation!$A$18,Modélisation!$A$17))),IF(Modélisation!$B$10=5,IF(C393&gt;=Modélisation!$B$21,Modélisation!$A$21,IF(C393&gt;=Modélisation!$B$20,Modélisation!$A$20,IF(C393&gt;=Modélisation!$B$19,Modélisation!$A$19,IF(C393&gt;=Modélisation!$B$18,Modélisation!$A$18,Modélisation!$A$17)))),IF(Modélisation!$B$10=6,IF(C393&gt;=Modélisation!$B$22,Modélisation!$A$22,IF(C393&gt;=Modélisation!$B$21,Modélisation!$A$21,IF(C393&gt;=Modélisation!$B$20,Modélisation!$A$20,IF(C393&gt;=Modélisation!$B$19,Modélisation!$A$19,IF(C393&gt;=Modélisation!$B$18,Modélisation!$A$18,Modélisation!$A$17))))),IF(Modélisation!$B$10=7,IF(C393&gt;=Modélisation!$B$23,Modélisation!$A$23,IF(C393&gt;=Modélisation!$B$22,Modélisation!$A$22,IF(C393&gt;=Modélisation!$B$21,Modélisation!$A$21,IF(C393&gt;=Modélisation!$B$20,Modélisation!$A$20,IF(C393&gt;=Modélisation!$B$19,Modélisation!$A$19,IF(C393&gt;=Modélisation!$B$18,Modélisation!$A$18,Modélisation!$A$17))))))))))))</f>
        <v/>
      </c>
      <c r="F393" s="1" t="str">
        <f>IF(ISBLANK(C393),"",VLOOKUP(E393,Modélisation!$A$17:$H$23,8,FALSE))</f>
        <v/>
      </c>
      <c r="G393" s="4" t="str">
        <f>IF(ISBLANK(C393),"",IF(Modélisation!$B$3="Oui",IF(D393=Liste!$F$2,0%,VLOOKUP(D393,Modélisation!$A$69:$B$86,2,FALSE)),""))</f>
        <v/>
      </c>
      <c r="H393" s="1" t="str">
        <f>IF(ISBLANK(C393),"",IF(Modélisation!$B$3="Oui",F393*(1-G393),F393))</f>
        <v/>
      </c>
    </row>
    <row r="394" spans="1:8" x14ac:dyDescent="0.35">
      <c r="A394" s="2">
        <v>393</v>
      </c>
      <c r="B394" s="36"/>
      <c r="C394" s="39"/>
      <c r="D394" s="37"/>
      <c r="E394" s="1" t="str">
        <f>IF(ISBLANK(C394),"",IF(Modélisation!$B$10=3,IF(C394&gt;=Modélisation!$B$19,Modélisation!$A$19,IF(C394&gt;=Modélisation!$B$18,Modélisation!$A$18,Modélisation!$A$17)),IF(Modélisation!$B$10=4,IF(C394&gt;=Modélisation!$B$20,Modélisation!$A$20,IF(C394&gt;=Modélisation!$B$19,Modélisation!$A$19,IF(C394&gt;=Modélisation!$B$18,Modélisation!$A$18,Modélisation!$A$17))),IF(Modélisation!$B$10=5,IF(C394&gt;=Modélisation!$B$21,Modélisation!$A$21,IF(C394&gt;=Modélisation!$B$20,Modélisation!$A$20,IF(C394&gt;=Modélisation!$B$19,Modélisation!$A$19,IF(C394&gt;=Modélisation!$B$18,Modélisation!$A$18,Modélisation!$A$17)))),IF(Modélisation!$B$10=6,IF(C394&gt;=Modélisation!$B$22,Modélisation!$A$22,IF(C394&gt;=Modélisation!$B$21,Modélisation!$A$21,IF(C394&gt;=Modélisation!$B$20,Modélisation!$A$20,IF(C394&gt;=Modélisation!$B$19,Modélisation!$A$19,IF(C394&gt;=Modélisation!$B$18,Modélisation!$A$18,Modélisation!$A$17))))),IF(Modélisation!$B$10=7,IF(C394&gt;=Modélisation!$B$23,Modélisation!$A$23,IF(C394&gt;=Modélisation!$B$22,Modélisation!$A$22,IF(C394&gt;=Modélisation!$B$21,Modélisation!$A$21,IF(C394&gt;=Modélisation!$B$20,Modélisation!$A$20,IF(C394&gt;=Modélisation!$B$19,Modélisation!$A$19,IF(C394&gt;=Modélisation!$B$18,Modélisation!$A$18,Modélisation!$A$17))))))))))))</f>
        <v/>
      </c>
      <c r="F394" s="1" t="str">
        <f>IF(ISBLANK(C394),"",VLOOKUP(E394,Modélisation!$A$17:$H$23,8,FALSE))</f>
        <v/>
      </c>
      <c r="G394" s="4" t="str">
        <f>IF(ISBLANK(C394),"",IF(Modélisation!$B$3="Oui",IF(D394=Liste!$F$2,0%,VLOOKUP(D394,Modélisation!$A$69:$B$86,2,FALSE)),""))</f>
        <v/>
      </c>
      <c r="H394" s="1" t="str">
        <f>IF(ISBLANK(C394),"",IF(Modélisation!$B$3="Oui",F394*(1-G394),F394))</f>
        <v/>
      </c>
    </row>
    <row r="395" spans="1:8" x14ac:dyDescent="0.35">
      <c r="A395" s="2">
        <v>394</v>
      </c>
      <c r="B395" s="36"/>
      <c r="C395" s="39"/>
      <c r="D395" s="37"/>
      <c r="E395" s="1" t="str">
        <f>IF(ISBLANK(C395),"",IF(Modélisation!$B$10=3,IF(C395&gt;=Modélisation!$B$19,Modélisation!$A$19,IF(C395&gt;=Modélisation!$B$18,Modélisation!$A$18,Modélisation!$A$17)),IF(Modélisation!$B$10=4,IF(C395&gt;=Modélisation!$B$20,Modélisation!$A$20,IF(C395&gt;=Modélisation!$B$19,Modélisation!$A$19,IF(C395&gt;=Modélisation!$B$18,Modélisation!$A$18,Modélisation!$A$17))),IF(Modélisation!$B$10=5,IF(C395&gt;=Modélisation!$B$21,Modélisation!$A$21,IF(C395&gt;=Modélisation!$B$20,Modélisation!$A$20,IF(C395&gt;=Modélisation!$B$19,Modélisation!$A$19,IF(C395&gt;=Modélisation!$B$18,Modélisation!$A$18,Modélisation!$A$17)))),IF(Modélisation!$B$10=6,IF(C395&gt;=Modélisation!$B$22,Modélisation!$A$22,IF(C395&gt;=Modélisation!$B$21,Modélisation!$A$21,IF(C395&gt;=Modélisation!$B$20,Modélisation!$A$20,IF(C395&gt;=Modélisation!$B$19,Modélisation!$A$19,IF(C395&gt;=Modélisation!$B$18,Modélisation!$A$18,Modélisation!$A$17))))),IF(Modélisation!$B$10=7,IF(C395&gt;=Modélisation!$B$23,Modélisation!$A$23,IF(C395&gt;=Modélisation!$B$22,Modélisation!$A$22,IF(C395&gt;=Modélisation!$B$21,Modélisation!$A$21,IF(C395&gt;=Modélisation!$B$20,Modélisation!$A$20,IF(C395&gt;=Modélisation!$B$19,Modélisation!$A$19,IF(C395&gt;=Modélisation!$B$18,Modélisation!$A$18,Modélisation!$A$17))))))))))))</f>
        <v/>
      </c>
      <c r="F395" s="1" t="str">
        <f>IF(ISBLANK(C395),"",VLOOKUP(E395,Modélisation!$A$17:$H$23,8,FALSE))</f>
        <v/>
      </c>
      <c r="G395" s="4" t="str">
        <f>IF(ISBLANK(C395),"",IF(Modélisation!$B$3="Oui",IF(D395=Liste!$F$2,0%,VLOOKUP(D395,Modélisation!$A$69:$B$86,2,FALSE)),""))</f>
        <v/>
      </c>
      <c r="H395" s="1" t="str">
        <f>IF(ISBLANK(C395),"",IF(Modélisation!$B$3="Oui",F395*(1-G395),F395))</f>
        <v/>
      </c>
    </row>
    <row r="396" spans="1:8" x14ac:dyDescent="0.35">
      <c r="A396" s="2">
        <v>395</v>
      </c>
      <c r="B396" s="36"/>
      <c r="C396" s="39"/>
      <c r="D396" s="37"/>
      <c r="E396" s="1" t="str">
        <f>IF(ISBLANK(C396),"",IF(Modélisation!$B$10=3,IF(C396&gt;=Modélisation!$B$19,Modélisation!$A$19,IF(C396&gt;=Modélisation!$B$18,Modélisation!$A$18,Modélisation!$A$17)),IF(Modélisation!$B$10=4,IF(C396&gt;=Modélisation!$B$20,Modélisation!$A$20,IF(C396&gt;=Modélisation!$B$19,Modélisation!$A$19,IF(C396&gt;=Modélisation!$B$18,Modélisation!$A$18,Modélisation!$A$17))),IF(Modélisation!$B$10=5,IF(C396&gt;=Modélisation!$B$21,Modélisation!$A$21,IF(C396&gt;=Modélisation!$B$20,Modélisation!$A$20,IF(C396&gt;=Modélisation!$B$19,Modélisation!$A$19,IF(C396&gt;=Modélisation!$B$18,Modélisation!$A$18,Modélisation!$A$17)))),IF(Modélisation!$B$10=6,IF(C396&gt;=Modélisation!$B$22,Modélisation!$A$22,IF(C396&gt;=Modélisation!$B$21,Modélisation!$A$21,IF(C396&gt;=Modélisation!$B$20,Modélisation!$A$20,IF(C396&gt;=Modélisation!$B$19,Modélisation!$A$19,IF(C396&gt;=Modélisation!$B$18,Modélisation!$A$18,Modélisation!$A$17))))),IF(Modélisation!$B$10=7,IF(C396&gt;=Modélisation!$B$23,Modélisation!$A$23,IF(C396&gt;=Modélisation!$B$22,Modélisation!$A$22,IF(C396&gt;=Modélisation!$B$21,Modélisation!$A$21,IF(C396&gt;=Modélisation!$B$20,Modélisation!$A$20,IF(C396&gt;=Modélisation!$B$19,Modélisation!$A$19,IF(C396&gt;=Modélisation!$B$18,Modélisation!$A$18,Modélisation!$A$17))))))))))))</f>
        <v/>
      </c>
      <c r="F396" s="1" t="str">
        <f>IF(ISBLANK(C396),"",VLOOKUP(E396,Modélisation!$A$17:$H$23,8,FALSE))</f>
        <v/>
      </c>
      <c r="G396" s="4" t="str">
        <f>IF(ISBLANK(C396),"",IF(Modélisation!$B$3="Oui",IF(D396=Liste!$F$2,0%,VLOOKUP(D396,Modélisation!$A$69:$B$86,2,FALSE)),""))</f>
        <v/>
      </c>
      <c r="H396" s="1" t="str">
        <f>IF(ISBLANK(C396),"",IF(Modélisation!$B$3="Oui",F396*(1-G396),F396))</f>
        <v/>
      </c>
    </row>
    <row r="397" spans="1:8" x14ac:dyDescent="0.35">
      <c r="A397" s="2">
        <v>396</v>
      </c>
      <c r="B397" s="36"/>
      <c r="C397" s="39"/>
      <c r="D397" s="37"/>
      <c r="E397" s="1" t="str">
        <f>IF(ISBLANK(C397),"",IF(Modélisation!$B$10=3,IF(C397&gt;=Modélisation!$B$19,Modélisation!$A$19,IF(C397&gt;=Modélisation!$B$18,Modélisation!$A$18,Modélisation!$A$17)),IF(Modélisation!$B$10=4,IF(C397&gt;=Modélisation!$B$20,Modélisation!$A$20,IF(C397&gt;=Modélisation!$B$19,Modélisation!$A$19,IF(C397&gt;=Modélisation!$B$18,Modélisation!$A$18,Modélisation!$A$17))),IF(Modélisation!$B$10=5,IF(C397&gt;=Modélisation!$B$21,Modélisation!$A$21,IF(C397&gt;=Modélisation!$B$20,Modélisation!$A$20,IF(C397&gt;=Modélisation!$B$19,Modélisation!$A$19,IF(C397&gt;=Modélisation!$B$18,Modélisation!$A$18,Modélisation!$A$17)))),IF(Modélisation!$B$10=6,IF(C397&gt;=Modélisation!$B$22,Modélisation!$A$22,IF(C397&gt;=Modélisation!$B$21,Modélisation!$A$21,IF(C397&gt;=Modélisation!$B$20,Modélisation!$A$20,IF(C397&gt;=Modélisation!$B$19,Modélisation!$A$19,IF(C397&gt;=Modélisation!$B$18,Modélisation!$A$18,Modélisation!$A$17))))),IF(Modélisation!$B$10=7,IF(C397&gt;=Modélisation!$B$23,Modélisation!$A$23,IF(C397&gt;=Modélisation!$B$22,Modélisation!$A$22,IF(C397&gt;=Modélisation!$B$21,Modélisation!$A$21,IF(C397&gt;=Modélisation!$B$20,Modélisation!$A$20,IF(C397&gt;=Modélisation!$B$19,Modélisation!$A$19,IF(C397&gt;=Modélisation!$B$18,Modélisation!$A$18,Modélisation!$A$17))))))))))))</f>
        <v/>
      </c>
      <c r="F397" s="1" t="str">
        <f>IF(ISBLANK(C397),"",VLOOKUP(E397,Modélisation!$A$17:$H$23,8,FALSE))</f>
        <v/>
      </c>
      <c r="G397" s="4" t="str">
        <f>IF(ISBLANK(C397),"",IF(Modélisation!$B$3="Oui",IF(D397=Liste!$F$2,0%,VLOOKUP(D397,Modélisation!$A$69:$B$86,2,FALSE)),""))</f>
        <v/>
      </c>
      <c r="H397" s="1" t="str">
        <f>IF(ISBLANK(C397),"",IF(Modélisation!$B$3="Oui",F397*(1-G397),F397))</f>
        <v/>
      </c>
    </row>
    <row r="398" spans="1:8" x14ac:dyDescent="0.35">
      <c r="A398" s="2">
        <v>397</v>
      </c>
      <c r="B398" s="36"/>
      <c r="C398" s="39"/>
      <c r="D398" s="37"/>
      <c r="E398" s="1" t="str">
        <f>IF(ISBLANK(C398),"",IF(Modélisation!$B$10=3,IF(C398&gt;=Modélisation!$B$19,Modélisation!$A$19,IF(C398&gt;=Modélisation!$B$18,Modélisation!$A$18,Modélisation!$A$17)),IF(Modélisation!$B$10=4,IF(C398&gt;=Modélisation!$B$20,Modélisation!$A$20,IF(C398&gt;=Modélisation!$B$19,Modélisation!$A$19,IF(C398&gt;=Modélisation!$B$18,Modélisation!$A$18,Modélisation!$A$17))),IF(Modélisation!$B$10=5,IF(C398&gt;=Modélisation!$B$21,Modélisation!$A$21,IF(C398&gt;=Modélisation!$B$20,Modélisation!$A$20,IF(C398&gt;=Modélisation!$B$19,Modélisation!$A$19,IF(C398&gt;=Modélisation!$B$18,Modélisation!$A$18,Modélisation!$A$17)))),IF(Modélisation!$B$10=6,IF(C398&gt;=Modélisation!$B$22,Modélisation!$A$22,IF(C398&gt;=Modélisation!$B$21,Modélisation!$A$21,IF(C398&gt;=Modélisation!$B$20,Modélisation!$A$20,IF(C398&gt;=Modélisation!$B$19,Modélisation!$A$19,IF(C398&gt;=Modélisation!$B$18,Modélisation!$A$18,Modélisation!$A$17))))),IF(Modélisation!$B$10=7,IF(C398&gt;=Modélisation!$B$23,Modélisation!$A$23,IF(C398&gt;=Modélisation!$B$22,Modélisation!$A$22,IF(C398&gt;=Modélisation!$B$21,Modélisation!$A$21,IF(C398&gt;=Modélisation!$B$20,Modélisation!$A$20,IF(C398&gt;=Modélisation!$B$19,Modélisation!$A$19,IF(C398&gt;=Modélisation!$B$18,Modélisation!$A$18,Modélisation!$A$17))))))))))))</f>
        <v/>
      </c>
      <c r="F398" s="1" t="str">
        <f>IF(ISBLANK(C398),"",VLOOKUP(E398,Modélisation!$A$17:$H$23,8,FALSE))</f>
        <v/>
      </c>
      <c r="G398" s="4" t="str">
        <f>IF(ISBLANK(C398),"",IF(Modélisation!$B$3="Oui",IF(D398=Liste!$F$2,0%,VLOOKUP(D398,Modélisation!$A$69:$B$86,2,FALSE)),""))</f>
        <v/>
      </c>
      <c r="H398" s="1" t="str">
        <f>IF(ISBLANK(C398),"",IF(Modélisation!$B$3="Oui",F398*(1-G398),F398))</f>
        <v/>
      </c>
    </row>
    <row r="399" spans="1:8" x14ac:dyDescent="0.35">
      <c r="A399" s="2">
        <v>398</v>
      </c>
      <c r="B399" s="36"/>
      <c r="C399" s="39"/>
      <c r="D399" s="37"/>
      <c r="E399" s="1" t="str">
        <f>IF(ISBLANK(C399),"",IF(Modélisation!$B$10=3,IF(C399&gt;=Modélisation!$B$19,Modélisation!$A$19,IF(C399&gt;=Modélisation!$B$18,Modélisation!$A$18,Modélisation!$A$17)),IF(Modélisation!$B$10=4,IF(C399&gt;=Modélisation!$B$20,Modélisation!$A$20,IF(C399&gt;=Modélisation!$B$19,Modélisation!$A$19,IF(C399&gt;=Modélisation!$B$18,Modélisation!$A$18,Modélisation!$A$17))),IF(Modélisation!$B$10=5,IF(C399&gt;=Modélisation!$B$21,Modélisation!$A$21,IF(C399&gt;=Modélisation!$B$20,Modélisation!$A$20,IF(C399&gt;=Modélisation!$B$19,Modélisation!$A$19,IF(C399&gt;=Modélisation!$B$18,Modélisation!$A$18,Modélisation!$A$17)))),IF(Modélisation!$B$10=6,IF(C399&gt;=Modélisation!$B$22,Modélisation!$A$22,IF(C399&gt;=Modélisation!$B$21,Modélisation!$A$21,IF(C399&gt;=Modélisation!$B$20,Modélisation!$A$20,IF(C399&gt;=Modélisation!$B$19,Modélisation!$A$19,IF(C399&gt;=Modélisation!$B$18,Modélisation!$A$18,Modélisation!$A$17))))),IF(Modélisation!$B$10=7,IF(C399&gt;=Modélisation!$B$23,Modélisation!$A$23,IF(C399&gt;=Modélisation!$B$22,Modélisation!$A$22,IF(C399&gt;=Modélisation!$B$21,Modélisation!$A$21,IF(C399&gt;=Modélisation!$B$20,Modélisation!$A$20,IF(C399&gt;=Modélisation!$B$19,Modélisation!$A$19,IF(C399&gt;=Modélisation!$B$18,Modélisation!$A$18,Modélisation!$A$17))))))))))))</f>
        <v/>
      </c>
      <c r="F399" s="1" t="str">
        <f>IF(ISBLANK(C399),"",VLOOKUP(E399,Modélisation!$A$17:$H$23,8,FALSE))</f>
        <v/>
      </c>
      <c r="G399" s="4" t="str">
        <f>IF(ISBLANK(C399),"",IF(Modélisation!$B$3="Oui",IF(D399=Liste!$F$2,0%,VLOOKUP(D399,Modélisation!$A$69:$B$86,2,FALSE)),""))</f>
        <v/>
      </c>
      <c r="H399" s="1" t="str">
        <f>IF(ISBLANK(C399),"",IF(Modélisation!$B$3="Oui",F399*(1-G399),F399))</f>
        <v/>
      </c>
    </row>
    <row r="400" spans="1:8" x14ac:dyDescent="0.35">
      <c r="A400" s="2">
        <v>399</v>
      </c>
      <c r="B400" s="36"/>
      <c r="C400" s="39"/>
      <c r="D400" s="37"/>
      <c r="E400" s="1" t="str">
        <f>IF(ISBLANK(C400),"",IF(Modélisation!$B$10=3,IF(C400&gt;=Modélisation!$B$19,Modélisation!$A$19,IF(C400&gt;=Modélisation!$B$18,Modélisation!$A$18,Modélisation!$A$17)),IF(Modélisation!$B$10=4,IF(C400&gt;=Modélisation!$B$20,Modélisation!$A$20,IF(C400&gt;=Modélisation!$B$19,Modélisation!$A$19,IF(C400&gt;=Modélisation!$B$18,Modélisation!$A$18,Modélisation!$A$17))),IF(Modélisation!$B$10=5,IF(C400&gt;=Modélisation!$B$21,Modélisation!$A$21,IF(C400&gt;=Modélisation!$B$20,Modélisation!$A$20,IF(C400&gt;=Modélisation!$B$19,Modélisation!$A$19,IF(C400&gt;=Modélisation!$B$18,Modélisation!$A$18,Modélisation!$A$17)))),IF(Modélisation!$B$10=6,IF(C400&gt;=Modélisation!$B$22,Modélisation!$A$22,IF(C400&gt;=Modélisation!$B$21,Modélisation!$A$21,IF(C400&gt;=Modélisation!$B$20,Modélisation!$A$20,IF(C400&gt;=Modélisation!$B$19,Modélisation!$A$19,IF(C400&gt;=Modélisation!$B$18,Modélisation!$A$18,Modélisation!$A$17))))),IF(Modélisation!$B$10=7,IF(C400&gt;=Modélisation!$B$23,Modélisation!$A$23,IF(C400&gt;=Modélisation!$B$22,Modélisation!$A$22,IF(C400&gt;=Modélisation!$B$21,Modélisation!$A$21,IF(C400&gt;=Modélisation!$B$20,Modélisation!$A$20,IF(C400&gt;=Modélisation!$B$19,Modélisation!$A$19,IF(C400&gt;=Modélisation!$B$18,Modélisation!$A$18,Modélisation!$A$17))))))))))))</f>
        <v/>
      </c>
      <c r="F400" s="1" t="str">
        <f>IF(ISBLANK(C400),"",VLOOKUP(E400,Modélisation!$A$17:$H$23,8,FALSE))</f>
        <v/>
      </c>
      <c r="G400" s="4" t="str">
        <f>IF(ISBLANK(C400),"",IF(Modélisation!$B$3="Oui",IF(D400=Liste!$F$2,0%,VLOOKUP(D400,Modélisation!$A$69:$B$86,2,FALSE)),""))</f>
        <v/>
      </c>
      <c r="H400" s="1" t="str">
        <f>IF(ISBLANK(C400),"",IF(Modélisation!$B$3="Oui",F400*(1-G400),F400))</f>
        <v/>
      </c>
    </row>
    <row r="401" spans="1:8" x14ac:dyDescent="0.35">
      <c r="A401" s="2">
        <v>400</v>
      </c>
      <c r="B401" s="36"/>
      <c r="C401" s="39"/>
      <c r="D401" s="37"/>
      <c r="E401" s="1" t="str">
        <f>IF(ISBLANK(C401),"",IF(Modélisation!$B$10=3,IF(C401&gt;=Modélisation!$B$19,Modélisation!$A$19,IF(C401&gt;=Modélisation!$B$18,Modélisation!$A$18,Modélisation!$A$17)),IF(Modélisation!$B$10=4,IF(C401&gt;=Modélisation!$B$20,Modélisation!$A$20,IF(C401&gt;=Modélisation!$B$19,Modélisation!$A$19,IF(C401&gt;=Modélisation!$B$18,Modélisation!$A$18,Modélisation!$A$17))),IF(Modélisation!$B$10=5,IF(C401&gt;=Modélisation!$B$21,Modélisation!$A$21,IF(C401&gt;=Modélisation!$B$20,Modélisation!$A$20,IF(C401&gt;=Modélisation!$B$19,Modélisation!$A$19,IF(C401&gt;=Modélisation!$B$18,Modélisation!$A$18,Modélisation!$A$17)))),IF(Modélisation!$B$10=6,IF(C401&gt;=Modélisation!$B$22,Modélisation!$A$22,IF(C401&gt;=Modélisation!$B$21,Modélisation!$A$21,IF(C401&gt;=Modélisation!$B$20,Modélisation!$A$20,IF(C401&gt;=Modélisation!$B$19,Modélisation!$A$19,IF(C401&gt;=Modélisation!$B$18,Modélisation!$A$18,Modélisation!$A$17))))),IF(Modélisation!$B$10=7,IF(C401&gt;=Modélisation!$B$23,Modélisation!$A$23,IF(C401&gt;=Modélisation!$B$22,Modélisation!$A$22,IF(C401&gt;=Modélisation!$B$21,Modélisation!$A$21,IF(C401&gt;=Modélisation!$B$20,Modélisation!$A$20,IF(C401&gt;=Modélisation!$B$19,Modélisation!$A$19,IF(C401&gt;=Modélisation!$B$18,Modélisation!$A$18,Modélisation!$A$17))))))))))))</f>
        <v/>
      </c>
      <c r="F401" s="1" t="str">
        <f>IF(ISBLANK(C401),"",VLOOKUP(E401,Modélisation!$A$17:$H$23,8,FALSE))</f>
        <v/>
      </c>
      <c r="G401" s="4" t="str">
        <f>IF(ISBLANK(C401),"",IF(Modélisation!$B$3="Oui",IF(D401=Liste!$F$2,0%,VLOOKUP(D401,Modélisation!$A$69:$B$86,2,FALSE)),""))</f>
        <v/>
      </c>
      <c r="H401" s="1" t="str">
        <f>IF(ISBLANK(C401),"",IF(Modélisation!$B$3="Oui",F401*(1-G401),F401))</f>
        <v/>
      </c>
    </row>
    <row r="402" spans="1:8" x14ac:dyDescent="0.35">
      <c r="A402" s="2">
        <v>401</v>
      </c>
      <c r="B402" s="36"/>
      <c r="C402" s="39"/>
      <c r="D402" s="37"/>
      <c r="E402" s="1" t="str">
        <f>IF(ISBLANK(C402),"",IF(Modélisation!$B$10=3,IF(C402&gt;=Modélisation!$B$19,Modélisation!$A$19,IF(C402&gt;=Modélisation!$B$18,Modélisation!$A$18,Modélisation!$A$17)),IF(Modélisation!$B$10=4,IF(C402&gt;=Modélisation!$B$20,Modélisation!$A$20,IF(C402&gt;=Modélisation!$B$19,Modélisation!$A$19,IF(C402&gt;=Modélisation!$B$18,Modélisation!$A$18,Modélisation!$A$17))),IF(Modélisation!$B$10=5,IF(C402&gt;=Modélisation!$B$21,Modélisation!$A$21,IF(C402&gt;=Modélisation!$B$20,Modélisation!$A$20,IF(C402&gt;=Modélisation!$B$19,Modélisation!$A$19,IF(C402&gt;=Modélisation!$B$18,Modélisation!$A$18,Modélisation!$A$17)))),IF(Modélisation!$B$10=6,IF(C402&gt;=Modélisation!$B$22,Modélisation!$A$22,IF(C402&gt;=Modélisation!$B$21,Modélisation!$A$21,IF(C402&gt;=Modélisation!$B$20,Modélisation!$A$20,IF(C402&gt;=Modélisation!$B$19,Modélisation!$A$19,IF(C402&gt;=Modélisation!$B$18,Modélisation!$A$18,Modélisation!$A$17))))),IF(Modélisation!$B$10=7,IF(C402&gt;=Modélisation!$B$23,Modélisation!$A$23,IF(C402&gt;=Modélisation!$B$22,Modélisation!$A$22,IF(C402&gt;=Modélisation!$B$21,Modélisation!$A$21,IF(C402&gt;=Modélisation!$B$20,Modélisation!$A$20,IF(C402&gt;=Modélisation!$B$19,Modélisation!$A$19,IF(C402&gt;=Modélisation!$B$18,Modélisation!$A$18,Modélisation!$A$17))))))))))))</f>
        <v/>
      </c>
      <c r="F402" s="1" t="str">
        <f>IF(ISBLANK(C402),"",VLOOKUP(E402,Modélisation!$A$17:$H$23,8,FALSE))</f>
        <v/>
      </c>
      <c r="G402" s="4" t="str">
        <f>IF(ISBLANK(C402),"",IF(Modélisation!$B$3="Oui",IF(D402=Liste!$F$2,0%,VLOOKUP(D402,Modélisation!$A$69:$B$86,2,FALSE)),""))</f>
        <v/>
      </c>
      <c r="H402" s="1" t="str">
        <f>IF(ISBLANK(C402),"",IF(Modélisation!$B$3="Oui",F402*(1-G402),F402))</f>
        <v/>
      </c>
    </row>
    <row r="403" spans="1:8" x14ac:dyDescent="0.35">
      <c r="A403" s="2">
        <v>402</v>
      </c>
      <c r="B403" s="36"/>
      <c r="C403" s="39"/>
      <c r="D403" s="37"/>
      <c r="E403" s="1" t="str">
        <f>IF(ISBLANK(C403),"",IF(Modélisation!$B$10=3,IF(C403&gt;=Modélisation!$B$19,Modélisation!$A$19,IF(C403&gt;=Modélisation!$B$18,Modélisation!$A$18,Modélisation!$A$17)),IF(Modélisation!$B$10=4,IF(C403&gt;=Modélisation!$B$20,Modélisation!$A$20,IF(C403&gt;=Modélisation!$B$19,Modélisation!$A$19,IF(C403&gt;=Modélisation!$B$18,Modélisation!$A$18,Modélisation!$A$17))),IF(Modélisation!$B$10=5,IF(C403&gt;=Modélisation!$B$21,Modélisation!$A$21,IF(C403&gt;=Modélisation!$B$20,Modélisation!$A$20,IF(C403&gt;=Modélisation!$B$19,Modélisation!$A$19,IF(C403&gt;=Modélisation!$B$18,Modélisation!$A$18,Modélisation!$A$17)))),IF(Modélisation!$B$10=6,IF(C403&gt;=Modélisation!$B$22,Modélisation!$A$22,IF(C403&gt;=Modélisation!$B$21,Modélisation!$A$21,IF(C403&gt;=Modélisation!$B$20,Modélisation!$A$20,IF(C403&gt;=Modélisation!$B$19,Modélisation!$A$19,IF(C403&gt;=Modélisation!$B$18,Modélisation!$A$18,Modélisation!$A$17))))),IF(Modélisation!$B$10=7,IF(C403&gt;=Modélisation!$B$23,Modélisation!$A$23,IF(C403&gt;=Modélisation!$B$22,Modélisation!$A$22,IF(C403&gt;=Modélisation!$B$21,Modélisation!$A$21,IF(C403&gt;=Modélisation!$B$20,Modélisation!$A$20,IF(C403&gt;=Modélisation!$B$19,Modélisation!$A$19,IF(C403&gt;=Modélisation!$B$18,Modélisation!$A$18,Modélisation!$A$17))))))))))))</f>
        <v/>
      </c>
      <c r="F403" s="1" t="str">
        <f>IF(ISBLANK(C403),"",VLOOKUP(E403,Modélisation!$A$17:$H$23,8,FALSE))</f>
        <v/>
      </c>
      <c r="G403" s="4" t="str">
        <f>IF(ISBLANK(C403),"",IF(Modélisation!$B$3="Oui",IF(D403=Liste!$F$2,0%,VLOOKUP(D403,Modélisation!$A$69:$B$86,2,FALSE)),""))</f>
        <v/>
      </c>
      <c r="H403" s="1" t="str">
        <f>IF(ISBLANK(C403),"",IF(Modélisation!$B$3="Oui",F403*(1-G403),F403))</f>
        <v/>
      </c>
    </row>
    <row r="404" spans="1:8" x14ac:dyDescent="0.35">
      <c r="A404" s="2">
        <v>403</v>
      </c>
      <c r="B404" s="36"/>
      <c r="C404" s="39"/>
      <c r="D404" s="37"/>
      <c r="E404" s="1" t="str">
        <f>IF(ISBLANK(C404),"",IF(Modélisation!$B$10=3,IF(C404&gt;=Modélisation!$B$19,Modélisation!$A$19,IF(C404&gt;=Modélisation!$B$18,Modélisation!$A$18,Modélisation!$A$17)),IF(Modélisation!$B$10=4,IF(C404&gt;=Modélisation!$B$20,Modélisation!$A$20,IF(C404&gt;=Modélisation!$B$19,Modélisation!$A$19,IF(C404&gt;=Modélisation!$B$18,Modélisation!$A$18,Modélisation!$A$17))),IF(Modélisation!$B$10=5,IF(C404&gt;=Modélisation!$B$21,Modélisation!$A$21,IF(C404&gt;=Modélisation!$B$20,Modélisation!$A$20,IF(C404&gt;=Modélisation!$B$19,Modélisation!$A$19,IF(C404&gt;=Modélisation!$B$18,Modélisation!$A$18,Modélisation!$A$17)))),IF(Modélisation!$B$10=6,IF(C404&gt;=Modélisation!$B$22,Modélisation!$A$22,IF(C404&gt;=Modélisation!$B$21,Modélisation!$A$21,IF(C404&gt;=Modélisation!$B$20,Modélisation!$A$20,IF(C404&gt;=Modélisation!$B$19,Modélisation!$A$19,IF(C404&gt;=Modélisation!$B$18,Modélisation!$A$18,Modélisation!$A$17))))),IF(Modélisation!$B$10=7,IF(C404&gt;=Modélisation!$B$23,Modélisation!$A$23,IF(C404&gt;=Modélisation!$B$22,Modélisation!$A$22,IF(C404&gt;=Modélisation!$B$21,Modélisation!$A$21,IF(C404&gt;=Modélisation!$B$20,Modélisation!$A$20,IF(C404&gt;=Modélisation!$B$19,Modélisation!$A$19,IF(C404&gt;=Modélisation!$B$18,Modélisation!$A$18,Modélisation!$A$17))))))))))))</f>
        <v/>
      </c>
      <c r="F404" s="1" t="str">
        <f>IF(ISBLANK(C404),"",VLOOKUP(E404,Modélisation!$A$17:$H$23,8,FALSE))</f>
        <v/>
      </c>
      <c r="G404" s="4" t="str">
        <f>IF(ISBLANK(C404),"",IF(Modélisation!$B$3="Oui",IF(D404=Liste!$F$2,0%,VLOOKUP(D404,Modélisation!$A$69:$B$86,2,FALSE)),""))</f>
        <v/>
      </c>
      <c r="H404" s="1" t="str">
        <f>IF(ISBLANK(C404),"",IF(Modélisation!$B$3="Oui",F404*(1-G404),F404))</f>
        <v/>
      </c>
    </row>
    <row r="405" spans="1:8" x14ac:dyDescent="0.35">
      <c r="A405" s="2">
        <v>404</v>
      </c>
      <c r="B405" s="36"/>
      <c r="C405" s="39"/>
      <c r="D405" s="37"/>
      <c r="E405" s="1" t="str">
        <f>IF(ISBLANK(C405),"",IF(Modélisation!$B$10=3,IF(C405&gt;=Modélisation!$B$19,Modélisation!$A$19,IF(C405&gt;=Modélisation!$B$18,Modélisation!$A$18,Modélisation!$A$17)),IF(Modélisation!$B$10=4,IF(C405&gt;=Modélisation!$B$20,Modélisation!$A$20,IF(C405&gt;=Modélisation!$B$19,Modélisation!$A$19,IF(C405&gt;=Modélisation!$B$18,Modélisation!$A$18,Modélisation!$A$17))),IF(Modélisation!$B$10=5,IF(C405&gt;=Modélisation!$B$21,Modélisation!$A$21,IF(C405&gt;=Modélisation!$B$20,Modélisation!$A$20,IF(C405&gt;=Modélisation!$B$19,Modélisation!$A$19,IF(C405&gt;=Modélisation!$B$18,Modélisation!$A$18,Modélisation!$A$17)))),IF(Modélisation!$B$10=6,IF(C405&gt;=Modélisation!$B$22,Modélisation!$A$22,IF(C405&gt;=Modélisation!$B$21,Modélisation!$A$21,IF(C405&gt;=Modélisation!$B$20,Modélisation!$A$20,IF(C405&gt;=Modélisation!$B$19,Modélisation!$A$19,IF(C405&gt;=Modélisation!$B$18,Modélisation!$A$18,Modélisation!$A$17))))),IF(Modélisation!$B$10=7,IF(C405&gt;=Modélisation!$B$23,Modélisation!$A$23,IF(C405&gt;=Modélisation!$B$22,Modélisation!$A$22,IF(C405&gt;=Modélisation!$B$21,Modélisation!$A$21,IF(C405&gt;=Modélisation!$B$20,Modélisation!$A$20,IF(C405&gt;=Modélisation!$B$19,Modélisation!$A$19,IF(C405&gt;=Modélisation!$B$18,Modélisation!$A$18,Modélisation!$A$17))))))))))))</f>
        <v/>
      </c>
      <c r="F405" s="1" t="str">
        <f>IF(ISBLANK(C405),"",VLOOKUP(E405,Modélisation!$A$17:$H$23,8,FALSE))</f>
        <v/>
      </c>
      <c r="G405" s="4" t="str">
        <f>IF(ISBLANK(C405),"",IF(Modélisation!$B$3="Oui",IF(D405=Liste!$F$2,0%,VLOOKUP(D405,Modélisation!$A$69:$B$86,2,FALSE)),""))</f>
        <v/>
      </c>
      <c r="H405" s="1" t="str">
        <f>IF(ISBLANK(C405),"",IF(Modélisation!$B$3="Oui",F405*(1-G405),F405))</f>
        <v/>
      </c>
    </row>
    <row r="406" spans="1:8" x14ac:dyDescent="0.35">
      <c r="A406" s="2">
        <v>405</v>
      </c>
      <c r="B406" s="36"/>
      <c r="C406" s="39"/>
      <c r="D406" s="37"/>
      <c r="E406" s="1" t="str">
        <f>IF(ISBLANK(C406),"",IF(Modélisation!$B$10=3,IF(C406&gt;=Modélisation!$B$19,Modélisation!$A$19,IF(C406&gt;=Modélisation!$B$18,Modélisation!$A$18,Modélisation!$A$17)),IF(Modélisation!$B$10=4,IF(C406&gt;=Modélisation!$B$20,Modélisation!$A$20,IF(C406&gt;=Modélisation!$B$19,Modélisation!$A$19,IF(C406&gt;=Modélisation!$B$18,Modélisation!$A$18,Modélisation!$A$17))),IF(Modélisation!$B$10=5,IF(C406&gt;=Modélisation!$B$21,Modélisation!$A$21,IF(C406&gt;=Modélisation!$B$20,Modélisation!$A$20,IF(C406&gt;=Modélisation!$B$19,Modélisation!$A$19,IF(C406&gt;=Modélisation!$B$18,Modélisation!$A$18,Modélisation!$A$17)))),IF(Modélisation!$B$10=6,IF(C406&gt;=Modélisation!$B$22,Modélisation!$A$22,IF(C406&gt;=Modélisation!$B$21,Modélisation!$A$21,IF(C406&gt;=Modélisation!$B$20,Modélisation!$A$20,IF(C406&gt;=Modélisation!$B$19,Modélisation!$A$19,IF(C406&gt;=Modélisation!$B$18,Modélisation!$A$18,Modélisation!$A$17))))),IF(Modélisation!$B$10=7,IF(C406&gt;=Modélisation!$B$23,Modélisation!$A$23,IF(C406&gt;=Modélisation!$B$22,Modélisation!$A$22,IF(C406&gt;=Modélisation!$B$21,Modélisation!$A$21,IF(C406&gt;=Modélisation!$B$20,Modélisation!$A$20,IF(C406&gt;=Modélisation!$B$19,Modélisation!$A$19,IF(C406&gt;=Modélisation!$B$18,Modélisation!$A$18,Modélisation!$A$17))))))))))))</f>
        <v/>
      </c>
      <c r="F406" s="1" t="str">
        <f>IF(ISBLANK(C406),"",VLOOKUP(E406,Modélisation!$A$17:$H$23,8,FALSE))</f>
        <v/>
      </c>
      <c r="G406" s="4" t="str">
        <f>IF(ISBLANK(C406),"",IF(Modélisation!$B$3="Oui",IF(D406=Liste!$F$2,0%,VLOOKUP(D406,Modélisation!$A$69:$B$86,2,FALSE)),""))</f>
        <v/>
      </c>
      <c r="H406" s="1" t="str">
        <f>IF(ISBLANK(C406),"",IF(Modélisation!$B$3="Oui",F406*(1-G406),F406))</f>
        <v/>
      </c>
    </row>
    <row r="407" spans="1:8" x14ac:dyDescent="0.35">
      <c r="A407" s="2">
        <v>406</v>
      </c>
      <c r="B407" s="36"/>
      <c r="C407" s="39"/>
      <c r="D407" s="37"/>
      <c r="E407" s="1" t="str">
        <f>IF(ISBLANK(C407),"",IF(Modélisation!$B$10=3,IF(C407&gt;=Modélisation!$B$19,Modélisation!$A$19,IF(C407&gt;=Modélisation!$B$18,Modélisation!$A$18,Modélisation!$A$17)),IF(Modélisation!$B$10=4,IF(C407&gt;=Modélisation!$B$20,Modélisation!$A$20,IF(C407&gt;=Modélisation!$B$19,Modélisation!$A$19,IF(C407&gt;=Modélisation!$B$18,Modélisation!$A$18,Modélisation!$A$17))),IF(Modélisation!$B$10=5,IF(C407&gt;=Modélisation!$B$21,Modélisation!$A$21,IF(C407&gt;=Modélisation!$B$20,Modélisation!$A$20,IF(C407&gt;=Modélisation!$B$19,Modélisation!$A$19,IF(C407&gt;=Modélisation!$B$18,Modélisation!$A$18,Modélisation!$A$17)))),IF(Modélisation!$B$10=6,IF(C407&gt;=Modélisation!$B$22,Modélisation!$A$22,IF(C407&gt;=Modélisation!$B$21,Modélisation!$A$21,IF(C407&gt;=Modélisation!$B$20,Modélisation!$A$20,IF(C407&gt;=Modélisation!$B$19,Modélisation!$A$19,IF(C407&gt;=Modélisation!$B$18,Modélisation!$A$18,Modélisation!$A$17))))),IF(Modélisation!$B$10=7,IF(C407&gt;=Modélisation!$B$23,Modélisation!$A$23,IF(C407&gt;=Modélisation!$B$22,Modélisation!$A$22,IF(C407&gt;=Modélisation!$B$21,Modélisation!$A$21,IF(C407&gt;=Modélisation!$B$20,Modélisation!$A$20,IF(C407&gt;=Modélisation!$B$19,Modélisation!$A$19,IF(C407&gt;=Modélisation!$B$18,Modélisation!$A$18,Modélisation!$A$17))))))))))))</f>
        <v/>
      </c>
      <c r="F407" s="1" t="str">
        <f>IF(ISBLANK(C407),"",VLOOKUP(E407,Modélisation!$A$17:$H$23,8,FALSE))</f>
        <v/>
      </c>
      <c r="G407" s="4" t="str">
        <f>IF(ISBLANK(C407),"",IF(Modélisation!$B$3="Oui",IF(D407=Liste!$F$2,0%,VLOOKUP(D407,Modélisation!$A$69:$B$86,2,FALSE)),""))</f>
        <v/>
      </c>
      <c r="H407" s="1" t="str">
        <f>IF(ISBLANK(C407),"",IF(Modélisation!$B$3="Oui",F407*(1-G407),F407))</f>
        <v/>
      </c>
    </row>
    <row r="408" spans="1:8" x14ac:dyDescent="0.35">
      <c r="A408" s="2">
        <v>407</v>
      </c>
      <c r="B408" s="36"/>
      <c r="C408" s="39"/>
      <c r="D408" s="37"/>
      <c r="E408" s="1" t="str">
        <f>IF(ISBLANK(C408),"",IF(Modélisation!$B$10=3,IF(C408&gt;=Modélisation!$B$19,Modélisation!$A$19,IF(C408&gt;=Modélisation!$B$18,Modélisation!$A$18,Modélisation!$A$17)),IF(Modélisation!$B$10=4,IF(C408&gt;=Modélisation!$B$20,Modélisation!$A$20,IF(C408&gt;=Modélisation!$B$19,Modélisation!$A$19,IF(C408&gt;=Modélisation!$B$18,Modélisation!$A$18,Modélisation!$A$17))),IF(Modélisation!$B$10=5,IF(C408&gt;=Modélisation!$B$21,Modélisation!$A$21,IF(C408&gt;=Modélisation!$B$20,Modélisation!$A$20,IF(C408&gt;=Modélisation!$B$19,Modélisation!$A$19,IF(C408&gt;=Modélisation!$B$18,Modélisation!$A$18,Modélisation!$A$17)))),IF(Modélisation!$B$10=6,IF(C408&gt;=Modélisation!$B$22,Modélisation!$A$22,IF(C408&gt;=Modélisation!$B$21,Modélisation!$A$21,IF(C408&gt;=Modélisation!$B$20,Modélisation!$A$20,IF(C408&gt;=Modélisation!$B$19,Modélisation!$A$19,IF(C408&gt;=Modélisation!$B$18,Modélisation!$A$18,Modélisation!$A$17))))),IF(Modélisation!$B$10=7,IF(C408&gt;=Modélisation!$B$23,Modélisation!$A$23,IF(C408&gt;=Modélisation!$B$22,Modélisation!$A$22,IF(C408&gt;=Modélisation!$B$21,Modélisation!$A$21,IF(C408&gt;=Modélisation!$B$20,Modélisation!$A$20,IF(C408&gt;=Modélisation!$B$19,Modélisation!$A$19,IF(C408&gt;=Modélisation!$B$18,Modélisation!$A$18,Modélisation!$A$17))))))))))))</f>
        <v/>
      </c>
      <c r="F408" s="1" t="str">
        <f>IF(ISBLANK(C408),"",VLOOKUP(E408,Modélisation!$A$17:$H$23,8,FALSE))</f>
        <v/>
      </c>
      <c r="G408" s="4" t="str">
        <f>IF(ISBLANK(C408),"",IF(Modélisation!$B$3="Oui",IF(D408=Liste!$F$2,0%,VLOOKUP(D408,Modélisation!$A$69:$B$86,2,FALSE)),""))</f>
        <v/>
      </c>
      <c r="H408" s="1" t="str">
        <f>IF(ISBLANK(C408),"",IF(Modélisation!$B$3="Oui",F408*(1-G408),F408))</f>
        <v/>
      </c>
    </row>
    <row r="409" spans="1:8" x14ac:dyDescent="0.35">
      <c r="A409" s="2">
        <v>408</v>
      </c>
      <c r="B409" s="36"/>
      <c r="C409" s="39"/>
      <c r="D409" s="37"/>
      <c r="E409" s="1" t="str">
        <f>IF(ISBLANK(C409),"",IF(Modélisation!$B$10=3,IF(C409&gt;=Modélisation!$B$19,Modélisation!$A$19,IF(C409&gt;=Modélisation!$B$18,Modélisation!$A$18,Modélisation!$A$17)),IF(Modélisation!$B$10=4,IF(C409&gt;=Modélisation!$B$20,Modélisation!$A$20,IF(C409&gt;=Modélisation!$B$19,Modélisation!$A$19,IF(C409&gt;=Modélisation!$B$18,Modélisation!$A$18,Modélisation!$A$17))),IF(Modélisation!$B$10=5,IF(C409&gt;=Modélisation!$B$21,Modélisation!$A$21,IF(C409&gt;=Modélisation!$B$20,Modélisation!$A$20,IF(C409&gt;=Modélisation!$B$19,Modélisation!$A$19,IF(C409&gt;=Modélisation!$B$18,Modélisation!$A$18,Modélisation!$A$17)))),IF(Modélisation!$B$10=6,IF(C409&gt;=Modélisation!$B$22,Modélisation!$A$22,IF(C409&gt;=Modélisation!$B$21,Modélisation!$A$21,IF(C409&gt;=Modélisation!$B$20,Modélisation!$A$20,IF(C409&gt;=Modélisation!$B$19,Modélisation!$A$19,IF(C409&gt;=Modélisation!$B$18,Modélisation!$A$18,Modélisation!$A$17))))),IF(Modélisation!$B$10=7,IF(C409&gt;=Modélisation!$B$23,Modélisation!$A$23,IF(C409&gt;=Modélisation!$B$22,Modélisation!$A$22,IF(C409&gt;=Modélisation!$B$21,Modélisation!$A$21,IF(C409&gt;=Modélisation!$B$20,Modélisation!$A$20,IF(C409&gt;=Modélisation!$B$19,Modélisation!$A$19,IF(C409&gt;=Modélisation!$B$18,Modélisation!$A$18,Modélisation!$A$17))))))))))))</f>
        <v/>
      </c>
      <c r="F409" s="1" t="str">
        <f>IF(ISBLANK(C409),"",VLOOKUP(E409,Modélisation!$A$17:$H$23,8,FALSE))</f>
        <v/>
      </c>
      <c r="G409" s="4" t="str">
        <f>IF(ISBLANK(C409),"",IF(Modélisation!$B$3="Oui",IF(D409=Liste!$F$2,0%,VLOOKUP(D409,Modélisation!$A$69:$B$86,2,FALSE)),""))</f>
        <v/>
      </c>
      <c r="H409" s="1" t="str">
        <f>IF(ISBLANK(C409),"",IF(Modélisation!$B$3="Oui",F409*(1-G409),F409))</f>
        <v/>
      </c>
    </row>
    <row r="410" spans="1:8" x14ac:dyDescent="0.35">
      <c r="A410" s="2">
        <v>409</v>
      </c>
      <c r="B410" s="36"/>
      <c r="C410" s="39"/>
      <c r="D410" s="37"/>
      <c r="E410" s="1" t="str">
        <f>IF(ISBLANK(C410),"",IF(Modélisation!$B$10=3,IF(C410&gt;=Modélisation!$B$19,Modélisation!$A$19,IF(C410&gt;=Modélisation!$B$18,Modélisation!$A$18,Modélisation!$A$17)),IF(Modélisation!$B$10=4,IF(C410&gt;=Modélisation!$B$20,Modélisation!$A$20,IF(C410&gt;=Modélisation!$B$19,Modélisation!$A$19,IF(C410&gt;=Modélisation!$B$18,Modélisation!$A$18,Modélisation!$A$17))),IF(Modélisation!$B$10=5,IF(C410&gt;=Modélisation!$B$21,Modélisation!$A$21,IF(C410&gt;=Modélisation!$B$20,Modélisation!$A$20,IF(C410&gt;=Modélisation!$B$19,Modélisation!$A$19,IF(C410&gt;=Modélisation!$B$18,Modélisation!$A$18,Modélisation!$A$17)))),IF(Modélisation!$B$10=6,IF(C410&gt;=Modélisation!$B$22,Modélisation!$A$22,IF(C410&gt;=Modélisation!$B$21,Modélisation!$A$21,IF(C410&gt;=Modélisation!$B$20,Modélisation!$A$20,IF(C410&gt;=Modélisation!$B$19,Modélisation!$A$19,IF(C410&gt;=Modélisation!$B$18,Modélisation!$A$18,Modélisation!$A$17))))),IF(Modélisation!$B$10=7,IF(C410&gt;=Modélisation!$B$23,Modélisation!$A$23,IF(C410&gt;=Modélisation!$B$22,Modélisation!$A$22,IF(C410&gt;=Modélisation!$B$21,Modélisation!$A$21,IF(C410&gt;=Modélisation!$B$20,Modélisation!$A$20,IF(C410&gt;=Modélisation!$B$19,Modélisation!$A$19,IF(C410&gt;=Modélisation!$B$18,Modélisation!$A$18,Modélisation!$A$17))))))))))))</f>
        <v/>
      </c>
      <c r="F410" s="1" t="str">
        <f>IF(ISBLANK(C410),"",VLOOKUP(E410,Modélisation!$A$17:$H$23,8,FALSE))</f>
        <v/>
      </c>
      <c r="G410" s="4" t="str">
        <f>IF(ISBLANK(C410),"",IF(Modélisation!$B$3="Oui",IF(D410=Liste!$F$2,0%,VLOOKUP(D410,Modélisation!$A$69:$B$86,2,FALSE)),""))</f>
        <v/>
      </c>
      <c r="H410" s="1" t="str">
        <f>IF(ISBLANK(C410),"",IF(Modélisation!$B$3="Oui",F410*(1-G410),F410))</f>
        <v/>
      </c>
    </row>
    <row r="411" spans="1:8" x14ac:dyDescent="0.35">
      <c r="A411" s="2">
        <v>410</v>
      </c>
      <c r="B411" s="36"/>
      <c r="C411" s="39"/>
      <c r="D411" s="37"/>
      <c r="E411" s="1" t="str">
        <f>IF(ISBLANK(C411),"",IF(Modélisation!$B$10=3,IF(C411&gt;=Modélisation!$B$19,Modélisation!$A$19,IF(C411&gt;=Modélisation!$B$18,Modélisation!$A$18,Modélisation!$A$17)),IF(Modélisation!$B$10=4,IF(C411&gt;=Modélisation!$B$20,Modélisation!$A$20,IF(C411&gt;=Modélisation!$B$19,Modélisation!$A$19,IF(C411&gt;=Modélisation!$B$18,Modélisation!$A$18,Modélisation!$A$17))),IF(Modélisation!$B$10=5,IF(C411&gt;=Modélisation!$B$21,Modélisation!$A$21,IF(C411&gt;=Modélisation!$B$20,Modélisation!$A$20,IF(C411&gt;=Modélisation!$B$19,Modélisation!$A$19,IF(C411&gt;=Modélisation!$B$18,Modélisation!$A$18,Modélisation!$A$17)))),IF(Modélisation!$B$10=6,IF(C411&gt;=Modélisation!$B$22,Modélisation!$A$22,IF(C411&gt;=Modélisation!$B$21,Modélisation!$A$21,IF(C411&gt;=Modélisation!$B$20,Modélisation!$A$20,IF(C411&gt;=Modélisation!$B$19,Modélisation!$A$19,IF(C411&gt;=Modélisation!$B$18,Modélisation!$A$18,Modélisation!$A$17))))),IF(Modélisation!$B$10=7,IF(C411&gt;=Modélisation!$B$23,Modélisation!$A$23,IF(C411&gt;=Modélisation!$B$22,Modélisation!$A$22,IF(C411&gt;=Modélisation!$B$21,Modélisation!$A$21,IF(C411&gt;=Modélisation!$B$20,Modélisation!$A$20,IF(C411&gt;=Modélisation!$B$19,Modélisation!$A$19,IF(C411&gt;=Modélisation!$B$18,Modélisation!$A$18,Modélisation!$A$17))))))))))))</f>
        <v/>
      </c>
      <c r="F411" s="1" t="str">
        <f>IF(ISBLANK(C411),"",VLOOKUP(E411,Modélisation!$A$17:$H$23,8,FALSE))</f>
        <v/>
      </c>
      <c r="G411" s="4" t="str">
        <f>IF(ISBLANK(C411),"",IF(Modélisation!$B$3="Oui",IF(D411=Liste!$F$2,0%,VLOOKUP(D411,Modélisation!$A$69:$B$86,2,FALSE)),""))</f>
        <v/>
      </c>
      <c r="H411" s="1" t="str">
        <f>IF(ISBLANK(C411),"",IF(Modélisation!$B$3="Oui",F411*(1-G411),F411))</f>
        <v/>
      </c>
    </row>
    <row r="412" spans="1:8" x14ac:dyDescent="0.35">
      <c r="A412" s="2">
        <v>411</v>
      </c>
      <c r="B412" s="36"/>
      <c r="C412" s="39"/>
      <c r="D412" s="37"/>
      <c r="E412" s="1" t="str">
        <f>IF(ISBLANK(C412),"",IF(Modélisation!$B$10=3,IF(C412&gt;=Modélisation!$B$19,Modélisation!$A$19,IF(C412&gt;=Modélisation!$B$18,Modélisation!$A$18,Modélisation!$A$17)),IF(Modélisation!$B$10=4,IF(C412&gt;=Modélisation!$B$20,Modélisation!$A$20,IF(C412&gt;=Modélisation!$B$19,Modélisation!$A$19,IF(C412&gt;=Modélisation!$B$18,Modélisation!$A$18,Modélisation!$A$17))),IF(Modélisation!$B$10=5,IF(C412&gt;=Modélisation!$B$21,Modélisation!$A$21,IF(C412&gt;=Modélisation!$B$20,Modélisation!$A$20,IF(C412&gt;=Modélisation!$B$19,Modélisation!$A$19,IF(C412&gt;=Modélisation!$B$18,Modélisation!$A$18,Modélisation!$A$17)))),IF(Modélisation!$B$10=6,IF(C412&gt;=Modélisation!$B$22,Modélisation!$A$22,IF(C412&gt;=Modélisation!$B$21,Modélisation!$A$21,IF(C412&gt;=Modélisation!$B$20,Modélisation!$A$20,IF(C412&gt;=Modélisation!$B$19,Modélisation!$A$19,IF(C412&gt;=Modélisation!$B$18,Modélisation!$A$18,Modélisation!$A$17))))),IF(Modélisation!$B$10=7,IF(C412&gt;=Modélisation!$B$23,Modélisation!$A$23,IF(C412&gt;=Modélisation!$B$22,Modélisation!$A$22,IF(C412&gt;=Modélisation!$B$21,Modélisation!$A$21,IF(C412&gt;=Modélisation!$B$20,Modélisation!$A$20,IF(C412&gt;=Modélisation!$B$19,Modélisation!$A$19,IF(C412&gt;=Modélisation!$B$18,Modélisation!$A$18,Modélisation!$A$17))))))))))))</f>
        <v/>
      </c>
      <c r="F412" s="1" t="str">
        <f>IF(ISBLANK(C412),"",VLOOKUP(E412,Modélisation!$A$17:$H$23,8,FALSE))</f>
        <v/>
      </c>
      <c r="G412" s="4" t="str">
        <f>IF(ISBLANK(C412),"",IF(Modélisation!$B$3="Oui",IF(D412=Liste!$F$2,0%,VLOOKUP(D412,Modélisation!$A$69:$B$86,2,FALSE)),""))</f>
        <v/>
      </c>
      <c r="H412" s="1" t="str">
        <f>IF(ISBLANK(C412),"",IF(Modélisation!$B$3="Oui",F412*(1-G412),F412))</f>
        <v/>
      </c>
    </row>
    <row r="413" spans="1:8" x14ac:dyDescent="0.35">
      <c r="A413" s="2">
        <v>412</v>
      </c>
      <c r="B413" s="36"/>
      <c r="C413" s="39"/>
      <c r="D413" s="37"/>
      <c r="E413" s="1" t="str">
        <f>IF(ISBLANK(C413),"",IF(Modélisation!$B$10=3,IF(C413&gt;=Modélisation!$B$19,Modélisation!$A$19,IF(C413&gt;=Modélisation!$B$18,Modélisation!$A$18,Modélisation!$A$17)),IF(Modélisation!$B$10=4,IF(C413&gt;=Modélisation!$B$20,Modélisation!$A$20,IF(C413&gt;=Modélisation!$B$19,Modélisation!$A$19,IF(C413&gt;=Modélisation!$B$18,Modélisation!$A$18,Modélisation!$A$17))),IF(Modélisation!$B$10=5,IF(C413&gt;=Modélisation!$B$21,Modélisation!$A$21,IF(C413&gt;=Modélisation!$B$20,Modélisation!$A$20,IF(C413&gt;=Modélisation!$B$19,Modélisation!$A$19,IF(C413&gt;=Modélisation!$B$18,Modélisation!$A$18,Modélisation!$A$17)))),IF(Modélisation!$B$10=6,IF(C413&gt;=Modélisation!$B$22,Modélisation!$A$22,IF(C413&gt;=Modélisation!$B$21,Modélisation!$A$21,IF(C413&gt;=Modélisation!$B$20,Modélisation!$A$20,IF(C413&gt;=Modélisation!$B$19,Modélisation!$A$19,IF(C413&gt;=Modélisation!$B$18,Modélisation!$A$18,Modélisation!$A$17))))),IF(Modélisation!$B$10=7,IF(C413&gt;=Modélisation!$B$23,Modélisation!$A$23,IF(C413&gt;=Modélisation!$B$22,Modélisation!$A$22,IF(C413&gt;=Modélisation!$B$21,Modélisation!$A$21,IF(C413&gt;=Modélisation!$B$20,Modélisation!$A$20,IF(C413&gt;=Modélisation!$B$19,Modélisation!$A$19,IF(C413&gt;=Modélisation!$B$18,Modélisation!$A$18,Modélisation!$A$17))))))))))))</f>
        <v/>
      </c>
      <c r="F413" s="1" t="str">
        <f>IF(ISBLANK(C413),"",VLOOKUP(E413,Modélisation!$A$17:$H$23,8,FALSE))</f>
        <v/>
      </c>
      <c r="G413" s="4" t="str">
        <f>IF(ISBLANK(C413),"",IF(Modélisation!$B$3="Oui",IF(D413=Liste!$F$2,0%,VLOOKUP(D413,Modélisation!$A$69:$B$86,2,FALSE)),""))</f>
        <v/>
      </c>
      <c r="H413" s="1" t="str">
        <f>IF(ISBLANK(C413),"",IF(Modélisation!$B$3="Oui",F413*(1-G413),F413))</f>
        <v/>
      </c>
    </row>
    <row r="414" spans="1:8" x14ac:dyDescent="0.35">
      <c r="A414" s="2">
        <v>413</v>
      </c>
      <c r="B414" s="36"/>
      <c r="C414" s="39"/>
      <c r="D414" s="37"/>
      <c r="E414" s="1" t="str">
        <f>IF(ISBLANK(C414),"",IF(Modélisation!$B$10=3,IF(C414&gt;=Modélisation!$B$19,Modélisation!$A$19,IF(C414&gt;=Modélisation!$B$18,Modélisation!$A$18,Modélisation!$A$17)),IF(Modélisation!$B$10=4,IF(C414&gt;=Modélisation!$B$20,Modélisation!$A$20,IF(C414&gt;=Modélisation!$B$19,Modélisation!$A$19,IF(C414&gt;=Modélisation!$B$18,Modélisation!$A$18,Modélisation!$A$17))),IF(Modélisation!$B$10=5,IF(C414&gt;=Modélisation!$B$21,Modélisation!$A$21,IF(C414&gt;=Modélisation!$B$20,Modélisation!$A$20,IF(C414&gt;=Modélisation!$B$19,Modélisation!$A$19,IF(C414&gt;=Modélisation!$B$18,Modélisation!$A$18,Modélisation!$A$17)))),IF(Modélisation!$B$10=6,IF(C414&gt;=Modélisation!$B$22,Modélisation!$A$22,IF(C414&gt;=Modélisation!$B$21,Modélisation!$A$21,IF(C414&gt;=Modélisation!$B$20,Modélisation!$A$20,IF(C414&gt;=Modélisation!$B$19,Modélisation!$A$19,IF(C414&gt;=Modélisation!$B$18,Modélisation!$A$18,Modélisation!$A$17))))),IF(Modélisation!$B$10=7,IF(C414&gt;=Modélisation!$B$23,Modélisation!$A$23,IF(C414&gt;=Modélisation!$B$22,Modélisation!$A$22,IF(C414&gt;=Modélisation!$B$21,Modélisation!$A$21,IF(C414&gt;=Modélisation!$B$20,Modélisation!$A$20,IF(C414&gt;=Modélisation!$B$19,Modélisation!$A$19,IF(C414&gt;=Modélisation!$B$18,Modélisation!$A$18,Modélisation!$A$17))))))))))))</f>
        <v/>
      </c>
      <c r="F414" s="1" t="str">
        <f>IF(ISBLANK(C414),"",VLOOKUP(E414,Modélisation!$A$17:$H$23,8,FALSE))</f>
        <v/>
      </c>
      <c r="G414" s="4" t="str">
        <f>IF(ISBLANK(C414),"",IF(Modélisation!$B$3="Oui",IF(D414=Liste!$F$2,0%,VLOOKUP(D414,Modélisation!$A$69:$B$86,2,FALSE)),""))</f>
        <v/>
      </c>
      <c r="H414" s="1" t="str">
        <f>IF(ISBLANK(C414),"",IF(Modélisation!$B$3="Oui",F414*(1-G414),F414))</f>
        <v/>
      </c>
    </row>
    <row r="415" spans="1:8" x14ac:dyDescent="0.35">
      <c r="A415" s="2">
        <v>414</v>
      </c>
      <c r="B415" s="36"/>
      <c r="C415" s="39"/>
      <c r="D415" s="37"/>
      <c r="E415" s="1" t="str">
        <f>IF(ISBLANK(C415),"",IF(Modélisation!$B$10=3,IF(C415&gt;=Modélisation!$B$19,Modélisation!$A$19,IF(C415&gt;=Modélisation!$B$18,Modélisation!$A$18,Modélisation!$A$17)),IF(Modélisation!$B$10=4,IF(C415&gt;=Modélisation!$B$20,Modélisation!$A$20,IF(C415&gt;=Modélisation!$B$19,Modélisation!$A$19,IF(C415&gt;=Modélisation!$B$18,Modélisation!$A$18,Modélisation!$A$17))),IF(Modélisation!$B$10=5,IF(C415&gt;=Modélisation!$B$21,Modélisation!$A$21,IF(C415&gt;=Modélisation!$B$20,Modélisation!$A$20,IF(C415&gt;=Modélisation!$B$19,Modélisation!$A$19,IF(C415&gt;=Modélisation!$B$18,Modélisation!$A$18,Modélisation!$A$17)))),IF(Modélisation!$B$10=6,IF(C415&gt;=Modélisation!$B$22,Modélisation!$A$22,IF(C415&gt;=Modélisation!$B$21,Modélisation!$A$21,IF(C415&gt;=Modélisation!$B$20,Modélisation!$A$20,IF(C415&gt;=Modélisation!$B$19,Modélisation!$A$19,IF(C415&gt;=Modélisation!$B$18,Modélisation!$A$18,Modélisation!$A$17))))),IF(Modélisation!$B$10=7,IF(C415&gt;=Modélisation!$B$23,Modélisation!$A$23,IF(C415&gt;=Modélisation!$B$22,Modélisation!$A$22,IF(C415&gt;=Modélisation!$B$21,Modélisation!$A$21,IF(C415&gt;=Modélisation!$B$20,Modélisation!$A$20,IF(C415&gt;=Modélisation!$B$19,Modélisation!$A$19,IF(C415&gt;=Modélisation!$B$18,Modélisation!$A$18,Modélisation!$A$17))))))))))))</f>
        <v/>
      </c>
      <c r="F415" s="1" t="str">
        <f>IF(ISBLANK(C415),"",VLOOKUP(E415,Modélisation!$A$17:$H$23,8,FALSE))</f>
        <v/>
      </c>
      <c r="G415" s="4" t="str">
        <f>IF(ISBLANK(C415),"",IF(Modélisation!$B$3="Oui",IF(D415=Liste!$F$2,0%,VLOOKUP(D415,Modélisation!$A$69:$B$86,2,FALSE)),""))</f>
        <v/>
      </c>
      <c r="H415" s="1" t="str">
        <f>IF(ISBLANK(C415),"",IF(Modélisation!$B$3="Oui",F415*(1-G415),F415))</f>
        <v/>
      </c>
    </row>
    <row r="416" spans="1:8" x14ac:dyDescent="0.35">
      <c r="A416" s="2">
        <v>415</v>
      </c>
      <c r="B416" s="36"/>
      <c r="C416" s="39"/>
      <c r="D416" s="37"/>
      <c r="E416" s="1" t="str">
        <f>IF(ISBLANK(C416),"",IF(Modélisation!$B$10=3,IF(C416&gt;=Modélisation!$B$19,Modélisation!$A$19,IF(C416&gt;=Modélisation!$B$18,Modélisation!$A$18,Modélisation!$A$17)),IF(Modélisation!$B$10=4,IF(C416&gt;=Modélisation!$B$20,Modélisation!$A$20,IF(C416&gt;=Modélisation!$B$19,Modélisation!$A$19,IF(C416&gt;=Modélisation!$B$18,Modélisation!$A$18,Modélisation!$A$17))),IF(Modélisation!$B$10=5,IF(C416&gt;=Modélisation!$B$21,Modélisation!$A$21,IF(C416&gt;=Modélisation!$B$20,Modélisation!$A$20,IF(C416&gt;=Modélisation!$B$19,Modélisation!$A$19,IF(C416&gt;=Modélisation!$B$18,Modélisation!$A$18,Modélisation!$A$17)))),IF(Modélisation!$B$10=6,IF(C416&gt;=Modélisation!$B$22,Modélisation!$A$22,IF(C416&gt;=Modélisation!$B$21,Modélisation!$A$21,IF(C416&gt;=Modélisation!$B$20,Modélisation!$A$20,IF(C416&gt;=Modélisation!$B$19,Modélisation!$A$19,IF(C416&gt;=Modélisation!$B$18,Modélisation!$A$18,Modélisation!$A$17))))),IF(Modélisation!$B$10=7,IF(C416&gt;=Modélisation!$B$23,Modélisation!$A$23,IF(C416&gt;=Modélisation!$B$22,Modélisation!$A$22,IF(C416&gt;=Modélisation!$B$21,Modélisation!$A$21,IF(C416&gt;=Modélisation!$B$20,Modélisation!$A$20,IF(C416&gt;=Modélisation!$B$19,Modélisation!$A$19,IF(C416&gt;=Modélisation!$B$18,Modélisation!$A$18,Modélisation!$A$17))))))))))))</f>
        <v/>
      </c>
      <c r="F416" s="1" t="str">
        <f>IF(ISBLANK(C416),"",VLOOKUP(E416,Modélisation!$A$17:$H$23,8,FALSE))</f>
        <v/>
      </c>
      <c r="G416" s="4" t="str">
        <f>IF(ISBLANK(C416),"",IF(Modélisation!$B$3="Oui",IF(D416=Liste!$F$2,0%,VLOOKUP(D416,Modélisation!$A$69:$B$86,2,FALSE)),""))</f>
        <v/>
      </c>
      <c r="H416" s="1" t="str">
        <f>IF(ISBLANK(C416),"",IF(Modélisation!$B$3="Oui",F416*(1-G416),F416))</f>
        <v/>
      </c>
    </row>
    <row r="417" spans="1:8" x14ac:dyDescent="0.35">
      <c r="A417" s="2">
        <v>416</v>
      </c>
      <c r="B417" s="36"/>
      <c r="C417" s="39"/>
      <c r="D417" s="37"/>
      <c r="E417" s="1" t="str">
        <f>IF(ISBLANK(C417),"",IF(Modélisation!$B$10=3,IF(C417&gt;=Modélisation!$B$19,Modélisation!$A$19,IF(C417&gt;=Modélisation!$B$18,Modélisation!$A$18,Modélisation!$A$17)),IF(Modélisation!$B$10=4,IF(C417&gt;=Modélisation!$B$20,Modélisation!$A$20,IF(C417&gt;=Modélisation!$B$19,Modélisation!$A$19,IF(C417&gt;=Modélisation!$B$18,Modélisation!$A$18,Modélisation!$A$17))),IF(Modélisation!$B$10=5,IF(C417&gt;=Modélisation!$B$21,Modélisation!$A$21,IF(C417&gt;=Modélisation!$B$20,Modélisation!$A$20,IF(C417&gt;=Modélisation!$B$19,Modélisation!$A$19,IF(C417&gt;=Modélisation!$B$18,Modélisation!$A$18,Modélisation!$A$17)))),IF(Modélisation!$B$10=6,IF(C417&gt;=Modélisation!$B$22,Modélisation!$A$22,IF(C417&gt;=Modélisation!$B$21,Modélisation!$A$21,IF(C417&gt;=Modélisation!$B$20,Modélisation!$A$20,IF(C417&gt;=Modélisation!$B$19,Modélisation!$A$19,IF(C417&gt;=Modélisation!$B$18,Modélisation!$A$18,Modélisation!$A$17))))),IF(Modélisation!$B$10=7,IF(C417&gt;=Modélisation!$B$23,Modélisation!$A$23,IF(C417&gt;=Modélisation!$B$22,Modélisation!$A$22,IF(C417&gt;=Modélisation!$B$21,Modélisation!$A$21,IF(C417&gt;=Modélisation!$B$20,Modélisation!$A$20,IF(C417&gt;=Modélisation!$B$19,Modélisation!$A$19,IF(C417&gt;=Modélisation!$B$18,Modélisation!$A$18,Modélisation!$A$17))))))))))))</f>
        <v/>
      </c>
      <c r="F417" s="1" t="str">
        <f>IF(ISBLANK(C417),"",VLOOKUP(E417,Modélisation!$A$17:$H$23,8,FALSE))</f>
        <v/>
      </c>
      <c r="G417" s="4" t="str">
        <f>IF(ISBLANK(C417),"",IF(Modélisation!$B$3="Oui",IF(D417=Liste!$F$2,0%,VLOOKUP(D417,Modélisation!$A$69:$B$86,2,FALSE)),""))</f>
        <v/>
      </c>
      <c r="H417" s="1" t="str">
        <f>IF(ISBLANK(C417),"",IF(Modélisation!$B$3="Oui",F417*(1-G417),F417))</f>
        <v/>
      </c>
    </row>
    <row r="418" spans="1:8" x14ac:dyDescent="0.35">
      <c r="A418" s="2">
        <v>417</v>
      </c>
      <c r="B418" s="36"/>
      <c r="C418" s="39"/>
      <c r="D418" s="37"/>
      <c r="E418" s="1" t="str">
        <f>IF(ISBLANK(C418),"",IF(Modélisation!$B$10=3,IF(C418&gt;=Modélisation!$B$19,Modélisation!$A$19,IF(C418&gt;=Modélisation!$B$18,Modélisation!$A$18,Modélisation!$A$17)),IF(Modélisation!$B$10=4,IF(C418&gt;=Modélisation!$B$20,Modélisation!$A$20,IF(C418&gt;=Modélisation!$B$19,Modélisation!$A$19,IF(C418&gt;=Modélisation!$B$18,Modélisation!$A$18,Modélisation!$A$17))),IF(Modélisation!$B$10=5,IF(C418&gt;=Modélisation!$B$21,Modélisation!$A$21,IF(C418&gt;=Modélisation!$B$20,Modélisation!$A$20,IF(C418&gt;=Modélisation!$B$19,Modélisation!$A$19,IF(C418&gt;=Modélisation!$B$18,Modélisation!$A$18,Modélisation!$A$17)))),IF(Modélisation!$B$10=6,IF(C418&gt;=Modélisation!$B$22,Modélisation!$A$22,IF(C418&gt;=Modélisation!$B$21,Modélisation!$A$21,IF(C418&gt;=Modélisation!$B$20,Modélisation!$A$20,IF(C418&gt;=Modélisation!$B$19,Modélisation!$A$19,IF(C418&gt;=Modélisation!$B$18,Modélisation!$A$18,Modélisation!$A$17))))),IF(Modélisation!$B$10=7,IF(C418&gt;=Modélisation!$B$23,Modélisation!$A$23,IF(C418&gt;=Modélisation!$B$22,Modélisation!$A$22,IF(C418&gt;=Modélisation!$B$21,Modélisation!$A$21,IF(C418&gt;=Modélisation!$B$20,Modélisation!$A$20,IF(C418&gt;=Modélisation!$B$19,Modélisation!$A$19,IF(C418&gt;=Modélisation!$B$18,Modélisation!$A$18,Modélisation!$A$17))))))))))))</f>
        <v/>
      </c>
      <c r="F418" s="1" t="str">
        <f>IF(ISBLANK(C418),"",VLOOKUP(E418,Modélisation!$A$17:$H$23,8,FALSE))</f>
        <v/>
      </c>
      <c r="G418" s="4" t="str">
        <f>IF(ISBLANK(C418),"",IF(Modélisation!$B$3="Oui",IF(D418=Liste!$F$2,0%,VLOOKUP(D418,Modélisation!$A$69:$B$86,2,FALSE)),""))</f>
        <v/>
      </c>
      <c r="H418" s="1" t="str">
        <f>IF(ISBLANK(C418),"",IF(Modélisation!$B$3="Oui",F418*(1-G418),F418))</f>
        <v/>
      </c>
    </row>
    <row r="419" spans="1:8" x14ac:dyDescent="0.35">
      <c r="A419" s="2">
        <v>418</v>
      </c>
      <c r="B419" s="36"/>
      <c r="C419" s="39"/>
      <c r="D419" s="37"/>
      <c r="E419" s="1" t="str">
        <f>IF(ISBLANK(C419),"",IF(Modélisation!$B$10=3,IF(C419&gt;=Modélisation!$B$19,Modélisation!$A$19,IF(C419&gt;=Modélisation!$B$18,Modélisation!$A$18,Modélisation!$A$17)),IF(Modélisation!$B$10=4,IF(C419&gt;=Modélisation!$B$20,Modélisation!$A$20,IF(C419&gt;=Modélisation!$B$19,Modélisation!$A$19,IF(C419&gt;=Modélisation!$B$18,Modélisation!$A$18,Modélisation!$A$17))),IF(Modélisation!$B$10=5,IF(C419&gt;=Modélisation!$B$21,Modélisation!$A$21,IF(C419&gt;=Modélisation!$B$20,Modélisation!$A$20,IF(C419&gt;=Modélisation!$B$19,Modélisation!$A$19,IF(C419&gt;=Modélisation!$B$18,Modélisation!$A$18,Modélisation!$A$17)))),IF(Modélisation!$B$10=6,IF(C419&gt;=Modélisation!$B$22,Modélisation!$A$22,IF(C419&gt;=Modélisation!$B$21,Modélisation!$A$21,IF(C419&gt;=Modélisation!$B$20,Modélisation!$A$20,IF(C419&gt;=Modélisation!$B$19,Modélisation!$A$19,IF(C419&gt;=Modélisation!$B$18,Modélisation!$A$18,Modélisation!$A$17))))),IF(Modélisation!$B$10=7,IF(C419&gt;=Modélisation!$B$23,Modélisation!$A$23,IF(C419&gt;=Modélisation!$B$22,Modélisation!$A$22,IF(C419&gt;=Modélisation!$B$21,Modélisation!$A$21,IF(C419&gt;=Modélisation!$B$20,Modélisation!$A$20,IF(C419&gt;=Modélisation!$B$19,Modélisation!$A$19,IF(C419&gt;=Modélisation!$B$18,Modélisation!$A$18,Modélisation!$A$17))))))))))))</f>
        <v/>
      </c>
      <c r="F419" s="1" t="str">
        <f>IF(ISBLANK(C419),"",VLOOKUP(E419,Modélisation!$A$17:$H$23,8,FALSE))</f>
        <v/>
      </c>
      <c r="G419" s="4" t="str">
        <f>IF(ISBLANK(C419),"",IF(Modélisation!$B$3="Oui",IF(D419=Liste!$F$2,0%,VLOOKUP(D419,Modélisation!$A$69:$B$86,2,FALSE)),""))</f>
        <v/>
      </c>
      <c r="H419" s="1" t="str">
        <f>IF(ISBLANK(C419),"",IF(Modélisation!$B$3="Oui",F419*(1-G419),F419))</f>
        <v/>
      </c>
    </row>
    <row r="420" spans="1:8" x14ac:dyDescent="0.35">
      <c r="A420" s="2">
        <v>419</v>
      </c>
      <c r="B420" s="36"/>
      <c r="C420" s="39"/>
      <c r="D420" s="37"/>
      <c r="E420" s="1" t="str">
        <f>IF(ISBLANK(C420),"",IF(Modélisation!$B$10=3,IF(C420&gt;=Modélisation!$B$19,Modélisation!$A$19,IF(C420&gt;=Modélisation!$B$18,Modélisation!$A$18,Modélisation!$A$17)),IF(Modélisation!$B$10=4,IF(C420&gt;=Modélisation!$B$20,Modélisation!$A$20,IF(C420&gt;=Modélisation!$B$19,Modélisation!$A$19,IF(C420&gt;=Modélisation!$B$18,Modélisation!$A$18,Modélisation!$A$17))),IF(Modélisation!$B$10=5,IF(C420&gt;=Modélisation!$B$21,Modélisation!$A$21,IF(C420&gt;=Modélisation!$B$20,Modélisation!$A$20,IF(C420&gt;=Modélisation!$B$19,Modélisation!$A$19,IF(C420&gt;=Modélisation!$B$18,Modélisation!$A$18,Modélisation!$A$17)))),IF(Modélisation!$B$10=6,IF(C420&gt;=Modélisation!$B$22,Modélisation!$A$22,IF(C420&gt;=Modélisation!$B$21,Modélisation!$A$21,IF(C420&gt;=Modélisation!$B$20,Modélisation!$A$20,IF(C420&gt;=Modélisation!$B$19,Modélisation!$A$19,IF(C420&gt;=Modélisation!$B$18,Modélisation!$A$18,Modélisation!$A$17))))),IF(Modélisation!$B$10=7,IF(C420&gt;=Modélisation!$B$23,Modélisation!$A$23,IF(C420&gt;=Modélisation!$B$22,Modélisation!$A$22,IF(C420&gt;=Modélisation!$B$21,Modélisation!$A$21,IF(C420&gt;=Modélisation!$B$20,Modélisation!$A$20,IF(C420&gt;=Modélisation!$B$19,Modélisation!$A$19,IF(C420&gt;=Modélisation!$B$18,Modélisation!$A$18,Modélisation!$A$17))))))))))))</f>
        <v/>
      </c>
      <c r="F420" s="1" t="str">
        <f>IF(ISBLANK(C420),"",VLOOKUP(E420,Modélisation!$A$17:$H$23,8,FALSE))</f>
        <v/>
      </c>
      <c r="G420" s="4" t="str">
        <f>IF(ISBLANK(C420),"",IF(Modélisation!$B$3="Oui",IF(D420=Liste!$F$2,0%,VLOOKUP(D420,Modélisation!$A$69:$B$86,2,FALSE)),""))</f>
        <v/>
      </c>
      <c r="H420" s="1" t="str">
        <f>IF(ISBLANK(C420),"",IF(Modélisation!$B$3="Oui",F420*(1-G420),F420))</f>
        <v/>
      </c>
    </row>
    <row r="421" spans="1:8" x14ac:dyDescent="0.35">
      <c r="A421" s="2">
        <v>420</v>
      </c>
      <c r="B421" s="36"/>
      <c r="C421" s="39"/>
      <c r="D421" s="37"/>
      <c r="E421" s="1" t="str">
        <f>IF(ISBLANK(C421),"",IF(Modélisation!$B$10=3,IF(C421&gt;=Modélisation!$B$19,Modélisation!$A$19,IF(C421&gt;=Modélisation!$B$18,Modélisation!$A$18,Modélisation!$A$17)),IF(Modélisation!$B$10=4,IF(C421&gt;=Modélisation!$B$20,Modélisation!$A$20,IF(C421&gt;=Modélisation!$B$19,Modélisation!$A$19,IF(C421&gt;=Modélisation!$B$18,Modélisation!$A$18,Modélisation!$A$17))),IF(Modélisation!$B$10=5,IF(C421&gt;=Modélisation!$B$21,Modélisation!$A$21,IF(C421&gt;=Modélisation!$B$20,Modélisation!$A$20,IF(C421&gt;=Modélisation!$B$19,Modélisation!$A$19,IF(C421&gt;=Modélisation!$B$18,Modélisation!$A$18,Modélisation!$A$17)))),IF(Modélisation!$B$10=6,IF(C421&gt;=Modélisation!$B$22,Modélisation!$A$22,IF(C421&gt;=Modélisation!$B$21,Modélisation!$A$21,IF(C421&gt;=Modélisation!$B$20,Modélisation!$A$20,IF(C421&gt;=Modélisation!$B$19,Modélisation!$A$19,IF(C421&gt;=Modélisation!$B$18,Modélisation!$A$18,Modélisation!$A$17))))),IF(Modélisation!$B$10=7,IF(C421&gt;=Modélisation!$B$23,Modélisation!$A$23,IF(C421&gt;=Modélisation!$B$22,Modélisation!$A$22,IF(C421&gt;=Modélisation!$B$21,Modélisation!$A$21,IF(C421&gt;=Modélisation!$B$20,Modélisation!$A$20,IF(C421&gt;=Modélisation!$B$19,Modélisation!$A$19,IF(C421&gt;=Modélisation!$B$18,Modélisation!$A$18,Modélisation!$A$17))))))))))))</f>
        <v/>
      </c>
      <c r="F421" s="1" t="str">
        <f>IF(ISBLANK(C421),"",VLOOKUP(E421,Modélisation!$A$17:$H$23,8,FALSE))</f>
        <v/>
      </c>
      <c r="G421" s="4" t="str">
        <f>IF(ISBLANK(C421),"",IF(Modélisation!$B$3="Oui",IF(D421=Liste!$F$2,0%,VLOOKUP(D421,Modélisation!$A$69:$B$86,2,FALSE)),""))</f>
        <v/>
      </c>
      <c r="H421" s="1" t="str">
        <f>IF(ISBLANK(C421),"",IF(Modélisation!$B$3="Oui",F421*(1-G421),F421))</f>
        <v/>
      </c>
    </row>
    <row r="422" spans="1:8" x14ac:dyDescent="0.35">
      <c r="A422" s="2">
        <v>421</v>
      </c>
      <c r="B422" s="36"/>
      <c r="C422" s="39"/>
      <c r="D422" s="37"/>
      <c r="E422" s="1" t="str">
        <f>IF(ISBLANK(C422),"",IF(Modélisation!$B$10=3,IF(C422&gt;=Modélisation!$B$19,Modélisation!$A$19,IF(C422&gt;=Modélisation!$B$18,Modélisation!$A$18,Modélisation!$A$17)),IF(Modélisation!$B$10=4,IF(C422&gt;=Modélisation!$B$20,Modélisation!$A$20,IF(C422&gt;=Modélisation!$B$19,Modélisation!$A$19,IF(C422&gt;=Modélisation!$B$18,Modélisation!$A$18,Modélisation!$A$17))),IF(Modélisation!$B$10=5,IF(C422&gt;=Modélisation!$B$21,Modélisation!$A$21,IF(C422&gt;=Modélisation!$B$20,Modélisation!$A$20,IF(C422&gt;=Modélisation!$B$19,Modélisation!$A$19,IF(C422&gt;=Modélisation!$B$18,Modélisation!$A$18,Modélisation!$A$17)))),IF(Modélisation!$B$10=6,IF(C422&gt;=Modélisation!$B$22,Modélisation!$A$22,IF(C422&gt;=Modélisation!$B$21,Modélisation!$A$21,IF(C422&gt;=Modélisation!$B$20,Modélisation!$A$20,IF(C422&gt;=Modélisation!$B$19,Modélisation!$A$19,IF(C422&gt;=Modélisation!$B$18,Modélisation!$A$18,Modélisation!$A$17))))),IF(Modélisation!$B$10=7,IF(C422&gt;=Modélisation!$B$23,Modélisation!$A$23,IF(C422&gt;=Modélisation!$B$22,Modélisation!$A$22,IF(C422&gt;=Modélisation!$B$21,Modélisation!$A$21,IF(C422&gt;=Modélisation!$B$20,Modélisation!$A$20,IF(C422&gt;=Modélisation!$B$19,Modélisation!$A$19,IF(C422&gt;=Modélisation!$B$18,Modélisation!$A$18,Modélisation!$A$17))))))))))))</f>
        <v/>
      </c>
      <c r="F422" s="1" t="str">
        <f>IF(ISBLANK(C422),"",VLOOKUP(E422,Modélisation!$A$17:$H$23,8,FALSE))</f>
        <v/>
      </c>
      <c r="G422" s="4" t="str">
        <f>IF(ISBLANK(C422),"",IF(Modélisation!$B$3="Oui",IF(D422=Liste!$F$2,0%,VLOOKUP(D422,Modélisation!$A$69:$B$86,2,FALSE)),""))</f>
        <v/>
      </c>
      <c r="H422" s="1" t="str">
        <f>IF(ISBLANK(C422),"",IF(Modélisation!$B$3="Oui",F422*(1-G422),F422))</f>
        <v/>
      </c>
    </row>
    <row r="423" spans="1:8" x14ac:dyDescent="0.35">
      <c r="A423" s="2">
        <v>422</v>
      </c>
      <c r="B423" s="36"/>
      <c r="C423" s="39"/>
      <c r="D423" s="37"/>
      <c r="E423" s="1" t="str">
        <f>IF(ISBLANK(C423),"",IF(Modélisation!$B$10=3,IF(C423&gt;=Modélisation!$B$19,Modélisation!$A$19,IF(C423&gt;=Modélisation!$B$18,Modélisation!$A$18,Modélisation!$A$17)),IF(Modélisation!$B$10=4,IF(C423&gt;=Modélisation!$B$20,Modélisation!$A$20,IF(C423&gt;=Modélisation!$B$19,Modélisation!$A$19,IF(C423&gt;=Modélisation!$B$18,Modélisation!$A$18,Modélisation!$A$17))),IF(Modélisation!$B$10=5,IF(C423&gt;=Modélisation!$B$21,Modélisation!$A$21,IF(C423&gt;=Modélisation!$B$20,Modélisation!$A$20,IF(C423&gt;=Modélisation!$B$19,Modélisation!$A$19,IF(C423&gt;=Modélisation!$B$18,Modélisation!$A$18,Modélisation!$A$17)))),IF(Modélisation!$B$10=6,IF(C423&gt;=Modélisation!$B$22,Modélisation!$A$22,IF(C423&gt;=Modélisation!$B$21,Modélisation!$A$21,IF(C423&gt;=Modélisation!$B$20,Modélisation!$A$20,IF(C423&gt;=Modélisation!$B$19,Modélisation!$A$19,IF(C423&gt;=Modélisation!$B$18,Modélisation!$A$18,Modélisation!$A$17))))),IF(Modélisation!$B$10=7,IF(C423&gt;=Modélisation!$B$23,Modélisation!$A$23,IF(C423&gt;=Modélisation!$B$22,Modélisation!$A$22,IF(C423&gt;=Modélisation!$B$21,Modélisation!$A$21,IF(C423&gt;=Modélisation!$B$20,Modélisation!$A$20,IF(C423&gt;=Modélisation!$B$19,Modélisation!$A$19,IF(C423&gt;=Modélisation!$B$18,Modélisation!$A$18,Modélisation!$A$17))))))))))))</f>
        <v/>
      </c>
      <c r="F423" s="1" t="str">
        <f>IF(ISBLANK(C423),"",VLOOKUP(E423,Modélisation!$A$17:$H$23,8,FALSE))</f>
        <v/>
      </c>
      <c r="G423" s="4" t="str">
        <f>IF(ISBLANK(C423),"",IF(Modélisation!$B$3="Oui",IF(D423=Liste!$F$2,0%,VLOOKUP(D423,Modélisation!$A$69:$B$86,2,FALSE)),""))</f>
        <v/>
      </c>
      <c r="H423" s="1" t="str">
        <f>IF(ISBLANK(C423),"",IF(Modélisation!$B$3="Oui",F423*(1-G423),F423))</f>
        <v/>
      </c>
    </row>
    <row r="424" spans="1:8" x14ac:dyDescent="0.35">
      <c r="A424" s="2">
        <v>423</v>
      </c>
      <c r="B424" s="36"/>
      <c r="C424" s="39"/>
      <c r="D424" s="37"/>
      <c r="E424" s="1" t="str">
        <f>IF(ISBLANK(C424),"",IF(Modélisation!$B$10=3,IF(C424&gt;=Modélisation!$B$19,Modélisation!$A$19,IF(C424&gt;=Modélisation!$B$18,Modélisation!$A$18,Modélisation!$A$17)),IF(Modélisation!$B$10=4,IF(C424&gt;=Modélisation!$B$20,Modélisation!$A$20,IF(C424&gt;=Modélisation!$B$19,Modélisation!$A$19,IF(C424&gt;=Modélisation!$B$18,Modélisation!$A$18,Modélisation!$A$17))),IF(Modélisation!$B$10=5,IF(C424&gt;=Modélisation!$B$21,Modélisation!$A$21,IF(C424&gt;=Modélisation!$B$20,Modélisation!$A$20,IF(C424&gt;=Modélisation!$B$19,Modélisation!$A$19,IF(C424&gt;=Modélisation!$B$18,Modélisation!$A$18,Modélisation!$A$17)))),IF(Modélisation!$B$10=6,IF(C424&gt;=Modélisation!$B$22,Modélisation!$A$22,IF(C424&gt;=Modélisation!$B$21,Modélisation!$A$21,IF(C424&gt;=Modélisation!$B$20,Modélisation!$A$20,IF(C424&gt;=Modélisation!$B$19,Modélisation!$A$19,IF(C424&gt;=Modélisation!$B$18,Modélisation!$A$18,Modélisation!$A$17))))),IF(Modélisation!$B$10=7,IF(C424&gt;=Modélisation!$B$23,Modélisation!$A$23,IF(C424&gt;=Modélisation!$B$22,Modélisation!$A$22,IF(C424&gt;=Modélisation!$B$21,Modélisation!$A$21,IF(C424&gt;=Modélisation!$B$20,Modélisation!$A$20,IF(C424&gt;=Modélisation!$B$19,Modélisation!$A$19,IF(C424&gt;=Modélisation!$B$18,Modélisation!$A$18,Modélisation!$A$17))))))))))))</f>
        <v/>
      </c>
      <c r="F424" s="1" t="str">
        <f>IF(ISBLANK(C424),"",VLOOKUP(E424,Modélisation!$A$17:$H$23,8,FALSE))</f>
        <v/>
      </c>
      <c r="G424" s="4" t="str">
        <f>IF(ISBLANK(C424),"",IF(Modélisation!$B$3="Oui",IF(D424=Liste!$F$2,0%,VLOOKUP(D424,Modélisation!$A$69:$B$86,2,FALSE)),""))</f>
        <v/>
      </c>
      <c r="H424" s="1" t="str">
        <f>IF(ISBLANK(C424),"",IF(Modélisation!$B$3="Oui",F424*(1-G424),F424))</f>
        <v/>
      </c>
    </row>
    <row r="425" spans="1:8" x14ac:dyDescent="0.35">
      <c r="A425" s="2">
        <v>424</v>
      </c>
      <c r="B425" s="36"/>
      <c r="C425" s="39"/>
      <c r="D425" s="37"/>
      <c r="E425" s="1" t="str">
        <f>IF(ISBLANK(C425),"",IF(Modélisation!$B$10=3,IF(C425&gt;=Modélisation!$B$19,Modélisation!$A$19,IF(C425&gt;=Modélisation!$B$18,Modélisation!$A$18,Modélisation!$A$17)),IF(Modélisation!$B$10=4,IF(C425&gt;=Modélisation!$B$20,Modélisation!$A$20,IF(C425&gt;=Modélisation!$B$19,Modélisation!$A$19,IF(C425&gt;=Modélisation!$B$18,Modélisation!$A$18,Modélisation!$A$17))),IF(Modélisation!$B$10=5,IF(C425&gt;=Modélisation!$B$21,Modélisation!$A$21,IF(C425&gt;=Modélisation!$B$20,Modélisation!$A$20,IF(C425&gt;=Modélisation!$B$19,Modélisation!$A$19,IF(C425&gt;=Modélisation!$B$18,Modélisation!$A$18,Modélisation!$A$17)))),IF(Modélisation!$B$10=6,IF(C425&gt;=Modélisation!$B$22,Modélisation!$A$22,IF(C425&gt;=Modélisation!$B$21,Modélisation!$A$21,IF(C425&gt;=Modélisation!$B$20,Modélisation!$A$20,IF(C425&gt;=Modélisation!$B$19,Modélisation!$A$19,IF(C425&gt;=Modélisation!$B$18,Modélisation!$A$18,Modélisation!$A$17))))),IF(Modélisation!$B$10=7,IF(C425&gt;=Modélisation!$B$23,Modélisation!$A$23,IF(C425&gt;=Modélisation!$B$22,Modélisation!$A$22,IF(C425&gt;=Modélisation!$B$21,Modélisation!$A$21,IF(C425&gt;=Modélisation!$B$20,Modélisation!$A$20,IF(C425&gt;=Modélisation!$B$19,Modélisation!$A$19,IF(C425&gt;=Modélisation!$B$18,Modélisation!$A$18,Modélisation!$A$17))))))))))))</f>
        <v/>
      </c>
      <c r="F425" s="1" t="str">
        <f>IF(ISBLANK(C425),"",VLOOKUP(E425,Modélisation!$A$17:$H$23,8,FALSE))</f>
        <v/>
      </c>
      <c r="G425" s="4" t="str">
        <f>IF(ISBLANK(C425),"",IF(Modélisation!$B$3="Oui",IF(D425=Liste!$F$2,0%,VLOOKUP(D425,Modélisation!$A$69:$B$86,2,FALSE)),""))</f>
        <v/>
      </c>
      <c r="H425" s="1" t="str">
        <f>IF(ISBLANK(C425),"",IF(Modélisation!$B$3="Oui",F425*(1-G425),F425))</f>
        <v/>
      </c>
    </row>
    <row r="426" spans="1:8" x14ac:dyDescent="0.35">
      <c r="A426" s="2">
        <v>425</v>
      </c>
      <c r="B426" s="36"/>
      <c r="C426" s="39"/>
      <c r="D426" s="37"/>
      <c r="E426" s="1" t="str">
        <f>IF(ISBLANK(C426),"",IF(Modélisation!$B$10=3,IF(C426&gt;=Modélisation!$B$19,Modélisation!$A$19,IF(C426&gt;=Modélisation!$B$18,Modélisation!$A$18,Modélisation!$A$17)),IF(Modélisation!$B$10=4,IF(C426&gt;=Modélisation!$B$20,Modélisation!$A$20,IF(C426&gt;=Modélisation!$B$19,Modélisation!$A$19,IF(C426&gt;=Modélisation!$B$18,Modélisation!$A$18,Modélisation!$A$17))),IF(Modélisation!$B$10=5,IF(C426&gt;=Modélisation!$B$21,Modélisation!$A$21,IF(C426&gt;=Modélisation!$B$20,Modélisation!$A$20,IF(C426&gt;=Modélisation!$B$19,Modélisation!$A$19,IF(C426&gt;=Modélisation!$B$18,Modélisation!$A$18,Modélisation!$A$17)))),IF(Modélisation!$B$10=6,IF(C426&gt;=Modélisation!$B$22,Modélisation!$A$22,IF(C426&gt;=Modélisation!$B$21,Modélisation!$A$21,IF(C426&gt;=Modélisation!$B$20,Modélisation!$A$20,IF(C426&gt;=Modélisation!$B$19,Modélisation!$A$19,IF(C426&gt;=Modélisation!$B$18,Modélisation!$A$18,Modélisation!$A$17))))),IF(Modélisation!$B$10=7,IF(C426&gt;=Modélisation!$B$23,Modélisation!$A$23,IF(C426&gt;=Modélisation!$B$22,Modélisation!$A$22,IF(C426&gt;=Modélisation!$B$21,Modélisation!$A$21,IF(C426&gt;=Modélisation!$B$20,Modélisation!$A$20,IF(C426&gt;=Modélisation!$B$19,Modélisation!$A$19,IF(C426&gt;=Modélisation!$B$18,Modélisation!$A$18,Modélisation!$A$17))))))))))))</f>
        <v/>
      </c>
      <c r="F426" s="1" t="str">
        <f>IF(ISBLANK(C426),"",VLOOKUP(E426,Modélisation!$A$17:$H$23,8,FALSE))</f>
        <v/>
      </c>
      <c r="G426" s="4" t="str">
        <f>IF(ISBLANK(C426),"",IF(Modélisation!$B$3="Oui",IF(D426=Liste!$F$2,0%,VLOOKUP(D426,Modélisation!$A$69:$B$86,2,FALSE)),""))</f>
        <v/>
      </c>
      <c r="H426" s="1" t="str">
        <f>IF(ISBLANK(C426),"",IF(Modélisation!$B$3="Oui",F426*(1-G426),F426))</f>
        <v/>
      </c>
    </row>
    <row r="427" spans="1:8" x14ac:dyDescent="0.35">
      <c r="A427" s="2">
        <v>426</v>
      </c>
      <c r="B427" s="36"/>
      <c r="C427" s="39"/>
      <c r="D427" s="37"/>
      <c r="E427" s="1" t="str">
        <f>IF(ISBLANK(C427),"",IF(Modélisation!$B$10=3,IF(C427&gt;=Modélisation!$B$19,Modélisation!$A$19,IF(C427&gt;=Modélisation!$B$18,Modélisation!$A$18,Modélisation!$A$17)),IF(Modélisation!$B$10=4,IF(C427&gt;=Modélisation!$B$20,Modélisation!$A$20,IF(C427&gt;=Modélisation!$B$19,Modélisation!$A$19,IF(C427&gt;=Modélisation!$B$18,Modélisation!$A$18,Modélisation!$A$17))),IF(Modélisation!$B$10=5,IF(C427&gt;=Modélisation!$B$21,Modélisation!$A$21,IF(C427&gt;=Modélisation!$B$20,Modélisation!$A$20,IF(C427&gt;=Modélisation!$B$19,Modélisation!$A$19,IF(C427&gt;=Modélisation!$B$18,Modélisation!$A$18,Modélisation!$A$17)))),IF(Modélisation!$B$10=6,IF(C427&gt;=Modélisation!$B$22,Modélisation!$A$22,IF(C427&gt;=Modélisation!$B$21,Modélisation!$A$21,IF(C427&gt;=Modélisation!$B$20,Modélisation!$A$20,IF(C427&gt;=Modélisation!$B$19,Modélisation!$A$19,IF(C427&gt;=Modélisation!$B$18,Modélisation!$A$18,Modélisation!$A$17))))),IF(Modélisation!$B$10=7,IF(C427&gt;=Modélisation!$B$23,Modélisation!$A$23,IF(C427&gt;=Modélisation!$B$22,Modélisation!$A$22,IF(C427&gt;=Modélisation!$B$21,Modélisation!$A$21,IF(C427&gt;=Modélisation!$B$20,Modélisation!$A$20,IF(C427&gt;=Modélisation!$B$19,Modélisation!$A$19,IF(C427&gt;=Modélisation!$B$18,Modélisation!$A$18,Modélisation!$A$17))))))))))))</f>
        <v/>
      </c>
      <c r="F427" s="1" t="str">
        <f>IF(ISBLANK(C427),"",VLOOKUP(E427,Modélisation!$A$17:$H$23,8,FALSE))</f>
        <v/>
      </c>
      <c r="G427" s="4" t="str">
        <f>IF(ISBLANK(C427),"",IF(Modélisation!$B$3="Oui",IF(D427=Liste!$F$2,0%,VLOOKUP(D427,Modélisation!$A$69:$B$86,2,FALSE)),""))</f>
        <v/>
      </c>
      <c r="H427" s="1" t="str">
        <f>IF(ISBLANK(C427),"",IF(Modélisation!$B$3="Oui",F427*(1-G427),F427))</f>
        <v/>
      </c>
    </row>
    <row r="428" spans="1:8" x14ac:dyDescent="0.35">
      <c r="A428" s="2">
        <v>427</v>
      </c>
      <c r="B428" s="36"/>
      <c r="C428" s="39"/>
      <c r="D428" s="37"/>
      <c r="E428" s="1" t="str">
        <f>IF(ISBLANK(C428),"",IF(Modélisation!$B$10=3,IF(C428&gt;=Modélisation!$B$19,Modélisation!$A$19,IF(C428&gt;=Modélisation!$B$18,Modélisation!$A$18,Modélisation!$A$17)),IF(Modélisation!$B$10=4,IF(C428&gt;=Modélisation!$B$20,Modélisation!$A$20,IF(C428&gt;=Modélisation!$B$19,Modélisation!$A$19,IF(C428&gt;=Modélisation!$B$18,Modélisation!$A$18,Modélisation!$A$17))),IF(Modélisation!$B$10=5,IF(C428&gt;=Modélisation!$B$21,Modélisation!$A$21,IF(C428&gt;=Modélisation!$B$20,Modélisation!$A$20,IF(C428&gt;=Modélisation!$B$19,Modélisation!$A$19,IF(C428&gt;=Modélisation!$B$18,Modélisation!$A$18,Modélisation!$A$17)))),IF(Modélisation!$B$10=6,IF(C428&gt;=Modélisation!$B$22,Modélisation!$A$22,IF(C428&gt;=Modélisation!$B$21,Modélisation!$A$21,IF(C428&gt;=Modélisation!$B$20,Modélisation!$A$20,IF(C428&gt;=Modélisation!$B$19,Modélisation!$A$19,IF(C428&gt;=Modélisation!$B$18,Modélisation!$A$18,Modélisation!$A$17))))),IF(Modélisation!$B$10=7,IF(C428&gt;=Modélisation!$B$23,Modélisation!$A$23,IF(C428&gt;=Modélisation!$B$22,Modélisation!$A$22,IF(C428&gt;=Modélisation!$B$21,Modélisation!$A$21,IF(C428&gt;=Modélisation!$B$20,Modélisation!$A$20,IF(C428&gt;=Modélisation!$B$19,Modélisation!$A$19,IF(C428&gt;=Modélisation!$B$18,Modélisation!$A$18,Modélisation!$A$17))))))))))))</f>
        <v/>
      </c>
      <c r="F428" s="1" t="str">
        <f>IF(ISBLANK(C428),"",VLOOKUP(E428,Modélisation!$A$17:$H$23,8,FALSE))</f>
        <v/>
      </c>
      <c r="G428" s="4" t="str">
        <f>IF(ISBLANK(C428),"",IF(Modélisation!$B$3="Oui",IF(D428=Liste!$F$2,0%,VLOOKUP(D428,Modélisation!$A$69:$B$86,2,FALSE)),""))</f>
        <v/>
      </c>
      <c r="H428" s="1" t="str">
        <f>IF(ISBLANK(C428),"",IF(Modélisation!$B$3="Oui",F428*(1-G428),F428))</f>
        <v/>
      </c>
    </row>
    <row r="429" spans="1:8" x14ac:dyDescent="0.35">
      <c r="A429" s="2">
        <v>428</v>
      </c>
      <c r="B429" s="36"/>
      <c r="C429" s="39"/>
      <c r="D429" s="37"/>
      <c r="E429" s="1" t="str">
        <f>IF(ISBLANK(C429),"",IF(Modélisation!$B$10=3,IF(C429&gt;=Modélisation!$B$19,Modélisation!$A$19,IF(C429&gt;=Modélisation!$B$18,Modélisation!$A$18,Modélisation!$A$17)),IF(Modélisation!$B$10=4,IF(C429&gt;=Modélisation!$B$20,Modélisation!$A$20,IF(C429&gt;=Modélisation!$B$19,Modélisation!$A$19,IF(C429&gt;=Modélisation!$B$18,Modélisation!$A$18,Modélisation!$A$17))),IF(Modélisation!$B$10=5,IF(C429&gt;=Modélisation!$B$21,Modélisation!$A$21,IF(C429&gt;=Modélisation!$B$20,Modélisation!$A$20,IF(C429&gt;=Modélisation!$B$19,Modélisation!$A$19,IF(C429&gt;=Modélisation!$B$18,Modélisation!$A$18,Modélisation!$A$17)))),IF(Modélisation!$B$10=6,IF(C429&gt;=Modélisation!$B$22,Modélisation!$A$22,IF(C429&gt;=Modélisation!$B$21,Modélisation!$A$21,IF(C429&gt;=Modélisation!$B$20,Modélisation!$A$20,IF(C429&gt;=Modélisation!$B$19,Modélisation!$A$19,IF(C429&gt;=Modélisation!$B$18,Modélisation!$A$18,Modélisation!$A$17))))),IF(Modélisation!$B$10=7,IF(C429&gt;=Modélisation!$B$23,Modélisation!$A$23,IF(C429&gt;=Modélisation!$B$22,Modélisation!$A$22,IF(C429&gt;=Modélisation!$B$21,Modélisation!$A$21,IF(C429&gt;=Modélisation!$B$20,Modélisation!$A$20,IF(C429&gt;=Modélisation!$B$19,Modélisation!$A$19,IF(C429&gt;=Modélisation!$B$18,Modélisation!$A$18,Modélisation!$A$17))))))))))))</f>
        <v/>
      </c>
      <c r="F429" s="1" t="str">
        <f>IF(ISBLANK(C429),"",VLOOKUP(E429,Modélisation!$A$17:$H$23,8,FALSE))</f>
        <v/>
      </c>
      <c r="G429" s="4" t="str">
        <f>IF(ISBLANK(C429),"",IF(Modélisation!$B$3="Oui",IF(D429=Liste!$F$2,0%,VLOOKUP(D429,Modélisation!$A$69:$B$86,2,FALSE)),""))</f>
        <v/>
      </c>
      <c r="H429" s="1" t="str">
        <f>IF(ISBLANK(C429),"",IF(Modélisation!$B$3="Oui",F429*(1-G429),F429))</f>
        <v/>
      </c>
    </row>
    <row r="430" spans="1:8" x14ac:dyDescent="0.35">
      <c r="A430" s="2">
        <v>429</v>
      </c>
      <c r="B430" s="36"/>
      <c r="C430" s="39"/>
      <c r="D430" s="37"/>
      <c r="E430" s="1" t="str">
        <f>IF(ISBLANK(C430),"",IF(Modélisation!$B$10=3,IF(C430&gt;=Modélisation!$B$19,Modélisation!$A$19,IF(C430&gt;=Modélisation!$B$18,Modélisation!$A$18,Modélisation!$A$17)),IF(Modélisation!$B$10=4,IF(C430&gt;=Modélisation!$B$20,Modélisation!$A$20,IF(C430&gt;=Modélisation!$B$19,Modélisation!$A$19,IF(C430&gt;=Modélisation!$B$18,Modélisation!$A$18,Modélisation!$A$17))),IF(Modélisation!$B$10=5,IF(C430&gt;=Modélisation!$B$21,Modélisation!$A$21,IF(C430&gt;=Modélisation!$B$20,Modélisation!$A$20,IF(C430&gt;=Modélisation!$B$19,Modélisation!$A$19,IF(C430&gt;=Modélisation!$B$18,Modélisation!$A$18,Modélisation!$A$17)))),IF(Modélisation!$B$10=6,IF(C430&gt;=Modélisation!$B$22,Modélisation!$A$22,IF(C430&gt;=Modélisation!$B$21,Modélisation!$A$21,IF(C430&gt;=Modélisation!$B$20,Modélisation!$A$20,IF(C430&gt;=Modélisation!$B$19,Modélisation!$A$19,IF(C430&gt;=Modélisation!$B$18,Modélisation!$A$18,Modélisation!$A$17))))),IF(Modélisation!$B$10=7,IF(C430&gt;=Modélisation!$B$23,Modélisation!$A$23,IF(C430&gt;=Modélisation!$B$22,Modélisation!$A$22,IF(C430&gt;=Modélisation!$B$21,Modélisation!$A$21,IF(C430&gt;=Modélisation!$B$20,Modélisation!$A$20,IF(C430&gt;=Modélisation!$B$19,Modélisation!$A$19,IF(C430&gt;=Modélisation!$B$18,Modélisation!$A$18,Modélisation!$A$17))))))))))))</f>
        <v/>
      </c>
      <c r="F430" s="1" t="str">
        <f>IF(ISBLANK(C430),"",VLOOKUP(E430,Modélisation!$A$17:$H$23,8,FALSE))</f>
        <v/>
      </c>
      <c r="G430" s="4" t="str">
        <f>IF(ISBLANK(C430),"",IF(Modélisation!$B$3="Oui",IF(D430=Liste!$F$2,0%,VLOOKUP(D430,Modélisation!$A$69:$B$86,2,FALSE)),""))</f>
        <v/>
      </c>
      <c r="H430" s="1" t="str">
        <f>IF(ISBLANK(C430),"",IF(Modélisation!$B$3="Oui",F430*(1-G430),F430))</f>
        <v/>
      </c>
    </row>
    <row r="431" spans="1:8" x14ac:dyDescent="0.35">
      <c r="A431" s="2">
        <v>430</v>
      </c>
      <c r="B431" s="36"/>
      <c r="C431" s="39"/>
      <c r="D431" s="37"/>
      <c r="E431" s="1" t="str">
        <f>IF(ISBLANK(C431),"",IF(Modélisation!$B$10=3,IF(C431&gt;=Modélisation!$B$19,Modélisation!$A$19,IF(C431&gt;=Modélisation!$B$18,Modélisation!$A$18,Modélisation!$A$17)),IF(Modélisation!$B$10=4,IF(C431&gt;=Modélisation!$B$20,Modélisation!$A$20,IF(C431&gt;=Modélisation!$B$19,Modélisation!$A$19,IF(C431&gt;=Modélisation!$B$18,Modélisation!$A$18,Modélisation!$A$17))),IF(Modélisation!$B$10=5,IF(C431&gt;=Modélisation!$B$21,Modélisation!$A$21,IF(C431&gt;=Modélisation!$B$20,Modélisation!$A$20,IF(C431&gt;=Modélisation!$B$19,Modélisation!$A$19,IF(C431&gt;=Modélisation!$B$18,Modélisation!$A$18,Modélisation!$A$17)))),IF(Modélisation!$B$10=6,IF(C431&gt;=Modélisation!$B$22,Modélisation!$A$22,IF(C431&gt;=Modélisation!$B$21,Modélisation!$A$21,IF(C431&gt;=Modélisation!$B$20,Modélisation!$A$20,IF(C431&gt;=Modélisation!$B$19,Modélisation!$A$19,IF(C431&gt;=Modélisation!$B$18,Modélisation!$A$18,Modélisation!$A$17))))),IF(Modélisation!$B$10=7,IF(C431&gt;=Modélisation!$B$23,Modélisation!$A$23,IF(C431&gt;=Modélisation!$B$22,Modélisation!$A$22,IF(C431&gt;=Modélisation!$B$21,Modélisation!$A$21,IF(C431&gt;=Modélisation!$B$20,Modélisation!$A$20,IF(C431&gt;=Modélisation!$B$19,Modélisation!$A$19,IF(C431&gt;=Modélisation!$B$18,Modélisation!$A$18,Modélisation!$A$17))))))))))))</f>
        <v/>
      </c>
      <c r="F431" s="1" t="str">
        <f>IF(ISBLANK(C431),"",VLOOKUP(E431,Modélisation!$A$17:$H$23,8,FALSE))</f>
        <v/>
      </c>
      <c r="G431" s="4" t="str">
        <f>IF(ISBLANK(C431),"",IF(Modélisation!$B$3="Oui",IF(D431=Liste!$F$2,0%,VLOOKUP(D431,Modélisation!$A$69:$B$86,2,FALSE)),""))</f>
        <v/>
      </c>
      <c r="H431" s="1" t="str">
        <f>IF(ISBLANK(C431),"",IF(Modélisation!$B$3="Oui",F431*(1-G431),F431))</f>
        <v/>
      </c>
    </row>
    <row r="432" spans="1:8" x14ac:dyDescent="0.35">
      <c r="A432" s="2">
        <v>431</v>
      </c>
      <c r="B432" s="36"/>
      <c r="C432" s="39"/>
      <c r="D432" s="37"/>
      <c r="E432" s="1" t="str">
        <f>IF(ISBLANK(C432),"",IF(Modélisation!$B$10=3,IF(C432&gt;=Modélisation!$B$19,Modélisation!$A$19,IF(C432&gt;=Modélisation!$B$18,Modélisation!$A$18,Modélisation!$A$17)),IF(Modélisation!$B$10=4,IF(C432&gt;=Modélisation!$B$20,Modélisation!$A$20,IF(C432&gt;=Modélisation!$B$19,Modélisation!$A$19,IF(C432&gt;=Modélisation!$B$18,Modélisation!$A$18,Modélisation!$A$17))),IF(Modélisation!$B$10=5,IF(C432&gt;=Modélisation!$B$21,Modélisation!$A$21,IF(C432&gt;=Modélisation!$B$20,Modélisation!$A$20,IF(C432&gt;=Modélisation!$B$19,Modélisation!$A$19,IF(C432&gt;=Modélisation!$B$18,Modélisation!$A$18,Modélisation!$A$17)))),IF(Modélisation!$B$10=6,IF(C432&gt;=Modélisation!$B$22,Modélisation!$A$22,IF(C432&gt;=Modélisation!$B$21,Modélisation!$A$21,IF(C432&gt;=Modélisation!$B$20,Modélisation!$A$20,IF(C432&gt;=Modélisation!$B$19,Modélisation!$A$19,IF(C432&gt;=Modélisation!$B$18,Modélisation!$A$18,Modélisation!$A$17))))),IF(Modélisation!$B$10=7,IF(C432&gt;=Modélisation!$B$23,Modélisation!$A$23,IF(C432&gt;=Modélisation!$B$22,Modélisation!$A$22,IF(C432&gt;=Modélisation!$B$21,Modélisation!$A$21,IF(C432&gt;=Modélisation!$B$20,Modélisation!$A$20,IF(C432&gt;=Modélisation!$B$19,Modélisation!$A$19,IF(C432&gt;=Modélisation!$B$18,Modélisation!$A$18,Modélisation!$A$17))))))))))))</f>
        <v/>
      </c>
      <c r="F432" s="1" t="str">
        <f>IF(ISBLANK(C432),"",VLOOKUP(E432,Modélisation!$A$17:$H$23,8,FALSE))</f>
        <v/>
      </c>
      <c r="G432" s="4" t="str">
        <f>IF(ISBLANK(C432),"",IF(Modélisation!$B$3="Oui",IF(D432=Liste!$F$2,0%,VLOOKUP(D432,Modélisation!$A$69:$B$86,2,FALSE)),""))</f>
        <v/>
      </c>
      <c r="H432" s="1" t="str">
        <f>IF(ISBLANK(C432),"",IF(Modélisation!$B$3="Oui",F432*(1-G432),F432))</f>
        <v/>
      </c>
    </row>
    <row r="433" spans="1:8" x14ac:dyDescent="0.35">
      <c r="A433" s="2">
        <v>432</v>
      </c>
      <c r="B433" s="36"/>
      <c r="C433" s="39"/>
      <c r="D433" s="37"/>
      <c r="E433" s="1" t="str">
        <f>IF(ISBLANK(C433),"",IF(Modélisation!$B$10=3,IF(C433&gt;=Modélisation!$B$19,Modélisation!$A$19,IF(C433&gt;=Modélisation!$B$18,Modélisation!$A$18,Modélisation!$A$17)),IF(Modélisation!$B$10=4,IF(C433&gt;=Modélisation!$B$20,Modélisation!$A$20,IF(C433&gt;=Modélisation!$B$19,Modélisation!$A$19,IF(C433&gt;=Modélisation!$B$18,Modélisation!$A$18,Modélisation!$A$17))),IF(Modélisation!$B$10=5,IF(C433&gt;=Modélisation!$B$21,Modélisation!$A$21,IF(C433&gt;=Modélisation!$B$20,Modélisation!$A$20,IF(C433&gt;=Modélisation!$B$19,Modélisation!$A$19,IF(C433&gt;=Modélisation!$B$18,Modélisation!$A$18,Modélisation!$A$17)))),IF(Modélisation!$B$10=6,IF(C433&gt;=Modélisation!$B$22,Modélisation!$A$22,IF(C433&gt;=Modélisation!$B$21,Modélisation!$A$21,IF(C433&gt;=Modélisation!$B$20,Modélisation!$A$20,IF(C433&gt;=Modélisation!$B$19,Modélisation!$A$19,IF(C433&gt;=Modélisation!$B$18,Modélisation!$A$18,Modélisation!$A$17))))),IF(Modélisation!$B$10=7,IF(C433&gt;=Modélisation!$B$23,Modélisation!$A$23,IF(C433&gt;=Modélisation!$B$22,Modélisation!$A$22,IF(C433&gt;=Modélisation!$B$21,Modélisation!$A$21,IF(C433&gt;=Modélisation!$B$20,Modélisation!$A$20,IF(C433&gt;=Modélisation!$B$19,Modélisation!$A$19,IF(C433&gt;=Modélisation!$B$18,Modélisation!$A$18,Modélisation!$A$17))))))))))))</f>
        <v/>
      </c>
      <c r="F433" s="1" t="str">
        <f>IF(ISBLANK(C433),"",VLOOKUP(E433,Modélisation!$A$17:$H$23,8,FALSE))</f>
        <v/>
      </c>
      <c r="G433" s="4" t="str">
        <f>IF(ISBLANK(C433),"",IF(Modélisation!$B$3="Oui",IF(D433=Liste!$F$2,0%,VLOOKUP(D433,Modélisation!$A$69:$B$86,2,FALSE)),""))</f>
        <v/>
      </c>
      <c r="H433" s="1" t="str">
        <f>IF(ISBLANK(C433),"",IF(Modélisation!$B$3="Oui",F433*(1-G433),F433))</f>
        <v/>
      </c>
    </row>
    <row r="434" spans="1:8" x14ac:dyDescent="0.35">
      <c r="A434" s="2">
        <v>433</v>
      </c>
      <c r="B434" s="36"/>
      <c r="C434" s="39"/>
      <c r="D434" s="37"/>
      <c r="E434" s="1" t="str">
        <f>IF(ISBLANK(C434),"",IF(Modélisation!$B$10=3,IF(C434&gt;=Modélisation!$B$19,Modélisation!$A$19,IF(C434&gt;=Modélisation!$B$18,Modélisation!$A$18,Modélisation!$A$17)),IF(Modélisation!$B$10=4,IF(C434&gt;=Modélisation!$B$20,Modélisation!$A$20,IF(C434&gt;=Modélisation!$B$19,Modélisation!$A$19,IF(C434&gt;=Modélisation!$B$18,Modélisation!$A$18,Modélisation!$A$17))),IF(Modélisation!$B$10=5,IF(C434&gt;=Modélisation!$B$21,Modélisation!$A$21,IF(C434&gt;=Modélisation!$B$20,Modélisation!$A$20,IF(C434&gt;=Modélisation!$B$19,Modélisation!$A$19,IF(C434&gt;=Modélisation!$B$18,Modélisation!$A$18,Modélisation!$A$17)))),IF(Modélisation!$B$10=6,IF(C434&gt;=Modélisation!$B$22,Modélisation!$A$22,IF(C434&gt;=Modélisation!$B$21,Modélisation!$A$21,IF(C434&gt;=Modélisation!$B$20,Modélisation!$A$20,IF(C434&gt;=Modélisation!$B$19,Modélisation!$A$19,IF(C434&gt;=Modélisation!$B$18,Modélisation!$A$18,Modélisation!$A$17))))),IF(Modélisation!$B$10=7,IF(C434&gt;=Modélisation!$B$23,Modélisation!$A$23,IF(C434&gt;=Modélisation!$B$22,Modélisation!$A$22,IF(C434&gt;=Modélisation!$B$21,Modélisation!$A$21,IF(C434&gt;=Modélisation!$B$20,Modélisation!$A$20,IF(C434&gt;=Modélisation!$B$19,Modélisation!$A$19,IF(C434&gt;=Modélisation!$B$18,Modélisation!$A$18,Modélisation!$A$17))))))))))))</f>
        <v/>
      </c>
      <c r="F434" s="1" t="str">
        <f>IF(ISBLANK(C434),"",VLOOKUP(E434,Modélisation!$A$17:$H$23,8,FALSE))</f>
        <v/>
      </c>
      <c r="G434" s="4" t="str">
        <f>IF(ISBLANK(C434),"",IF(Modélisation!$B$3="Oui",IF(D434=Liste!$F$2,0%,VLOOKUP(D434,Modélisation!$A$69:$B$86,2,FALSE)),""))</f>
        <v/>
      </c>
      <c r="H434" s="1" t="str">
        <f>IF(ISBLANK(C434),"",IF(Modélisation!$B$3="Oui",F434*(1-G434),F434))</f>
        <v/>
      </c>
    </row>
    <row r="435" spans="1:8" x14ac:dyDescent="0.35">
      <c r="A435" s="2">
        <v>434</v>
      </c>
      <c r="B435" s="36"/>
      <c r="C435" s="39"/>
      <c r="D435" s="37"/>
      <c r="E435" s="1" t="str">
        <f>IF(ISBLANK(C435),"",IF(Modélisation!$B$10=3,IF(C435&gt;=Modélisation!$B$19,Modélisation!$A$19,IF(C435&gt;=Modélisation!$B$18,Modélisation!$A$18,Modélisation!$A$17)),IF(Modélisation!$B$10=4,IF(C435&gt;=Modélisation!$B$20,Modélisation!$A$20,IF(C435&gt;=Modélisation!$B$19,Modélisation!$A$19,IF(C435&gt;=Modélisation!$B$18,Modélisation!$A$18,Modélisation!$A$17))),IF(Modélisation!$B$10=5,IF(C435&gt;=Modélisation!$B$21,Modélisation!$A$21,IF(C435&gt;=Modélisation!$B$20,Modélisation!$A$20,IF(C435&gt;=Modélisation!$B$19,Modélisation!$A$19,IF(C435&gt;=Modélisation!$B$18,Modélisation!$A$18,Modélisation!$A$17)))),IF(Modélisation!$B$10=6,IF(C435&gt;=Modélisation!$B$22,Modélisation!$A$22,IF(C435&gt;=Modélisation!$B$21,Modélisation!$A$21,IF(C435&gt;=Modélisation!$B$20,Modélisation!$A$20,IF(C435&gt;=Modélisation!$B$19,Modélisation!$A$19,IF(C435&gt;=Modélisation!$B$18,Modélisation!$A$18,Modélisation!$A$17))))),IF(Modélisation!$B$10=7,IF(C435&gt;=Modélisation!$B$23,Modélisation!$A$23,IF(C435&gt;=Modélisation!$B$22,Modélisation!$A$22,IF(C435&gt;=Modélisation!$B$21,Modélisation!$A$21,IF(C435&gt;=Modélisation!$B$20,Modélisation!$A$20,IF(C435&gt;=Modélisation!$B$19,Modélisation!$A$19,IF(C435&gt;=Modélisation!$B$18,Modélisation!$A$18,Modélisation!$A$17))))))))))))</f>
        <v/>
      </c>
      <c r="F435" s="1" t="str">
        <f>IF(ISBLANK(C435),"",VLOOKUP(E435,Modélisation!$A$17:$H$23,8,FALSE))</f>
        <v/>
      </c>
      <c r="G435" s="4" t="str">
        <f>IF(ISBLANK(C435),"",IF(Modélisation!$B$3="Oui",IF(D435=Liste!$F$2,0%,VLOOKUP(D435,Modélisation!$A$69:$B$86,2,FALSE)),""))</f>
        <v/>
      </c>
      <c r="H435" s="1" t="str">
        <f>IF(ISBLANK(C435),"",IF(Modélisation!$B$3="Oui",F435*(1-G435),F435))</f>
        <v/>
      </c>
    </row>
    <row r="436" spans="1:8" x14ac:dyDescent="0.35">
      <c r="A436" s="2">
        <v>435</v>
      </c>
      <c r="B436" s="36"/>
      <c r="C436" s="39"/>
      <c r="D436" s="37"/>
      <c r="E436" s="1" t="str">
        <f>IF(ISBLANK(C436),"",IF(Modélisation!$B$10=3,IF(C436&gt;=Modélisation!$B$19,Modélisation!$A$19,IF(C436&gt;=Modélisation!$B$18,Modélisation!$A$18,Modélisation!$A$17)),IF(Modélisation!$B$10=4,IF(C436&gt;=Modélisation!$B$20,Modélisation!$A$20,IF(C436&gt;=Modélisation!$B$19,Modélisation!$A$19,IF(C436&gt;=Modélisation!$B$18,Modélisation!$A$18,Modélisation!$A$17))),IF(Modélisation!$B$10=5,IF(C436&gt;=Modélisation!$B$21,Modélisation!$A$21,IF(C436&gt;=Modélisation!$B$20,Modélisation!$A$20,IF(C436&gt;=Modélisation!$B$19,Modélisation!$A$19,IF(C436&gt;=Modélisation!$B$18,Modélisation!$A$18,Modélisation!$A$17)))),IF(Modélisation!$B$10=6,IF(C436&gt;=Modélisation!$B$22,Modélisation!$A$22,IF(C436&gt;=Modélisation!$B$21,Modélisation!$A$21,IF(C436&gt;=Modélisation!$B$20,Modélisation!$A$20,IF(C436&gt;=Modélisation!$B$19,Modélisation!$A$19,IF(C436&gt;=Modélisation!$B$18,Modélisation!$A$18,Modélisation!$A$17))))),IF(Modélisation!$B$10=7,IF(C436&gt;=Modélisation!$B$23,Modélisation!$A$23,IF(C436&gt;=Modélisation!$B$22,Modélisation!$A$22,IF(C436&gt;=Modélisation!$B$21,Modélisation!$A$21,IF(C436&gt;=Modélisation!$B$20,Modélisation!$A$20,IF(C436&gt;=Modélisation!$B$19,Modélisation!$A$19,IF(C436&gt;=Modélisation!$B$18,Modélisation!$A$18,Modélisation!$A$17))))))))))))</f>
        <v/>
      </c>
      <c r="F436" s="1" t="str">
        <f>IF(ISBLANK(C436),"",VLOOKUP(E436,Modélisation!$A$17:$H$23,8,FALSE))</f>
        <v/>
      </c>
      <c r="G436" s="4" t="str">
        <f>IF(ISBLANK(C436),"",IF(Modélisation!$B$3="Oui",IF(D436=Liste!$F$2,0%,VLOOKUP(D436,Modélisation!$A$69:$B$86,2,FALSE)),""))</f>
        <v/>
      </c>
      <c r="H436" s="1" t="str">
        <f>IF(ISBLANK(C436),"",IF(Modélisation!$B$3="Oui",F436*(1-G436),F436))</f>
        <v/>
      </c>
    </row>
    <row r="437" spans="1:8" x14ac:dyDescent="0.35">
      <c r="A437" s="2">
        <v>436</v>
      </c>
      <c r="B437" s="36"/>
      <c r="C437" s="39"/>
      <c r="D437" s="37"/>
      <c r="E437" s="1" t="str">
        <f>IF(ISBLANK(C437),"",IF(Modélisation!$B$10=3,IF(C437&gt;=Modélisation!$B$19,Modélisation!$A$19,IF(C437&gt;=Modélisation!$B$18,Modélisation!$A$18,Modélisation!$A$17)),IF(Modélisation!$B$10=4,IF(C437&gt;=Modélisation!$B$20,Modélisation!$A$20,IF(C437&gt;=Modélisation!$B$19,Modélisation!$A$19,IF(C437&gt;=Modélisation!$B$18,Modélisation!$A$18,Modélisation!$A$17))),IF(Modélisation!$B$10=5,IF(C437&gt;=Modélisation!$B$21,Modélisation!$A$21,IF(C437&gt;=Modélisation!$B$20,Modélisation!$A$20,IF(C437&gt;=Modélisation!$B$19,Modélisation!$A$19,IF(C437&gt;=Modélisation!$B$18,Modélisation!$A$18,Modélisation!$A$17)))),IF(Modélisation!$B$10=6,IF(C437&gt;=Modélisation!$B$22,Modélisation!$A$22,IF(C437&gt;=Modélisation!$B$21,Modélisation!$A$21,IF(C437&gt;=Modélisation!$B$20,Modélisation!$A$20,IF(C437&gt;=Modélisation!$B$19,Modélisation!$A$19,IF(C437&gt;=Modélisation!$B$18,Modélisation!$A$18,Modélisation!$A$17))))),IF(Modélisation!$B$10=7,IF(C437&gt;=Modélisation!$B$23,Modélisation!$A$23,IF(C437&gt;=Modélisation!$B$22,Modélisation!$A$22,IF(C437&gt;=Modélisation!$B$21,Modélisation!$A$21,IF(C437&gt;=Modélisation!$B$20,Modélisation!$A$20,IF(C437&gt;=Modélisation!$B$19,Modélisation!$A$19,IF(C437&gt;=Modélisation!$B$18,Modélisation!$A$18,Modélisation!$A$17))))))))))))</f>
        <v/>
      </c>
      <c r="F437" s="1" t="str">
        <f>IF(ISBLANK(C437),"",VLOOKUP(E437,Modélisation!$A$17:$H$23,8,FALSE))</f>
        <v/>
      </c>
      <c r="G437" s="4" t="str">
        <f>IF(ISBLANK(C437),"",IF(Modélisation!$B$3="Oui",IF(D437=Liste!$F$2,0%,VLOOKUP(D437,Modélisation!$A$69:$B$86,2,FALSE)),""))</f>
        <v/>
      </c>
      <c r="H437" s="1" t="str">
        <f>IF(ISBLANK(C437),"",IF(Modélisation!$B$3="Oui",F437*(1-G437),F437))</f>
        <v/>
      </c>
    </row>
    <row r="438" spans="1:8" x14ac:dyDescent="0.35">
      <c r="A438" s="2">
        <v>437</v>
      </c>
      <c r="B438" s="36"/>
      <c r="C438" s="39"/>
      <c r="D438" s="37"/>
      <c r="E438" s="1" t="str">
        <f>IF(ISBLANK(C438),"",IF(Modélisation!$B$10=3,IF(C438&gt;=Modélisation!$B$19,Modélisation!$A$19,IF(C438&gt;=Modélisation!$B$18,Modélisation!$A$18,Modélisation!$A$17)),IF(Modélisation!$B$10=4,IF(C438&gt;=Modélisation!$B$20,Modélisation!$A$20,IF(C438&gt;=Modélisation!$B$19,Modélisation!$A$19,IF(C438&gt;=Modélisation!$B$18,Modélisation!$A$18,Modélisation!$A$17))),IF(Modélisation!$B$10=5,IF(C438&gt;=Modélisation!$B$21,Modélisation!$A$21,IF(C438&gt;=Modélisation!$B$20,Modélisation!$A$20,IF(C438&gt;=Modélisation!$B$19,Modélisation!$A$19,IF(C438&gt;=Modélisation!$B$18,Modélisation!$A$18,Modélisation!$A$17)))),IF(Modélisation!$B$10=6,IF(C438&gt;=Modélisation!$B$22,Modélisation!$A$22,IF(C438&gt;=Modélisation!$B$21,Modélisation!$A$21,IF(C438&gt;=Modélisation!$B$20,Modélisation!$A$20,IF(C438&gt;=Modélisation!$B$19,Modélisation!$A$19,IF(C438&gt;=Modélisation!$B$18,Modélisation!$A$18,Modélisation!$A$17))))),IF(Modélisation!$B$10=7,IF(C438&gt;=Modélisation!$B$23,Modélisation!$A$23,IF(C438&gt;=Modélisation!$B$22,Modélisation!$A$22,IF(C438&gt;=Modélisation!$B$21,Modélisation!$A$21,IF(C438&gt;=Modélisation!$B$20,Modélisation!$A$20,IF(C438&gt;=Modélisation!$B$19,Modélisation!$A$19,IF(C438&gt;=Modélisation!$B$18,Modélisation!$A$18,Modélisation!$A$17))))))))))))</f>
        <v/>
      </c>
      <c r="F438" s="1" t="str">
        <f>IF(ISBLANK(C438),"",VLOOKUP(E438,Modélisation!$A$17:$H$23,8,FALSE))</f>
        <v/>
      </c>
      <c r="G438" s="4" t="str">
        <f>IF(ISBLANK(C438),"",IF(Modélisation!$B$3="Oui",IF(D438=Liste!$F$2,0%,VLOOKUP(D438,Modélisation!$A$69:$B$86,2,FALSE)),""))</f>
        <v/>
      </c>
      <c r="H438" s="1" t="str">
        <f>IF(ISBLANK(C438),"",IF(Modélisation!$B$3="Oui",F438*(1-G438),F438))</f>
        <v/>
      </c>
    </row>
    <row r="439" spans="1:8" x14ac:dyDescent="0.35">
      <c r="A439" s="2">
        <v>438</v>
      </c>
      <c r="B439" s="36"/>
      <c r="C439" s="39"/>
      <c r="D439" s="37"/>
      <c r="E439" s="1" t="str">
        <f>IF(ISBLANK(C439),"",IF(Modélisation!$B$10=3,IF(C439&gt;=Modélisation!$B$19,Modélisation!$A$19,IF(C439&gt;=Modélisation!$B$18,Modélisation!$A$18,Modélisation!$A$17)),IF(Modélisation!$B$10=4,IF(C439&gt;=Modélisation!$B$20,Modélisation!$A$20,IF(C439&gt;=Modélisation!$B$19,Modélisation!$A$19,IF(C439&gt;=Modélisation!$B$18,Modélisation!$A$18,Modélisation!$A$17))),IF(Modélisation!$B$10=5,IF(C439&gt;=Modélisation!$B$21,Modélisation!$A$21,IF(C439&gt;=Modélisation!$B$20,Modélisation!$A$20,IF(C439&gt;=Modélisation!$B$19,Modélisation!$A$19,IF(C439&gt;=Modélisation!$B$18,Modélisation!$A$18,Modélisation!$A$17)))),IF(Modélisation!$B$10=6,IF(C439&gt;=Modélisation!$B$22,Modélisation!$A$22,IF(C439&gt;=Modélisation!$B$21,Modélisation!$A$21,IF(C439&gt;=Modélisation!$B$20,Modélisation!$A$20,IF(C439&gt;=Modélisation!$B$19,Modélisation!$A$19,IF(C439&gt;=Modélisation!$B$18,Modélisation!$A$18,Modélisation!$A$17))))),IF(Modélisation!$B$10=7,IF(C439&gt;=Modélisation!$B$23,Modélisation!$A$23,IF(C439&gt;=Modélisation!$B$22,Modélisation!$A$22,IF(C439&gt;=Modélisation!$B$21,Modélisation!$A$21,IF(C439&gt;=Modélisation!$B$20,Modélisation!$A$20,IF(C439&gt;=Modélisation!$B$19,Modélisation!$A$19,IF(C439&gt;=Modélisation!$B$18,Modélisation!$A$18,Modélisation!$A$17))))))))))))</f>
        <v/>
      </c>
      <c r="F439" s="1" t="str">
        <f>IF(ISBLANK(C439),"",VLOOKUP(E439,Modélisation!$A$17:$H$23,8,FALSE))</f>
        <v/>
      </c>
      <c r="G439" s="4" t="str">
        <f>IF(ISBLANK(C439),"",IF(Modélisation!$B$3="Oui",IF(D439=Liste!$F$2,0%,VLOOKUP(D439,Modélisation!$A$69:$B$86,2,FALSE)),""))</f>
        <v/>
      </c>
      <c r="H439" s="1" t="str">
        <f>IF(ISBLANK(C439),"",IF(Modélisation!$B$3="Oui",F439*(1-G439),F439))</f>
        <v/>
      </c>
    </row>
    <row r="440" spans="1:8" x14ac:dyDescent="0.35">
      <c r="A440" s="2">
        <v>439</v>
      </c>
      <c r="B440" s="36"/>
      <c r="C440" s="39"/>
      <c r="D440" s="37"/>
      <c r="E440" s="1" t="str">
        <f>IF(ISBLANK(C440),"",IF(Modélisation!$B$10=3,IF(C440&gt;=Modélisation!$B$19,Modélisation!$A$19,IF(C440&gt;=Modélisation!$B$18,Modélisation!$A$18,Modélisation!$A$17)),IF(Modélisation!$B$10=4,IF(C440&gt;=Modélisation!$B$20,Modélisation!$A$20,IF(C440&gt;=Modélisation!$B$19,Modélisation!$A$19,IF(C440&gt;=Modélisation!$B$18,Modélisation!$A$18,Modélisation!$A$17))),IF(Modélisation!$B$10=5,IF(C440&gt;=Modélisation!$B$21,Modélisation!$A$21,IF(C440&gt;=Modélisation!$B$20,Modélisation!$A$20,IF(C440&gt;=Modélisation!$B$19,Modélisation!$A$19,IF(C440&gt;=Modélisation!$B$18,Modélisation!$A$18,Modélisation!$A$17)))),IF(Modélisation!$B$10=6,IF(C440&gt;=Modélisation!$B$22,Modélisation!$A$22,IF(C440&gt;=Modélisation!$B$21,Modélisation!$A$21,IF(C440&gt;=Modélisation!$B$20,Modélisation!$A$20,IF(C440&gt;=Modélisation!$B$19,Modélisation!$A$19,IF(C440&gt;=Modélisation!$B$18,Modélisation!$A$18,Modélisation!$A$17))))),IF(Modélisation!$B$10=7,IF(C440&gt;=Modélisation!$B$23,Modélisation!$A$23,IF(C440&gt;=Modélisation!$B$22,Modélisation!$A$22,IF(C440&gt;=Modélisation!$B$21,Modélisation!$A$21,IF(C440&gt;=Modélisation!$B$20,Modélisation!$A$20,IF(C440&gt;=Modélisation!$B$19,Modélisation!$A$19,IF(C440&gt;=Modélisation!$B$18,Modélisation!$A$18,Modélisation!$A$17))))))))))))</f>
        <v/>
      </c>
      <c r="F440" s="1" t="str">
        <f>IF(ISBLANK(C440),"",VLOOKUP(E440,Modélisation!$A$17:$H$23,8,FALSE))</f>
        <v/>
      </c>
      <c r="G440" s="4" t="str">
        <f>IF(ISBLANK(C440),"",IF(Modélisation!$B$3="Oui",IF(D440=Liste!$F$2,0%,VLOOKUP(D440,Modélisation!$A$69:$B$86,2,FALSE)),""))</f>
        <v/>
      </c>
      <c r="H440" s="1" t="str">
        <f>IF(ISBLANK(C440),"",IF(Modélisation!$B$3="Oui",F440*(1-G440),F440))</f>
        <v/>
      </c>
    </row>
    <row r="441" spans="1:8" x14ac:dyDescent="0.35">
      <c r="A441" s="2">
        <v>440</v>
      </c>
      <c r="B441" s="36"/>
      <c r="C441" s="39"/>
      <c r="D441" s="37"/>
      <c r="E441" s="1" t="str">
        <f>IF(ISBLANK(C441),"",IF(Modélisation!$B$10=3,IF(C441&gt;=Modélisation!$B$19,Modélisation!$A$19,IF(C441&gt;=Modélisation!$B$18,Modélisation!$A$18,Modélisation!$A$17)),IF(Modélisation!$B$10=4,IF(C441&gt;=Modélisation!$B$20,Modélisation!$A$20,IF(C441&gt;=Modélisation!$B$19,Modélisation!$A$19,IF(C441&gt;=Modélisation!$B$18,Modélisation!$A$18,Modélisation!$A$17))),IF(Modélisation!$B$10=5,IF(C441&gt;=Modélisation!$B$21,Modélisation!$A$21,IF(C441&gt;=Modélisation!$B$20,Modélisation!$A$20,IF(C441&gt;=Modélisation!$B$19,Modélisation!$A$19,IF(C441&gt;=Modélisation!$B$18,Modélisation!$A$18,Modélisation!$A$17)))),IF(Modélisation!$B$10=6,IF(C441&gt;=Modélisation!$B$22,Modélisation!$A$22,IF(C441&gt;=Modélisation!$B$21,Modélisation!$A$21,IF(C441&gt;=Modélisation!$B$20,Modélisation!$A$20,IF(C441&gt;=Modélisation!$B$19,Modélisation!$A$19,IF(C441&gt;=Modélisation!$B$18,Modélisation!$A$18,Modélisation!$A$17))))),IF(Modélisation!$B$10=7,IF(C441&gt;=Modélisation!$B$23,Modélisation!$A$23,IF(C441&gt;=Modélisation!$B$22,Modélisation!$A$22,IF(C441&gt;=Modélisation!$B$21,Modélisation!$A$21,IF(C441&gt;=Modélisation!$B$20,Modélisation!$A$20,IF(C441&gt;=Modélisation!$B$19,Modélisation!$A$19,IF(C441&gt;=Modélisation!$B$18,Modélisation!$A$18,Modélisation!$A$17))))))))))))</f>
        <v/>
      </c>
      <c r="F441" s="1" t="str">
        <f>IF(ISBLANK(C441),"",VLOOKUP(E441,Modélisation!$A$17:$H$23,8,FALSE))</f>
        <v/>
      </c>
      <c r="G441" s="4" t="str">
        <f>IF(ISBLANK(C441),"",IF(Modélisation!$B$3="Oui",IF(D441=Liste!$F$2,0%,VLOOKUP(D441,Modélisation!$A$69:$B$86,2,FALSE)),""))</f>
        <v/>
      </c>
      <c r="H441" s="1" t="str">
        <f>IF(ISBLANK(C441),"",IF(Modélisation!$B$3="Oui",F441*(1-G441),F441))</f>
        <v/>
      </c>
    </row>
    <row r="442" spans="1:8" x14ac:dyDescent="0.35">
      <c r="A442" s="2">
        <v>441</v>
      </c>
      <c r="B442" s="36"/>
      <c r="C442" s="39"/>
      <c r="D442" s="37"/>
      <c r="E442" s="1" t="str">
        <f>IF(ISBLANK(C442),"",IF(Modélisation!$B$10=3,IF(C442&gt;=Modélisation!$B$19,Modélisation!$A$19,IF(C442&gt;=Modélisation!$B$18,Modélisation!$A$18,Modélisation!$A$17)),IF(Modélisation!$B$10=4,IF(C442&gt;=Modélisation!$B$20,Modélisation!$A$20,IF(C442&gt;=Modélisation!$B$19,Modélisation!$A$19,IF(C442&gt;=Modélisation!$B$18,Modélisation!$A$18,Modélisation!$A$17))),IF(Modélisation!$B$10=5,IF(C442&gt;=Modélisation!$B$21,Modélisation!$A$21,IF(C442&gt;=Modélisation!$B$20,Modélisation!$A$20,IF(C442&gt;=Modélisation!$B$19,Modélisation!$A$19,IF(C442&gt;=Modélisation!$B$18,Modélisation!$A$18,Modélisation!$A$17)))),IF(Modélisation!$B$10=6,IF(C442&gt;=Modélisation!$B$22,Modélisation!$A$22,IF(C442&gt;=Modélisation!$B$21,Modélisation!$A$21,IF(C442&gt;=Modélisation!$B$20,Modélisation!$A$20,IF(C442&gt;=Modélisation!$B$19,Modélisation!$A$19,IF(C442&gt;=Modélisation!$B$18,Modélisation!$A$18,Modélisation!$A$17))))),IF(Modélisation!$B$10=7,IF(C442&gt;=Modélisation!$B$23,Modélisation!$A$23,IF(C442&gt;=Modélisation!$B$22,Modélisation!$A$22,IF(C442&gt;=Modélisation!$B$21,Modélisation!$A$21,IF(C442&gt;=Modélisation!$B$20,Modélisation!$A$20,IF(C442&gt;=Modélisation!$B$19,Modélisation!$A$19,IF(C442&gt;=Modélisation!$B$18,Modélisation!$A$18,Modélisation!$A$17))))))))))))</f>
        <v/>
      </c>
      <c r="F442" s="1" t="str">
        <f>IF(ISBLANK(C442),"",VLOOKUP(E442,Modélisation!$A$17:$H$23,8,FALSE))</f>
        <v/>
      </c>
      <c r="G442" s="4" t="str">
        <f>IF(ISBLANK(C442),"",IF(Modélisation!$B$3="Oui",IF(D442=Liste!$F$2,0%,VLOOKUP(D442,Modélisation!$A$69:$B$86,2,FALSE)),""))</f>
        <v/>
      </c>
      <c r="H442" s="1" t="str">
        <f>IF(ISBLANK(C442),"",IF(Modélisation!$B$3="Oui",F442*(1-G442),F442))</f>
        <v/>
      </c>
    </row>
    <row r="443" spans="1:8" x14ac:dyDescent="0.35">
      <c r="A443" s="2">
        <v>442</v>
      </c>
      <c r="B443" s="36"/>
      <c r="C443" s="39"/>
      <c r="D443" s="37"/>
      <c r="E443" s="1" t="str">
        <f>IF(ISBLANK(C443),"",IF(Modélisation!$B$10=3,IF(C443&gt;=Modélisation!$B$19,Modélisation!$A$19,IF(C443&gt;=Modélisation!$B$18,Modélisation!$A$18,Modélisation!$A$17)),IF(Modélisation!$B$10=4,IF(C443&gt;=Modélisation!$B$20,Modélisation!$A$20,IF(C443&gt;=Modélisation!$B$19,Modélisation!$A$19,IF(C443&gt;=Modélisation!$B$18,Modélisation!$A$18,Modélisation!$A$17))),IF(Modélisation!$B$10=5,IF(C443&gt;=Modélisation!$B$21,Modélisation!$A$21,IF(C443&gt;=Modélisation!$B$20,Modélisation!$A$20,IF(C443&gt;=Modélisation!$B$19,Modélisation!$A$19,IF(C443&gt;=Modélisation!$B$18,Modélisation!$A$18,Modélisation!$A$17)))),IF(Modélisation!$B$10=6,IF(C443&gt;=Modélisation!$B$22,Modélisation!$A$22,IF(C443&gt;=Modélisation!$B$21,Modélisation!$A$21,IF(C443&gt;=Modélisation!$B$20,Modélisation!$A$20,IF(C443&gt;=Modélisation!$B$19,Modélisation!$A$19,IF(C443&gt;=Modélisation!$B$18,Modélisation!$A$18,Modélisation!$A$17))))),IF(Modélisation!$B$10=7,IF(C443&gt;=Modélisation!$B$23,Modélisation!$A$23,IF(C443&gt;=Modélisation!$B$22,Modélisation!$A$22,IF(C443&gt;=Modélisation!$B$21,Modélisation!$A$21,IF(C443&gt;=Modélisation!$B$20,Modélisation!$A$20,IF(C443&gt;=Modélisation!$B$19,Modélisation!$A$19,IF(C443&gt;=Modélisation!$B$18,Modélisation!$A$18,Modélisation!$A$17))))))))))))</f>
        <v/>
      </c>
      <c r="F443" s="1" t="str">
        <f>IF(ISBLANK(C443),"",VLOOKUP(E443,Modélisation!$A$17:$H$23,8,FALSE))</f>
        <v/>
      </c>
      <c r="G443" s="4" t="str">
        <f>IF(ISBLANK(C443),"",IF(Modélisation!$B$3="Oui",IF(D443=Liste!$F$2,0%,VLOOKUP(D443,Modélisation!$A$69:$B$86,2,FALSE)),""))</f>
        <v/>
      </c>
      <c r="H443" s="1" t="str">
        <f>IF(ISBLANK(C443),"",IF(Modélisation!$B$3="Oui",F443*(1-G443),F443))</f>
        <v/>
      </c>
    </row>
    <row r="444" spans="1:8" x14ac:dyDescent="0.35">
      <c r="A444" s="2">
        <v>443</v>
      </c>
      <c r="B444" s="36"/>
      <c r="C444" s="39"/>
      <c r="D444" s="37"/>
      <c r="E444" s="1" t="str">
        <f>IF(ISBLANK(C444),"",IF(Modélisation!$B$10=3,IF(C444&gt;=Modélisation!$B$19,Modélisation!$A$19,IF(C444&gt;=Modélisation!$B$18,Modélisation!$A$18,Modélisation!$A$17)),IF(Modélisation!$B$10=4,IF(C444&gt;=Modélisation!$B$20,Modélisation!$A$20,IF(C444&gt;=Modélisation!$B$19,Modélisation!$A$19,IF(C444&gt;=Modélisation!$B$18,Modélisation!$A$18,Modélisation!$A$17))),IF(Modélisation!$B$10=5,IF(C444&gt;=Modélisation!$B$21,Modélisation!$A$21,IF(C444&gt;=Modélisation!$B$20,Modélisation!$A$20,IF(C444&gt;=Modélisation!$B$19,Modélisation!$A$19,IF(C444&gt;=Modélisation!$B$18,Modélisation!$A$18,Modélisation!$A$17)))),IF(Modélisation!$B$10=6,IF(C444&gt;=Modélisation!$B$22,Modélisation!$A$22,IF(C444&gt;=Modélisation!$B$21,Modélisation!$A$21,IF(C444&gt;=Modélisation!$B$20,Modélisation!$A$20,IF(C444&gt;=Modélisation!$B$19,Modélisation!$A$19,IF(C444&gt;=Modélisation!$B$18,Modélisation!$A$18,Modélisation!$A$17))))),IF(Modélisation!$B$10=7,IF(C444&gt;=Modélisation!$B$23,Modélisation!$A$23,IF(C444&gt;=Modélisation!$B$22,Modélisation!$A$22,IF(C444&gt;=Modélisation!$B$21,Modélisation!$A$21,IF(C444&gt;=Modélisation!$B$20,Modélisation!$A$20,IF(C444&gt;=Modélisation!$B$19,Modélisation!$A$19,IF(C444&gt;=Modélisation!$B$18,Modélisation!$A$18,Modélisation!$A$17))))))))))))</f>
        <v/>
      </c>
      <c r="F444" s="1" t="str">
        <f>IF(ISBLANK(C444),"",VLOOKUP(E444,Modélisation!$A$17:$H$23,8,FALSE))</f>
        <v/>
      </c>
      <c r="G444" s="4" t="str">
        <f>IF(ISBLANK(C444),"",IF(Modélisation!$B$3="Oui",IF(D444=Liste!$F$2,0%,VLOOKUP(D444,Modélisation!$A$69:$B$86,2,FALSE)),""))</f>
        <v/>
      </c>
      <c r="H444" s="1" t="str">
        <f>IF(ISBLANK(C444),"",IF(Modélisation!$B$3="Oui",F444*(1-G444),F444))</f>
        <v/>
      </c>
    </row>
    <row r="445" spans="1:8" x14ac:dyDescent="0.35">
      <c r="A445" s="2">
        <v>444</v>
      </c>
      <c r="B445" s="36"/>
      <c r="C445" s="39"/>
      <c r="D445" s="37"/>
      <c r="E445" s="1" t="str">
        <f>IF(ISBLANK(C445),"",IF(Modélisation!$B$10=3,IF(C445&gt;=Modélisation!$B$19,Modélisation!$A$19,IF(C445&gt;=Modélisation!$B$18,Modélisation!$A$18,Modélisation!$A$17)),IF(Modélisation!$B$10=4,IF(C445&gt;=Modélisation!$B$20,Modélisation!$A$20,IF(C445&gt;=Modélisation!$B$19,Modélisation!$A$19,IF(C445&gt;=Modélisation!$B$18,Modélisation!$A$18,Modélisation!$A$17))),IF(Modélisation!$B$10=5,IF(C445&gt;=Modélisation!$B$21,Modélisation!$A$21,IF(C445&gt;=Modélisation!$B$20,Modélisation!$A$20,IF(C445&gt;=Modélisation!$B$19,Modélisation!$A$19,IF(C445&gt;=Modélisation!$B$18,Modélisation!$A$18,Modélisation!$A$17)))),IF(Modélisation!$B$10=6,IF(C445&gt;=Modélisation!$B$22,Modélisation!$A$22,IF(C445&gt;=Modélisation!$B$21,Modélisation!$A$21,IF(C445&gt;=Modélisation!$B$20,Modélisation!$A$20,IF(C445&gt;=Modélisation!$B$19,Modélisation!$A$19,IF(C445&gt;=Modélisation!$B$18,Modélisation!$A$18,Modélisation!$A$17))))),IF(Modélisation!$B$10=7,IF(C445&gt;=Modélisation!$B$23,Modélisation!$A$23,IF(C445&gt;=Modélisation!$B$22,Modélisation!$A$22,IF(C445&gt;=Modélisation!$B$21,Modélisation!$A$21,IF(C445&gt;=Modélisation!$B$20,Modélisation!$A$20,IF(C445&gt;=Modélisation!$B$19,Modélisation!$A$19,IF(C445&gt;=Modélisation!$B$18,Modélisation!$A$18,Modélisation!$A$17))))))))))))</f>
        <v/>
      </c>
      <c r="F445" s="1" t="str">
        <f>IF(ISBLANK(C445),"",VLOOKUP(E445,Modélisation!$A$17:$H$23,8,FALSE))</f>
        <v/>
      </c>
      <c r="G445" s="4" t="str">
        <f>IF(ISBLANK(C445),"",IF(Modélisation!$B$3="Oui",IF(D445=Liste!$F$2,0%,VLOOKUP(D445,Modélisation!$A$69:$B$86,2,FALSE)),""))</f>
        <v/>
      </c>
      <c r="H445" s="1" t="str">
        <f>IF(ISBLANK(C445),"",IF(Modélisation!$B$3="Oui",F445*(1-G445),F445))</f>
        <v/>
      </c>
    </row>
    <row r="446" spans="1:8" x14ac:dyDescent="0.35">
      <c r="A446" s="2">
        <v>445</v>
      </c>
      <c r="B446" s="36"/>
      <c r="C446" s="39"/>
      <c r="D446" s="37"/>
      <c r="E446" s="1" t="str">
        <f>IF(ISBLANK(C446),"",IF(Modélisation!$B$10=3,IF(C446&gt;=Modélisation!$B$19,Modélisation!$A$19,IF(C446&gt;=Modélisation!$B$18,Modélisation!$A$18,Modélisation!$A$17)),IF(Modélisation!$B$10=4,IF(C446&gt;=Modélisation!$B$20,Modélisation!$A$20,IF(C446&gt;=Modélisation!$B$19,Modélisation!$A$19,IF(C446&gt;=Modélisation!$B$18,Modélisation!$A$18,Modélisation!$A$17))),IF(Modélisation!$B$10=5,IF(C446&gt;=Modélisation!$B$21,Modélisation!$A$21,IF(C446&gt;=Modélisation!$B$20,Modélisation!$A$20,IF(C446&gt;=Modélisation!$B$19,Modélisation!$A$19,IF(C446&gt;=Modélisation!$B$18,Modélisation!$A$18,Modélisation!$A$17)))),IF(Modélisation!$B$10=6,IF(C446&gt;=Modélisation!$B$22,Modélisation!$A$22,IF(C446&gt;=Modélisation!$B$21,Modélisation!$A$21,IF(C446&gt;=Modélisation!$B$20,Modélisation!$A$20,IF(C446&gt;=Modélisation!$B$19,Modélisation!$A$19,IF(C446&gt;=Modélisation!$B$18,Modélisation!$A$18,Modélisation!$A$17))))),IF(Modélisation!$B$10=7,IF(C446&gt;=Modélisation!$B$23,Modélisation!$A$23,IF(C446&gt;=Modélisation!$B$22,Modélisation!$A$22,IF(C446&gt;=Modélisation!$B$21,Modélisation!$A$21,IF(C446&gt;=Modélisation!$B$20,Modélisation!$A$20,IF(C446&gt;=Modélisation!$B$19,Modélisation!$A$19,IF(C446&gt;=Modélisation!$B$18,Modélisation!$A$18,Modélisation!$A$17))))))))))))</f>
        <v/>
      </c>
      <c r="F446" s="1" t="str">
        <f>IF(ISBLANK(C446),"",VLOOKUP(E446,Modélisation!$A$17:$H$23,8,FALSE))</f>
        <v/>
      </c>
      <c r="G446" s="4" t="str">
        <f>IF(ISBLANK(C446),"",IF(Modélisation!$B$3="Oui",IF(D446=Liste!$F$2,0%,VLOOKUP(D446,Modélisation!$A$69:$B$86,2,FALSE)),""))</f>
        <v/>
      </c>
      <c r="H446" s="1" t="str">
        <f>IF(ISBLANK(C446),"",IF(Modélisation!$B$3="Oui",F446*(1-G446),F446))</f>
        <v/>
      </c>
    </row>
    <row r="447" spans="1:8" x14ac:dyDescent="0.35">
      <c r="A447" s="2">
        <v>446</v>
      </c>
      <c r="B447" s="36"/>
      <c r="C447" s="39"/>
      <c r="D447" s="37"/>
      <c r="E447" s="1" t="str">
        <f>IF(ISBLANK(C447),"",IF(Modélisation!$B$10=3,IF(C447&gt;=Modélisation!$B$19,Modélisation!$A$19,IF(C447&gt;=Modélisation!$B$18,Modélisation!$A$18,Modélisation!$A$17)),IF(Modélisation!$B$10=4,IF(C447&gt;=Modélisation!$B$20,Modélisation!$A$20,IF(C447&gt;=Modélisation!$B$19,Modélisation!$A$19,IF(C447&gt;=Modélisation!$B$18,Modélisation!$A$18,Modélisation!$A$17))),IF(Modélisation!$B$10=5,IF(C447&gt;=Modélisation!$B$21,Modélisation!$A$21,IF(C447&gt;=Modélisation!$B$20,Modélisation!$A$20,IF(C447&gt;=Modélisation!$B$19,Modélisation!$A$19,IF(C447&gt;=Modélisation!$B$18,Modélisation!$A$18,Modélisation!$A$17)))),IF(Modélisation!$B$10=6,IF(C447&gt;=Modélisation!$B$22,Modélisation!$A$22,IF(C447&gt;=Modélisation!$B$21,Modélisation!$A$21,IF(C447&gt;=Modélisation!$B$20,Modélisation!$A$20,IF(C447&gt;=Modélisation!$B$19,Modélisation!$A$19,IF(C447&gt;=Modélisation!$B$18,Modélisation!$A$18,Modélisation!$A$17))))),IF(Modélisation!$B$10=7,IF(C447&gt;=Modélisation!$B$23,Modélisation!$A$23,IF(C447&gt;=Modélisation!$B$22,Modélisation!$A$22,IF(C447&gt;=Modélisation!$B$21,Modélisation!$A$21,IF(C447&gt;=Modélisation!$B$20,Modélisation!$A$20,IF(C447&gt;=Modélisation!$B$19,Modélisation!$A$19,IF(C447&gt;=Modélisation!$B$18,Modélisation!$A$18,Modélisation!$A$17))))))))))))</f>
        <v/>
      </c>
      <c r="F447" s="1" t="str">
        <f>IF(ISBLANK(C447),"",VLOOKUP(E447,Modélisation!$A$17:$H$23,8,FALSE))</f>
        <v/>
      </c>
      <c r="G447" s="4" t="str">
        <f>IF(ISBLANK(C447),"",IF(Modélisation!$B$3="Oui",IF(D447=Liste!$F$2,0%,VLOOKUP(D447,Modélisation!$A$69:$B$86,2,FALSE)),""))</f>
        <v/>
      </c>
      <c r="H447" s="1" t="str">
        <f>IF(ISBLANK(C447),"",IF(Modélisation!$B$3="Oui",F447*(1-G447),F447))</f>
        <v/>
      </c>
    </row>
    <row r="448" spans="1:8" x14ac:dyDescent="0.35">
      <c r="A448" s="2">
        <v>447</v>
      </c>
      <c r="B448" s="36"/>
      <c r="C448" s="39"/>
      <c r="D448" s="37"/>
      <c r="E448" s="1" t="str">
        <f>IF(ISBLANK(C448),"",IF(Modélisation!$B$10=3,IF(C448&gt;=Modélisation!$B$19,Modélisation!$A$19,IF(C448&gt;=Modélisation!$B$18,Modélisation!$A$18,Modélisation!$A$17)),IF(Modélisation!$B$10=4,IF(C448&gt;=Modélisation!$B$20,Modélisation!$A$20,IF(C448&gt;=Modélisation!$B$19,Modélisation!$A$19,IF(C448&gt;=Modélisation!$B$18,Modélisation!$A$18,Modélisation!$A$17))),IF(Modélisation!$B$10=5,IF(C448&gt;=Modélisation!$B$21,Modélisation!$A$21,IF(C448&gt;=Modélisation!$B$20,Modélisation!$A$20,IF(C448&gt;=Modélisation!$B$19,Modélisation!$A$19,IF(C448&gt;=Modélisation!$B$18,Modélisation!$A$18,Modélisation!$A$17)))),IF(Modélisation!$B$10=6,IF(C448&gt;=Modélisation!$B$22,Modélisation!$A$22,IF(C448&gt;=Modélisation!$B$21,Modélisation!$A$21,IF(C448&gt;=Modélisation!$B$20,Modélisation!$A$20,IF(C448&gt;=Modélisation!$B$19,Modélisation!$A$19,IF(C448&gt;=Modélisation!$B$18,Modélisation!$A$18,Modélisation!$A$17))))),IF(Modélisation!$B$10=7,IF(C448&gt;=Modélisation!$B$23,Modélisation!$A$23,IF(C448&gt;=Modélisation!$B$22,Modélisation!$A$22,IF(C448&gt;=Modélisation!$B$21,Modélisation!$A$21,IF(C448&gt;=Modélisation!$B$20,Modélisation!$A$20,IF(C448&gt;=Modélisation!$B$19,Modélisation!$A$19,IF(C448&gt;=Modélisation!$B$18,Modélisation!$A$18,Modélisation!$A$17))))))))))))</f>
        <v/>
      </c>
      <c r="F448" s="1" t="str">
        <f>IF(ISBLANK(C448),"",VLOOKUP(E448,Modélisation!$A$17:$H$23,8,FALSE))</f>
        <v/>
      </c>
      <c r="G448" s="4" t="str">
        <f>IF(ISBLANK(C448),"",IF(Modélisation!$B$3="Oui",IF(D448=Liste!$F$2,0%,VLOOKUP(D448,Modélisation!$A$69:$B$86,2,FALSE)),""))</f>
        <v/>
      </c>
      <c r="H448" s="1" t="str">
        <f>IF(ISBLANK(C448),"",IF(Modélisation!$B$3="Oui",F448*(1-G448),F448))</f>
        <v/>
      </c>
    </row>
    <row r="449" spans="1:8" x14ac:dyDescent="0.35">
      <c r="A449" s="2">
        <v>448</v>
      </c>
      <c r="B449" s="36"/>
      <c r="C449" s="39"/>
      <c r="D449" s="37"/>
      <c r="E449" s="1" t="str">
        <f>IF(ISBLANK(C449),"",IF(Modélisation!$B$10=3,IF(C449&gt;=Modélisation!$B$19,Modélisation!$A$19,IF(C449&gt;=Modélisation!$B$18,Modélisation!$A$18,Modélisation!$A$17)),IF(Modélisation!$B$10=4,IF(C449&gt;=Modélisation!$B$20,Modélisation!$A$20,IF(C449&gt;=Modélisation!$B$19,Modélisation!$A$19,IF(C449&gt;=Modélisation!$B$18,Modélisation!$A$18,Modélisation!$A$17))),IF(Modélisation!$B$10=5,IF(C449&gt;=Modélisation!$B$21,Modélisation!$A$21,IF(C449&gt;=Modélisation!$B$20,Modélisation!$A$20,IF(C449&gt;=Modélisation!$B$19,Modélisation!$A$19,IF(C449&gt;=Modélisation!$B$18,Modélisation!$A$18,Modélisation!$A$17)))),IF(Modélisation!$B$10=6,IF(C449&gt;=Modélisation!$B$22,Modélisation!$A$22,IF(C449&gt;=Modélisation!$B$21,Modélisation!$A$21,IF(C449&gt;=Modélisation!$B$20,Modélisation!$A$20,IF(C449&gt;=Modélisation!$B$19,Modélisation!$A$19,IF(C449&gt;=Modélisation!$B$18,Modélisation!$A$18,Modélisation!$A$17))))),IF(Modélisation!$B$10=7,IF(C449&gt;=Modélisation!$B$23,Modélisation!$A$23,IF(C449&gt;=Modélisation!$B$22,Modélisation!$A$22,IF(C449&gt;=Modélisation!$B$21,Modélisation!$A$21,IF(C449&gt;=Modélisation!$B$20,Modélisation!$A$20,IF(C449&gt;=Modélisation!$B$19,Modélisation!$A$19,IF(C449&gt;=Modélisation!$B$18,Modélisation!$A$18,Modélisation!$A$17))))))))))))</f>
        <v/>
      </c>
      <c r="F449" s="1" t="str">
        <f>IF(ISBLANK(C449),"",VLOOKUP(E449,Modélisation!$A$17:$H$23,8,FALSE))</f>
        <v/>
      </c>
      <c r="G449" s="4" t="str">
        <f>IF(ISBLANK(C449),"",IF(Modélisation!$B$3="Oui",IF(D449=Liste!$F$2,0%,VLOOKUP(D449,Modélisation!$A$69:$B$86,2,FALSE)),""))</f>
        <v/>
      </c>
      <c r="H449" s="1" t="str">
        <f>IF(ISBLANK(C449),"",IF(Modélisation!$B$3="Oui",F449*(1-G449),F449))</f>
        <v/>
      </c>
    </row>
    <row r="450" spans="1:8" x14ac:dyDescent="0.35">
      <c r="A450" s="2">
        <v>449</v>
      </c>
      <c r="B450" s="36"/>
      <c r="C450" s="39"/>
      <c r="D450" s="37"/>
      <c r="E450" s="1" t="str">
        <f>IF(ISBLANK(C450),"",IF(Modélisation!$B$10=3,IF(C450&gt;=Modélisation!$B$19,Modélisation!$A$19,IF(C450&gt;=Modélisation!$B$18,Modélisation!$A$18,Modélisation!$A$17)),IF(Modélisation!$B$10=4,IF(C450&gt;=Modélisation!$B$20,Modélisation!$A$20,IF(C450&gt;=Modélisation!$B$19,Modélisation!$A$19,IF(C450&gt;=Modélisation!$B$18,Modélisation!$A$18,Modélisation!$A$17))),IF(Modélisation!$B$10=5,IF(C450&gt;=Modélisation!$B$21,Modélisation!$A$21,IF(C450&gt;=Modélisation!$B$20,Modélisation!$A$20,IF(C450&gt;=Modélisation!$B$19,Modélisation!$A$19,IF(C450&gt;=Modélisation!$B$18,Modélisation!$A$18,Modélisation!$A$17)))),IF(Modélisation!$B$10=6,IF(C450&gt;=Modélisation!$B$22,Modélisation!$A$22,IF(C450&gt;=Modélisation!$B$21,Modélisation!$A$21,IF(C450&gt;=Modélisation!$B$20,Modélisation!$A$20,IF(C450&gt;=Modélisation!$B$19,Modélisation!$A$19,IF(C450&gt;=Modélisation!$B$18,Modélisation!$A$18,Modélisation!$A$17))))),IF(Modélisation!$B$10=7,IF(C450&gt;=Modélisation!$B$23,Modélisation!$A$23,IF(C450&gt;=Modélisation!$B$22,Modélisation!$A$22,IF(C450&gt;=Modélisation!$B$21,Modélisation!$A$21,IF(C450&gt;=Modélisation!$B$20,Modélisation!$A$20,IF(C450&gt;=Modélisation!$B$19,Modélisation!$A$19,IF(C450&gt;=Modélisation!$B$18,Modélisation!$A$18,Modélisation!$A$17))))))))))))</f>
        <v/>
      </c>
      <c r="F450" s="1" t="str">
        <f>IF(ISBLANK(C450),"",VLOOKUP(E450,Modélisation!$A$17:$H$23,8,FALSE))</f>
        <v/>
      </c>
      <c r="G450" s="4" t="str">
        <f>IF(ISBLANK(C450),"",IF(Modélisation!$B$3="Oui",IF(D450=Liste!$F$2,0%,VLOOKUP(D450,Modélisation!$A$69:$B$86,2,FALSE)),""))</f>
        <v/>
      </c>
      <c r="H450" s="1" t="str">
        <f>IF(ISBLANK(C450),"",IF(Modélisation!$B$3="Oui",F450*(1-G450),F450))</f>
        <v/>
      </c>
    </row>
    <row r="451" spans="1:8" x14ac:dyDescent="0.35">
      <c r="A451" s="2">
        <v>450</v>
      </c>
      <c r="B451" s="36"/>
      <c r="C451" s="39"/>
      <c r="D451" s="37"/>
      <c r="E451" s="1" t="str">
        <f>IF(ISBLANK(C451),"",IF(Modélisation!$B$10=3,IF(C451&gt;=Modélisation!$B$19,Modélisation!$A$19,IF(C451&gt;=Modélisation!$B$18,Modélisation!$A$18,Modélisation!$A$17)),IF(Modélisation!$B$10=4,IF(C451&gt;=Modélisation!$B$20,Modélisation!$A$20,IF(C451&gt;=Modélisation!$B$19,Modélisation!$A$19,IF(C451&gt;=Modélisation!$B$18,Modélisation!$A$18,Modélisation!$A$17))),IF(Modélisation!$B$10=5,IF(C451&gt;=Modélisation!$B$21,Modélisation!$A$21,IF(C451&gt;=Modélisation!$B$20,Modélisation!$A$20,IF(C451&gt;=Modélisation!$B$19,Modélisation!$A$19,IF(C451&gt;=Modélisation!$B$18,Modélisation!$A$18,Modélisation!$A$17)))),IF(Modélisation!$B$10=6,IF(C451&gt;=Modélisation!$B$22,Modélisation!$A$22,IF(C451&gt;=Modélisation!$B$21,Modélisation!$A$21,IF(C451&gt;=Modélisation!$B$20,Modélisation!$A$20,IF(C451&gt;=Modélisation!$B$19,Modélisation!$A$19,IF(C451&gt;=Modélisation!$B$18,Modélisation!$A$18,Modélisation!$A$17))))),IF(Modélisation!$B$10=7,IF(C451&gt;=Modélisation!$B$23,Modélisation!$A$23,IF(C451&gt;=Modélisation!$B$22,Modélisation!$A$22,IF(C451&gt;=Modélisation!$B$21,Modélisation!$A$21,IF(C451&gt;=Modélisation!$B$20,Modélisation!$A$20,IF(C451&gt;=Modélisation!$B$19,Modélisation!$A$19,IF(C451&gt;=Modélisation!$B$18,Modélisation!$A$18,Modélisation!$A$17))))))))))))</f>
        <v/>
      </c>
      <c r="F451" s="1" t="str">
        <f>IF(ISBLANK(C451),"",VLOOKUP(E451,Modélisation!$A$17:$H$23,8,FALSE))</f>
        <v/>
      </c>
      <c r="G451" s="4" t="str">
        <f>IF(ISBLANK(C451),"",IF(Modélisation!$B$3="Oui",IF(D451=Liste!$F$2,0%,VLOOKUP(D451,Modélisation!$A$69:$B$86,2,FALSE)),""))</f>
        <v/>
      </c>
      <c r="H451" s="1" t="str">
        <f>IF(ISBLANK(C451),"",IF(Modélisation!$B$3="Oui",F451*(1-G451),F451))</f>
        <v/>
      </c>
    </row>
    <row r="452" spans="1:8" x14ac:dyDescent="0.35">
      <c r="A452" s="2">
        <v>451</v>
      </c>
      <c r="B452" s="36"/>
      <c r="C452" s="39"/>
      <c r="D452" s="37"/>
      <c r="E452" s="1" t="str">
        <f>IF(ISBLANK(C452),"",IF(Modélisation!$B$10=3,IF(C452&gt;=Modélisation!$B$19,Modélisation!$A$19,IF(C452&gt;=Modélisation!$B$18,Modélisation!$A$18,Modélisation!$A$17)),IF(Modélisation!$B$10=4,IF(C452&gt;=Modélisation!$B$20,Modélisation!$A$20,IF(C452&gt;=Modélisation!$B$19,Modélisation!$A$19,IF(C452&gt;=Modélisation!$B$18,Modélisation!$A$18,Modélisation!$A$17))),IF(Modélisation!$B$10=5,IF(C452&gt;=Modélisation!$B$21,Modélisation!$A$21,IF(C452&gt;=Modélisation!$B$20,Modélisation!$A$20,IF(C452&gt;=Modélisation!$B$19,Modélisation!$A$19,IF(C452&gt;=Modélisation!$B$18,Modélisation!$A$18,Modélisation!$A$17)))),IF(Modélisation!$B$10=6,IF(C452&gt;=Modélisation!$B$22,Modélisation!$A$22,IF(C452&gt;=Modélisation!$B$21,Modélisation!$A$21,IF(C452&gt;=Modélisation!$B$20,Modélisation!$A$20,IF(C452&gt;=Modélisation!$B$19,Modélisation!$A$19,IF(C452&gt;=Modélisation!$B$18,Modélisation!$A$18,Modélisation!$A$17))))),IF(Modélisation!$B$10=7,IF(C452&gt;=Modélisation!$B$23,Modélisation!$A$23,IF(C452&gt;=Modélisation!$B$22,Modélisation!$A$22,IF(C452&gt;=Modélisation!$B$21,Modélisation!$A$21,IF(C452&gt;=Modélisation!$B$20,Modélisation!$A$20,IF(C452&gt;=Modélisation!$B$19,Modélisation!$A$19,IF(C452&gt;=Modélisation!$B$18,Modélisation!$A$18,Modélisation!$A$17))))))))))))</f>
        <v/>
      </c>
      <c r="F452" s="1" t="str">
        <f>IF(ISBLANK(C452),"",VLOOKUP(E452,Modélisation!$A$17:$H$23,8,FALSE))</f>
        <v/>
      </c>
      <c r="G452" s="4" t="str">
        <f>IF(ISBLANK(C452),"",IF(Modélisation!$B$3="Oui",IF(D452=Liste!$F$2,0%,VLOOKUP(D452,Modélisation!$A$69:$B$86,2,FALSE)),""))</f>
        <v/>
      </c>
      <c r="H452" s="1" t="str">
        <f>IF(ISBLANK(C452),"",IF(Modélisation!$B$3="Oui",F452*(1-G452),F452))</f>
        <v/>
      </c>
    </row>
    <row r="453" spans="1:8" x14ac:dyDescent="0.35">
      <c r="A453" s="2">
        <v>452</v>
      </c>
      <c r="B453" s="36"/>
      <c r="C453" s="39"/>
      <c r="D453" s="37"/>
      <c r="E453" s="1" t="str">
        <f>IF(ISBLANK(C453),"",IF(Modélisation!$B$10=3,IF(C453&gt;=Modélisation!$B$19,Modélisation!$A$19,IF(C453&gt;=Modélisation!$B$18,Modélisation!$A$18,Modélisation!$A$17)),IF(Modélisation!$B$10=4,IF(C453&gt;=Modélisation!$B$20,Modélisation!$A$20,IF(C453&gt;=Modélisation!$B$19,Modélisation!$A$19,IF(C453&gt;=Modélisation!$B$18,Modélisation!$A$18,Modélisation!$A$17))),IF(Modélisation!$B$10=5,IF(C453&gt;=Modélisation!$B$21,Modélisation!$A$21,IF(C453&gt;=Modélisation!$B$20,Modélisation!$A$20,IF(C453&gt;=Modélisation!$B$19,Modélisation!$A$19,IF(C453&gt;=Modélisation!$B$18,Modélisation!$A$18,Modélisation!$A$17)))),IF(Modélisation!$B$10=6,IF(C453&gt;=Modélisation!$B$22,Modélisation!$A$22,IF(C453&gt;=Modélisation!$B$21,Modélisation!$A$21,IF(C453&gt;=Modélisation!$B$20,Modélisation!$A$20,IF(C453&gt;=Modélisation!$B$19,Modélisation!$A$19,IF(C453&gt;=Modélisation!$B$18,Modélisation!$A$18,Modélisation!$A$17))))),IF(Modélisation!$B$10=7,IF(C453&gt;=Modélisation!$B$23,Modélisation!$A$23,IF(C453&gt;=Modélisation!$B$22,Modélisation!$A$22,IF(C453&gt;=Modélisation!$B$21,Modélisation!$A$21,IF(C453&gt;=Modélisation!$B$20,Modélisation!$A$20,IF(C453&gt;=Modélisation!$B$19,Modélisation!$A$19,IF(C453&gt;=Modélisation!$B$18,Modélisation!$A$18,Modélisation!$A$17))))))))))))</f>
        <v/>
      </c>
      <c r="F453" s="1" t="str">
        <f>IF(ISBLANK(C453),"",VLOOKUP(E453,Modélisation!$A$17:$H$23,8,FALSE))</f>
        <v/>
      </c>
      <c r="G453" s="4" t="str">
        <f>IF(ISBLANK(C453),"",IF(Modélisation!$B$3="Oui",IF(D453=Liste!$F$2,0%,VLOOKUP(D453,Modélisation!$A$69:$B$86,2,FALSE)),""))</f>
        <v/>
      </c>
      <c r="H453" s="1" t="str">
        <f>IF(ISBLANK(C453),"",IF(Modélisation!$B$3="Oui",F453*(1-G453),F453))</f>
        <v/>
      </c>
    </row>
    <row r="454" spans="1:8" x14ac:dyDescent="0.35">
      <c r="A454" s="2">
        <v>453</v>
      </c>
      <c r="B454" s="36"/>
      <c r="C454" s="39"/>
      <c r="D454" s="37"/>
      <c r="E454" s="1" t="str">
        <f>IF(ISBLANK(C454),"",IF(Modélisation!$B$10=3,IF(C454&gt;=Modélisation!$B$19,Modélisation!$A$19,IF(C454&gt;=Modélisation!$B$18,Modélisation!$A$18,Modélisation!$A$17)),IF(Modélisation!$B$10=4,IF(C454&gt;=Modélisation!$B$20,Modélisation!$A$20,IF(C454&gt;=Modélisation!$B$19,Modélisation!$A$19,IF(C454&gt;=Modélisation!$B$18,Modélisation!$A$18,Modélisation!$A$17))),IF(Modélisation!$B$10=5,IF(C454&gt;=Modélisation!$B$21,Modélisation!$A$21,IF(C454&gt;=Modélisation!$B$20,Modélisation!$A$20,IF(C454&gt;=Modélisation!$B$19,Modélisation!$A$19,IF(C454&gt;=Modélisation!$B$18,Modélisation!$A$18,Modélisation!$A$17)))),IF(Modélisation!$B$10=6,IF(C454&gt;=Modélisation!$B$22,Modélisation!$A$22,IF(C454&gt;=Modélisation!$B$21,Modélisation!$A$21,IF(C454&gt;=Modélisation!$B$20,Modélisation!$A$20,IF(C454&gt;=Modélisation!$B$19,Modélisation!$A$19,IF(C454&gt;=Modélisation!$B$18,Modélisation!$A$18,Modélisation!$A$17))))),IF(Modélisation!$B$10=7,IF(C454&gt;=Modélisation!$B$23,Modélisation!$A$23,IF(C454&gt;=Modélisation!$B$22,Modélisation!$A$22,IF(C454&gt;=Modélisation!$B$21,Modélisation!$A$21,IF(C454&gt;=Modélisation!$B$20,Modélisation!$A$20,IF(C454&gt;=Modélisation!$B$19,Modélisation!$A$19,IF(C454&gt;=Modélisation!$B$18,Modélisation!$A$18,Modélisation!$A$17))))))))))))</f>
        <v/>
      </c>
      <c r="F454" s="1" t="str">
        <f>IF(ISBLANK(C454),"",VLOOKUP(E454,Modélisation!$A$17:$H$23,8,FALSE))</f>
        <v/>
      </c>
      <c r="G454" s="4" t="str">
        <f>IF(ISBLANK(C454),"",IF(Modélisation!$B$3="Oui",IF(D454=Liste!$F$2,0%,VLOOKUP(D454,Modélisation!$A$69:$B$86,2,FALSE)),""))</f>
        <v/>
      </c>
      <c r="H454" s="1" t="str">
        <f>IF(ISBLANK(C454),"",IF(Modélisation!$B$3="Oui",F454*(1-G454),F454))</f>
        <v/>
      </c>
    </row>
    <row r="455" spans="1:8" x14ac:dyDescent="0.35">
      <c r="A455" s="2">
        <v>454</v>
      </c>
      <c r="B455" s="36"/>
      <c r="C455" s="39"/>
      <c r="D455" s="37"/>
      <c r="E455" s="1" t="str">
        <f>IF(ISBLANK(C455),"",IF(Modélisation!$B$10=3,IF(C455&gt;=Modélisation!$B$19,Modélisation!$A$19,IF(C455&gt;=Modélisation!$B$18,Modélisation!$A$18,Modélisation!$A$17)),IF(Modélisation!$B$10=4,IF(C455&gt;=Modélisation!$B$20,Modélisation!$A$20,IF(C455&gt;=Modélisation!$B$19,Modélisation!$A$19,IF(C455&gt;=Modélisation!$B$18,Modélisation!$A$18,Modélisation!$A$17))),IF(Modélisation!$B$10=5,IF(C455&gt;=Modélisation!$B$21,Modélisation!$A$21,IF(C455&gt;=Modélisation!$B$20,Modélisation!$A$20,IF(C455&gt;=Modélisation!$B$19,Modélisation!$A$19,IF(C455&gt;=Modélisation!$B$18,Modélisation!$A$18,Modélisation!$A$17)))),IF(Modélisation!$B$10=6,IF(C455&gt;=Modélisation!$B$22,Modélisation!$A$22,IF(C455&gt;=Modélisation!$B$21,Modélisation!$A$21,IF(C455&gt;=Modélisation!$B$20,Modélisation!$A$20,IF(C455&gt;=Modélisation!$B$19,Modélisation!$A$19,IF(C455&gt;=Modélisation!$B$18,Modélisation!$A$18,Modélisation!$A$17))))),IF(Modélisation!$B$10=7,IF(C455&gt;=Modélisation!$B$23,Modélisation!$A$23,IF(C455&gt;=Modélisation!$B$22,Modélisation!$A$22,IF(C455&gt;=Modélisation!$B$21,Modélisation!$A$21,IF(C455&gt;=Modélisation!$B$20,Modélisation!$A$20,IF(C455&gt;=Modélisation!$B$19,Modélisation!$A$19,IF(C455&gt;=Modélisation!$B$18,Modélisation!$A$18,Modélisation!$A$17))))))))))))</f>
        <v/>
      </c>
      <c r="F455" s="1" t="str">
        <f>IF(ISBLANK(C455),"",VLOOKUP(E455,Modélisation!$A$17:$H$23,8,FALSE))</f>
        <v/>
      </c>
      <c r="G455" s="4" t="str">
        <f>IF(ISBLANK(C455),"",IF(Modélisation!$B$3="Oui",IF(D455=Liste!$F$2,0%,VLOOKUP(D455,Modélisation!$A$69:$B$86,2,FALSE)),""))</f>
        <v/>
      </c>
      <c r="H455" s="1" t="str">
        <f>IF(ISBLANK(C455),"",IF(Modélisation!$B$3="Oui",F455*(1-G455),F455))</f>
        <v/>
      </c>
    </row>
    <row r="456" spans="1:8" x14ac:dyDescent="0.35">
      <c r="A456" s="2">
        <v>455</v>
      </c>
      <c r="B456" s="36"/>
      <c r="C456" s="39"/>
      <c r="D456" s="37"/>
      <c r="E456" s="1" t="str">
        <f>IF(ISBLANK(C456),"",IF(Modélisation!$B$10=3,IF(C456&gt;=Modélisation!$B$19,Modélisation!$A$19,IF(C456&gt;=Modélisation!$B$18,Modélisation!$A$18,Modélisation!$A$17)),IF(Modélisation!$B$10=4,IF(C456&gt;=Modélisation!$B$20,Modélisation!$A$20,IF(C456&gt;=Modélisation!$B$19,Modélisation!$A$19,IF(C456&gt;=Modélisation!$B$18,Modélisation!$A$18,Modélisation!$A$17))),IF(Modélisation!$B$10=5,IF(C456&gt;=Modélisation!$B$21,Modélisation!$A$21,IF(C456&gt;=Modélisation!$B$20,Modélisation!$A$20,IF(C456&gt;=Modélisation!$B$19,Modélisation!$A$19,IF(C456&gt;=Modélisation!$B$18,Modélisation!$A$18,Modélisation!$A$17)))),IF(Modélisation!$B$10=6,IF(C456&gt;=Modélisation!$B$22,Modélisation!$A$22,IF(C456&gt;=Modélisation!$B$21,Modélisation!$A$21,IF(C456&gt;=Modélisation!$B$20,Modélisation!$A$20,IF(C456&gt;=Modélisation!$B$19,Modélisation!$A$19,IF(C456&gt;=Modélisation!$B$18,Modélisation!$A$18,Modélisation!$A$17))))),IF(Modélisation!$B$10=7,IF(C456&gt;=Modélisation!$B$23,Modélisation!$A$23,IF(C456&gt;=Modélisation!$B$22,Modélisation!$A$22,IF(C456&gt;=Modélisation!$B$21,Modélisation!$A$21,IF(C456&gt;=Modélisation!$B$20,Modélisation!$A$20,IF(C456&gt;=Modélisation!$B$19,Modélisation!$A$19,IF(C456&gt;=Modélisation!$B$18,Modélisation!$A$18,Modélisation!$A$17))))))))))))</f>
        <v/>
      </c>
      <c r="F456" s="1" t="str">
        <f>IF(ISBLANK(C456),"",VLOOKUP(E456,Modélisation!$A$17:$H$23,8,FALSE))</f>
        <v/>
      </c>
      <c r="G456" s="4" t="str">
        <f>IF(ISBLANK(C456),"",IF(Modélisation!$B$3="Oui",IF(D456=Liste!$F$2,0%,VLOOKUP(D456,Modélisation!$A$69:$B$86,2,FALSE)),""))</f>
        <v/>
      </c>
      <c r="H456" s="1" t="str">
        <f>IF(ISBLANK(C456),"",IF(Modélisation!$B$3="Oui",F456*(1-G456),F456))</f>
        <v/>
      </c>
    </row>
    <row r="457" spans="1:8" x14ac:dyDescent="0.35">
      <c r="A457" s="2">
        <v>456</v>
      </c>
      <c r="B457" s="36"/>
      <c r="C457" s="39"/>
      <c r="D457" s="37"/>
      <c r="E457" s="1" t="str">
        <f>IF(ISBLANK(C457),"",IF(Modélisation!$B$10=3,IF(C457&gt;=Modélisation!$B$19,Modélisation!$A$19,IF(C457&gt;=Modélisation!$B$18,Modélisation!$A$18,Modélisation!$A$17)),IF(Modélisation!$B$10=4,IF(C457&gt;=Modélisation!$B$20,Modélisation!$A$20,IF(C457&gt;=Modélisation!$B$19,Modélisation!$A$19,IF(C457&gt;=Modélisation!$B$18,Modélisation!$A$18,Modélisation!$A$17))),IF(Modélisation!$B$10=5,IF(C457&gt;=Modélisation!$B$21,Modélisation!$A$21,IF(C457&gt;=Modélisation!$B$20,Modélisation!$A$20,IF(C457&gt;=Modélisation!$B$19,Modélisation!$A$19,IF(C457&gt;=Modélisation!$B$18,Modélisation!$A$18,Modélisation!$A$17)))),IF(Modélisation!$B$10=6,IF(C457&gt;=Modélisation!$B$22,Modélisation!$A$22,IF(C457&gt;=Modélisation!$B$21,Modélisation!$A$21,IF(C457&gt;=Modélisation!$B$20,Modélisation!$A$20,IF(C457&gt;=Modélisation!$B$19,Modélisation!$A$19,IF(C457&gt;=Modélisation!$B$18,Modélisation!$A$18,Modélisation!$A$17))))),IF(Modélisation!$B$10=7,IF(C457&gt;=Modélisation!$B$23,Modélisation!$A$23,IF(C457&gt;=Modélisation!$B$22,Modélisation!$A$22,IF(C457&gt;=Modélisation!$B$21,Modélisation!$A$21,IF(C457&gt;=Modélisation!$B$20,Modélisation!$A$20,IF(C457&gt;=Modélisation!$B$19,Modélisation!$A$19,IF(C457&gt;=Modélisation!$B$18,Modélisation!$A$18,Modélisation!$A$17))))))))))))</f>
        <v/>
      </c>
      <c r="F457" s="1" t="str">
        <f>IF(ISBLANK(C457),"",VLOOKUP(E457,Modélisation!$A$17:$H$23,8,FALSE))</f>
        <v/>
      </c>
      <c r="G457" s="4" t="str">
        <f>IF(ISBLANK(C457),"",IF(Modélisation!$B$3="Oui",IF(D457=Liste!$F$2,0%,VLOOKUP(D457,Modélisation!$A$69:$B$86,2,FALSE)),""))</f>
        <v/>
      </c>
      <c r="H457" s="1" t="str">
        <f>IF(ISBLANK(C457),"",IF(Modélisation!$B$3="Oui",F457*(1-G457),F457))</f>
        <v/>
      </c>
    </row>
    <row r="458" spans="1:8" x14ac:dyDescent="0.35">
      <c r="A458" s="2">
        <v>457</v>
      </c>
      <c r="B458" s="36"/>
      <c r="C458" s="39"/>
      <c r="D458" s="37"/>
      <c r="E458" s="1" t="str">
        <f>IF(ISBLANK(C458),"",IF(Modélisation!$B$10=3,IF(C458&gt;=Modélisation!$B$19,Modélisation!$A$19,IF(C458&gt;=Modélisation!$B$18,Modélisation!$A$18,Modélisation!$A$17)),IF(Modélisation!$B$10=4,IF(C458&gt;=Modélisation!$B$20,Modélisation!$A$20,IF(C458&gt;=Modélisation!$B$19,Modélisation!$A$19,IF(C458&gt;=Modélisation!$B$18,Modélisation!$A$18,Modélisation!$A$17))),IF(Modélisation!$B$10=5,IF(C458&gt;=Modélisation!$B$21,Modélisation!$A$21,IF(C458&gt;=Modélisation!$B$20,Modélisation!$A$20,IF(C458&gt;=Modélisation!$B$19,Modélisation!$A$19,IF(C458&gt;=Modélisation!$B$18,Modélisation!$A$18,Modélisation!$A$17)))),IF(Modélisation!$B$10=6,IF(C458&gt;=Modélisation!$B$22,Modélisation!$A$22,IF(C458&gt;=Modélisation!$B$21,Modélisation!$A$21,IF(C458&gt;=Modélisation!$B$20,Modélisation!$A$20,IF(C458&gt;=Modélisation!$B$19,Modélisation!$A$19,IF(C458&gt;=Modélisation!$B$18,Modélisation!$A$18,Modélisation!$A$17))))),IF(Modélisation!$B$10=7,IF(C458&gt;=Modélisation!$B$23,Modélisation!$A$23,IF(C458&gt;=Modélisation!$B$22,Modélisation!$A$22,IF(C458&gt;=Modélisation!$B$21,Modélisation!$A$21,IF(C458&gt;=Modélisation!$B$20,Modélisation!$A$20,IF(C458&gt;=Modélisation!$B$19,Modélisation!$A$19,IF(C458&gt;=Modélisation!$B$18,Modélisation!$A$18,Modélisation!$A$17))))))))))))</f>
        <v/>
      </c>
      <c r="F458" s="1" t="str">
        <f>IF(ISBLANK(C458),"",VLOOKUP(E458,Modélisation!$A$17:$H$23,8,FALSE))</f>
        <v/>
      </c>
      <c r="G458" s="4" t="str">
        <f>IF(ISBLANK(C458),"",IF(Modélisation!$B$3="Oui",IF(D458=Liste!$F$2,0%,VLOOKUP(D458,Modélisation!$A$69:$B$86,2,FALSE)),""))</f>
        <v/>
      </c>
      <c r="H458" s="1" t="str">
        <f>IF(ISBLANK(C458),"",IF(Modélisation!$B$3="Oui",F458*(1-G458),F458))</f>
        <v/>
      </c>
    </row>
    <row r="459" spans="1:8" x14ac:dyDescent="0.35">
      <c r="A459" s="2">
        <v>458</v>
      </c>
      <c r="B459" s="36"/>
      <c r="C459" s="39"/>
      <c r="D459" s="37"/>
      <c r="E459" s="1" t="str">
        <f>IF(ISBLANK(C459),"",IF(Modélisation!$B$10=3,IF(C459&gt;=Modélisation!$B$19,Modélisation!$A$19,IF(C459&gt;=Modélisation!$B$18,Modélisation!$A$18,Modélisation!$A$17)),IF(Modélisation!$B$10=4,IF(C459&gt;=Modélisation!$B$20,Modélisation!$A$20,IF(C459&gt;=Modélisation!$B$19,Modélisation!$A$19,IF(C459&gt;=Modélisation!$B$18,Modélisation!$A$18,Modélisation!$A$17))),IF(Modélisation!$B$10=5,IF(C459&gt;=Modélisation!$B$21,Modélisation!$A$21,IF(C459&gt;=Modélisation!$B$20,Modélisation!$A$20,IF(C459&gt;=Modélisation!$B$19,Modélisation!$A$19,IF(C459&gt;=Modélisation!$B$18,Modélisation!$A$18,Modélisation!$A$17)))),IF(Modélisation!$B$10=6,IF(C459&gt;=Modélisation!$B$22,Modélisation!$A$22,IF(C459&gt;=Modélisation!$B$21,Modélisation!$A$21,IF(C459&gt;=Modélisation!$B$20,Modélisation!$A$20,IF(C459&gt;=Modélisation!$B$19,Modélisation!$A$19,IF(C459&gt;=Modélisation!$B$18,Modélisation!$A$18,Modélisation!$A$17))))),IF(Modélisation!$B$10=7,IF(C459&gt;=Modélisation!$B$23,Modélisation!$A$23,IF(C459&gt;=Modélisation!$B$22,Modélisation!$A$22,IF(C459&gt;=Modélisation!$B$21,Modélisation!$A$21,IF(C459&gt;=Modélisation!$B$20,Modélisation!$A$20,IF(C459&gt;=Modélisation!$B$19,Modélisation!$A$19,IF(C459&gt;=Modélisation!$B$18,Modélisation!$A$18,Modélisation!$A$17))))))))))))</f>
        <v/>
      </c>
      <c r="F459" s="1" t="str">
        <f>IF(ISBLANK(C459),"",VLOOKUP(E459,Modélisation!$A$17:$H$23,8,FALSE))</f>
        <v/>
      </c>
      <c r="G459" s="4" t="str">
        <f>IF(ISBLANK(C459),"",IF(Modélisation!$B$3="Oui",IF(D459=Liste!$F$2,0%,VLOOKUP(D459,Modélisation!$A$69:$B$86,2,FALSE)),""))</f>
        <v/>
      </c>
      <c r="H459" s="1" t="str">
        <f>IF(ISBLANK(C459),"",IF(Modélisation!$B$3="Oui",F459*(1-G459),F459))</f>
        <v/>
      </c>
    </row>
    <row r="460" spans="1:8" x14ac:dyDescent="0.35">
      <c r="A460" s="2">
        <v>459</v>
      </c>
      <c r="B460" s="36"/>
      <c r="C460" s="39"/>
      <c r="D460" s="37"/>
      <c r="E460" s="1" t="str">
        <f>IF(ISBLANK(C460),"",IF(Modélisation!$B$10=3,IF(C460&gt;=Modélisation!$B$19,Modélisation!$A$19,IF(C460&gt;=Modélisation!$B$18,Modélisation!$A$18,Modélisation!$A$17)),IF(Modélisation!$B$10=4,IF(C460&gt;=Modélisation!$B$20,Modélisation!$A$20,IF(C460&gt;=Modélisation!$B$19,Modélisation!$A$19,IF(C460&gt;=Modélisation!$B$18,Modélisation!$A$18,Modélisation!$A$17))),IF(Modélisation!$B$10=5,IF(C460&gt;=Modélisation!$B$21,Modélisation!$A$21,IF(C460&gt;=Modélisation!$B$20,Modélisation!$A$20,IF(C460&gt;=Modélisation!$B$19,Modélisation!$A$19,IF(C460&gt;=Modélisation!$B$18,Modélisation!$A$18,Modélisation!$A$17)))),IF(Modélisation!$B$10=6,IF(C460&gt;=Modélisation!$B$22,Modélisation!$A$22,IF(C460&gt;=Modélisation!$B$21,Modélisation!$A$21,IF(C460&gt;=Modélisation!$B$20,Modélisation!$A$20,IF(C460&gt;=Modélisation!$B$19,Modélisation!$A$19,IF(C460&gt;=Modélisation!$B$18,Modélisation!$A$18,Modélisation!$A$17))))),IF(Modélisation!$B$10=7,IF(C460&gt;=Modélisation!$B$23,Modélisation!$A$23,IF(C460&gt;=Modélisation!$B$22,Modélisation!$A$22,IF(C460&gt;=Modélisation!$B$21,Modélisation!$A$21,IF(C460&gt;=Modélisation!$B$20,Modélisation!$A$20,IF(C460&gt;=Modélisation!$B$19,Modélisation!$A$19,IF(C460&gt;=Modélisation!$B$18,Modélisation!$A$18,Modélisation!$A$17))))))))))))</f>
        <v/>
      </c>
      <c r="F460" s="1" t="str">
        <f>IF(ISBLANK(C460),"",VLOOKUP(E460,Modélisation!$A$17:$H$23,8,FALSE))</f>
        <v/>
      </c>
      <c r="G460" s="4" t="str">
        <f>IF(ISBLANK(C460),"",IF(Modélisation!$B$3="Oui",IF(D460=Liste!$F$2,0%,VLOOKUP(D460,Modélisation!$A$69:$B$86,2,FALSE)),""))</f>
        <v/>
      </c>
      <c r="H460" s="1" t="str">
        <f>IF(ISBLANK(C460),"",IF(Modélisation!$B$3="Oui",F460*(1-G460),F460))</f>
        <v/>
      </c>
    </row>
    <row r="461" spans="1:8" x14ac:dyDescent="0.35">
      <c r="A461" s="2">
        <v>460</v>
      </c>
      <c r="B461" s="36"/>
      <c r="C461" s="39"/>
      <c r="D461" s="37"/>
      <c r="E461" s="1" t="str">
        <f>IF(ISBLANK(C461),"",IF(Modélisation!$B$10=3,IF(C461&gt;=Modélisation!$B$19,Modélisation!$A$19,IF(C461&gt;=Modélisation!$B$18,Modélisation!$A$18,Modélisation!$A$17)),IF(Modélisation!$B$10=4,IF(C461&gt;=Modélisation!$B$20,Modélisation!$A$20,IF(C461&gt;=Modélisation!$B$19,Modélisation!$A$19,IF(C461&gt;=Modélisation!$B$18,Modélisation!$A$18,Modélisation!$A$17))),IF(Modélisation!$B$10=5,IF(C461&gt;=Modélisation!$B$21,Modélisation!$A$21,IF(C461&gt;=Modélisation!$B$20,Modélisation!$A$20,IF(C461&gt;=Modélisation!$B$19,Modélisation!$A$19,IF(C461&gt;=Modélisation!$B$18,Modélisation!$A$18,Modélisation!$A$17)))),IF(Modélisation!$B$10=6,IF(C461&gt;=Modélisation!$B$22,Modélisation!$A$22,IF(C461&gt;=Modélisation!$B$21,Modélisation!$A$21,IF(C461&gt;=Modélisation!$B$20,Modélisation!$A$20,IF(C461&gt;=Modélisation!$B$19,Modélisation!$A$19,IF(C461&gt;=Modélisation!$B$18,Modélisation!$A$18,Modélisation!$A$17))))),IF(Modélisation!$B$10=7,IF(C461&gt;=Modélisation!$B$23,Modélisation!$A$23,IF(C461&gt;=Modélisation!$B$22,Modélisation!$A$22,IF(C461&gt;=Modélisation!$B$21,Modélisation!$A$21,IF(C461&gt;=Modélisation!$B$20,Modélisation!$A$20,IF(C461&gt;=Modélisation!$B$19,Modélisation!$A$19,IF(C461&gt;=Modélisation!$B$18,Modélisation!$A$18,Modélisation!$A$17))))))))))))</f>
        <v/>
      </c>
      <c r="F461" s="1" t="str">
        <f>IF(ISBLANK(C461),"",VLOOKUP(E461,Modélisation!$A$17:$H$23,8,FALSE))</f>
        <v/>
      </c>
      <c r="G461" s="4" t="str">
        <f>IF(ISBLANK(C461),"",IF(Modélisation!$B$3="Oui",IF(D461=Liste!$F$2,0%,VLOOKUP(D461,Modélisation!$A$69:$B$86,2,FALSE)),""))</f>
        <v/>
      </c>
      <c r="H461" s="1" t="str">
        <f>IF(ISBLANK(C461),"",IF(Modélisation!$B$3="Oui",F461*(1-G461),F461))</f>
        <v/>
      </c>
    </row>
    <row r="462" spans="1:8" x14ac:dyDescent="0.35">
      <c r="A462" s="2">
        <v>461</v>
      </c>
      <c r="B462" s="36"/>
      <c r="C462" s="39"/>
      <c r="D462" s="37"/>
      <c r="E462" s="1" t="str">
        <f>IF(ISBLANK(C462),"",IF(Modélisation!$B$10=3,IF(C462&gt;=Modélisation!$B$19,Modélisation!$A$19,IF(C462&gt;=Modélisation!$B$18,Modélisation!$A$18,Modélisation!$A$17)),IF(Modélisation!$B$10=4,IF(C462&gt;=Modélisation!$B$20,Modélisation!$A$20,IF(C462&gt;=Modélisation!$B$19,Modélisation!$A$19,IF(C462&gt;=Modélisation!$B$18,Modélisation!$A$18,Modélisation!$A$17))),IF(Modélisation!$B$10=5,IF(C462&gt;=Modélisation!$B$21,Modélisation!$A$21,IF(C462&gt;=Modélisation!$B$20,Modélisation!$A$20,IF(C462&gt;=Modélisation!$B$19,Modélisation!$A$19,IF(C462&gt;=Modélisation!$B$18,Modélisation!$A$18,Modélisation!$A$17)))),IF(Modélisation!$B$10=6,IF(C462&gt;=Modélisation!$B$22,Modélisation!$A$22,IF(C462&gt;=Modélisation!$B$21,Modélisation!$A$21,IF(C462&gt;=Modélisation!$B$20,Modélisation!$A$20,IF(C462&gt;=Modélisation!$B$19,Modélisation!$A$19,IF(C462&gt;=Modélisation!$B$18,Modélisation!$A$18,Modélisation!$A$17))))),IF(Modélisation!$B$10=7,IF(C462&gt;=Modélisation!$B$23,Modélisation!$A$23,IF(C462&gt;=Modélisation!$B$22,Modélisation!$A$22,IF(C462&gt;=Modélisation!$B$21,Modélisation!$A$21,IF(C462&gt;=Modélisation!$B$20,Modélisation!$A$20,IF(C462&gt;=Modélisation!$B$19,Modélisation!$A$19,IF(C462&gt;=Modélisation!$B$18,Modélisation!$A$18,Modélisation!$A$17))))))))))))</f>
        <v/>
      </c>
      <c r="F462" s="1" t="str">
        <f>IF(ISBLANK(C462),"",VLOOKUP(E462,Modélisation!$A$17:$H$23,8,FALSE))</f>
        <v/>
      </c>
      <c r="G462" s="4" t="str">
        <f>IF(ISBLANK(C462),"",IF(Modélisation!$B$3="Oui",IF(D462=Liste!$F$2,0%,VLOOKUP(D462,Modélisation!$A$69:$B$86,2,FALSE)),""))</f>
        <v/>
      </c>
      <c r="H462" s="1" t="str">
        <f>IF(ISBLANK(C462),"",IF(Modélisation!$B$3="Oui",F462*(1-G462),F462))</f>
        <v/>
      </c>
    </row>
    <row r="463" spans="1:8" x14ac:dyDescent="0.35">
      <c r="A463" s="2">
        <v>462</v>
      </c>
      <c r="B463" s="36"/>
      <c r="C463" s="39"/>
      <c r="D463" s="37"/>
      <c r="E463" s="1" t="str">
        <f>IF(ISBLANK(C463),"",IF(Modélisation!$B$10=3,IF(C463&gt;=Modélisation!$B$19,Modélisation!$A$19,IF(C463&gt;=Modélisation!$B$18,Modélisation!$A$18,Modélisation!$A$17)),IF(Modélisation!$B$10=4,IF(C463&gt;=Modélisation!$B$20,Modélisation!$A$20,IF(C463&gt;=Modélisation!$B$19,Modélisation!$A$19,IF(C463&gt;=Modélisation!$B$18,Modélisation!$A$18,Modélisation!$A$17))),IF(Modélisation!$B$10=5,IF(C463&gt;=Modélisation!$B$21,Modélisation!$A$21,IF(C463&gt;=Modélisation!$B$20,Modélisation!$A$20,IF(C463&gt;=Modélisation!$B$19,Modélisation!$A$19,IF(C463&gt;=Modélisation!$B$18,Modélisation!$A$18,Modélisation!$A$17)))),IF(Modélisation!$B$10=6,IF(C463&gt;=Modélisation!$B$22,Modélisation!$A$22,IF(C463&gt;=Modélisation!$B$21,Modélisation!$A$21,IF(C463&gt;=Modélisation!$B$20,Modélisation!$A$20,IF(C463&gt;=Modélisation!$B$19,Modélisation!$A$19,IF(C463&gt;=Modélisation!$B$18,Modélisation!$A$18,Modélisation!$A$17))))),IF(Modélisation!$B$10=7,IF(C463&gt;=Modélisation!$B$23,Modélisation!$A$23,IF(C463&gt;=Modélisation!$B$22,Modélisation!$A$22,IF(C463&gt;=Modélisation!$B$21,Modélisation!$A$21,IF(C463&gt;=Modélisation!$B$20,Modélisation!$A$20,IF(C463&gt;=Modélisation!$B$19,Modélisation!$A$19,IF(C463&gt;=Modélisation!$B$18,Modélisation!$A$18,Modélisation!$A$17))))))))))))</f>
        <v/>
      </c>
      <c r="F463" s="1" t="str">
        <f>IF(ISBLANK(C463),"",VLOOKUP(E463,Modélisation!$A$17:$H$23,8,FALSE))</f>
        <v/>
      </c>
      <c r="G463" s="4" t="str">
        <f>IF(ISBLANK(C463),"",IF(Modélisation!$B$3="Oui",IF(D463=Liste!$F$2,0%,VLOOKUP(D463,Modélisation!$A$69:$B$86,2,FALSE)),""))</f>
        <v/>
      </c>
      <c r="H463" s="1" t="str">
        <f>IF(ISBLANK(C463),"",IF(Modélisation!$B$3="Oui",F463*(1-G463),F463))</f>
        <v/>
      </c>
    </row>
    <row r="464" spans="1:8" x14ac:dyDescent="0.35">
      <c r="A464" s="2">
        <v>463</v>
      </c>
      <c r="B464" s="36"/>
      <c r="C464" s="39"/>
      <c r="D464" s="37"/>
      <c r="E464" s="1" t="str">
        <f>IF(ISBLANK(C464),"",IF(Modélisation!$B$10=3,IF(C464&gt;=Modélisation!$B$19,Modélisation!$A$19,IF(C464&gt;=Modélisation!$B$18,Modélisation!$A$18,Modélisation!$A$17)),IF(Modélisation!$B$10=4,IF(C464&gt;=Modélisation!$B$20,Modélisation!$A$20,IF(C464&gt;=Modélisation!$B$19,Modélisation!$A$19,IF(C464&gt;=Modélisation!$B$18,Modélisation!$A$18,Modélisation!$A$17))),IF(Modélisation!$B$10=5,IF(C464&gt;=Modélisation!$B$21,Modélisation!$A$21,IF(C464&gt;=Modélisation!$B$20,Modélisation!$A$20,IF(C464&gt;=Modélisation!$B$19,Modélisation!$A$19,IF(C464&gt;=Modélisation!$B$18,Modélisation!$A$18,Modélisation!$A$17)))),IF(Modélisation!$B$10=6,IF(C464&gt;=Modélisation!$B$22,Modélisation!$A$22,IF(C464&gt;=Modélisation!$B$21,Modélisation!$A$21,IF(C464&gt;=Modélisation!$B$20,Modélisation!$A$20,IF(C464&gt;=Modélisation!$B$19,Modélisation!$A$19,IF(C464&gt;=Modélisation!$B$18,Modélisation!$A$18,Modélisation!$A$17))))),IF(Modélisation!$B$10=7,IF(C464&gt;=Modélisation!$B$23,Modélisation!$A$23,IF(C464&gt;=Modélisation!$B$22,Modélisation!$A$22,IF(C464&gt;=Modélisation!$B$21,Modélisation!$A$21,IF(C464&gt;=Modélisation!$B$20,Modélisation!$A$20,IF(C464&gt;=Modélisation!$B$19,Modélisation!$A$19,IF(C464&gt;=Modélisation!$B$18,Modélisation!$A$18,Modélisation!$A$17))))))))))))</f>
        <v/>
      </c>
      <c r="F464" s="1" t="str">
        <f>IF(ISBLANK(C464),"",VLOOKUP(E464,Modélisation!$A$17:$H$23,8,FALSE))</f>
        <v/>
      </c>
      <c r="G464" s="4" t="str">
        <f>IF(ISBLANK(C464),"",IF(Modélisation!$B$3="Oui",IF(D464=Liste!$F$2,0%,VLOOKUP(D464,Modélisation!$A$69:$B$86,2,FALSE)),""))</f>
        <v/>
      </c>
      <c r="H464" s="1" t="str">
        <f>IF(ISBLANK(C464),"",IF(Modélisation!$B$3="Oui",F464*(1-G464),F464))</f>
        <v/>
      </c>
    </row>
    <row r="465" spans="1:8" x14ac:dyDescent="0.35">
      <c r="A465" s="2">
        <v>464</v>
      </c>
      <c r="B465" s="36"/>
      <c r="C465" s="39"/>
      <c r="D465" s="37"/>
      <c r="E465" s="1" t="str">
        <f>IF(ISBLANK(C465),"",IF(Modélisation!$B$10=3,IF(C465&gt;=Modélisation!$B$19,Modélisation!$A$19,IF(C465&gt;=Modélisation!$B$18,Modélisation!$A$18,Modélisation!$A$17)),IF(Modélisation!$B$10=4,IF(C465&gt;=Modélisation!$B$20,Modélisation!$A$20,IF(C465&gt;=Modélisation!$B$19,Modélisation!$A$19,IF(C465&gt;=Modélisation!$B$18,Modélisation!$A$18,Modélisation!$A$17))),IF(Modélisation!$B$10=5,IF(C465&gt;=Modélisation!$B$21,Modélisation!$A$21,IF(C465&gt;=Modélisation!$B$20,Modélisation!$A$20,IF(C465&gt;=Modélisation!$B$19,Modélisation!$A$19,IF(C465&gt;=Modélisation!$B$18,Modélisation!$A$18,Modélisation!$A$17)))),IF(Modélisation!$B$10=6,IF(C465&gt;=Modélisation!$B$22,Modélisation!$A$22,IF(C465&gt;=Modélisation!$B$21,Modélisation!$A$21,IF(C465&gt;=Modélisation!$B$20,Modélisation!$A$20,IF(C465&gt;=Modélisation!$B$19,Modélisation!$A$19,IF(C465&gt;=Modélisation!$B$18,Modélisation!$A$18,Modélisation!$A$17))))),IF(Modélisation!$B$10=7,IF(C465&gt;=Modélisation!$B$23,Modélisation!$A$23,IF(C465&gt;=Modélisation!$B$22,Modélisation!$A$22,IF(C465&gt;=Modélisation!$B$21,Modélisation!$A$21,IF(C465&gt;=Modélisation!$B$20,Modélisation!$A$20,IF(C465&gt;=Modélisation!$B$19,Modélisation!$A$19,IF(C465&gt;=Modélisation!$B$18,Modélisation!$A$18,Modélisation!$A$17))))))))))))</f>
        <v/>
      </c>
      <c r="F465" s="1" t="str">
        <f>IF(ISBLANK(C465),"",VLOOKUP(E465,Modélisation!$A$17:$H$23,8,FALSE))</f>
        <v/>
      </c>
      <c r="G465" s="4" t="str">
        <f>IF(ISBLANK(C465),"",IF(Modélisation!$B$3="Oui",IF(D465=Liste!$F$2,0%,VLOOKUP(D465,Modélisation!$A$69:$B$86,2,FALSE)),""))</f>
        <v/>
      </c>
      <c r="H465" s="1" t="str">
        <f>IF(ISBLANK(C465),"",IF(Modélisation!$B$3="Oui",F465*(1-G465),F465))</f>
        <v/>
      </c>
    </row>
    <row r="466" spans="1:8" x14ac:dyDescent="0.35">
      <c r="A466" s="2">
        <v>465</v>
      </c>
      <c r="B466" s="36"/>
      <c r="C466" s="39"/>
      <c r="D466" s="37"/>
      <c r="E466" s="1" t="str">
        <f>IF(ISBLANK(C466),"",IF(Modélisation!$B$10=3,IF(C466&gt;=Modélisation!$B$19,Modélisation!$A$19,IF(C466&gt;=Modélisation!$B$18,Modélisation!$A$18,Modélisation!$A$17)),IF(Modélisation!$B$10=4,IF(C466&gt;=Modélisation!$B$20,Modélisation!$A$20,IF(C466&gt;=Modélisation!$B$19,Modélisation!$A$19,IF(C466&gt;=Modélisation!$B$18,Modélisation!$A$18,Modélisation!$A$17))),IF(Modélisation!$B$10=5,IF(C466&gt;=Modélisation!$B$21,Modélisation!$A$21,IF(C466&gt;=Modélisation!$B$20,Modélisation!$A$20,IF(C466&gt;=Modélisation!$B$19,Modélisation!$A$19,IF(C466&gt;=Modélisation!$B$18,Modélisation!$A$18,Modélisation!$A$17)))),IF(Modélisation!$B$10=6,IF(C466&gt;=Modélisation!$B$22,Modélisation!$A$22,IF(C466&gt;=Modélisation!$B$21,Modélisation!$A$21,IF(C466&gt;=Modélisation!$B$20,Modélisation!$A$20,IF(C466&gt;=Modélisation!$B$19,Modélisation!$A$19,IF(C466&gt;=Modélisation!$B$18,Modélisation!$A$18,Modélisation!$A$17))))),IF(Modélisation!$B$10=7,IF(C466&gt;=Modélisation!$B$23,Modélisation!$A$23,IF(C466&gt;=Modélisation!$B$22,Modélisation!$A$22,IF(C466&gt;=Modélisation!$B$21,Modélisation!$A$21,IF(C466&gt;=Modélisation!$B$20,Modélisation!$A$20,IF(C466&gt;=Modélisation!$B$19,Modélisation!$A$19,IF(C466&gt;=Modélisation!$B$18,Modélisation!$A$18,Modélisation!$A$17))))))))))))</f>
        <v/>
      </c>
      <c r="F466" s="1" t="str">
        <f>IF(ISBLANK(C466),"",VLOOKUP(E466,Modélisation!$A$17:$H$23,8,FALSE))</f>
        <v/>
      </c>
      <c r="G466" s="4" t="str">
        <f>IF(ISBLANK(C466),"",IF(Modélisation!$B$3="Oui",IF(D466=Liste!$F$2,0%,VLOOKUP(D466,Modélisation!$A$69:$B$86,2,FALSE)),""))</f>
        <v/>
      </c>
      <c r="H466" s="1" t="str">
        <f>IF(ISBLANK(C466),"",IF(Modélisation!$B$3="Oui",F466*(1-G466),F466))</f>
        <v/>
      </c>
    </row>
    <row r="467" spans="1:8" x14ac:dyDescent="0.35">
      <c r="A467" s="2">
        <v>466</v>
      </c>
      <c r="B467" s="36"/>
      <c r="C467" s="39"/>
      <c r="D467" s="37"/>
      <c r="E467" s="1" t="str">
        <f>IF(ISBLANK(C467),"",IF(Modélisation!$B$10=3,IF(C467&gt;=Modélisation!$B$19,Modélisation!$A$19,IF(C467&gt;=Modélisation!$B$18,Modélisation!$A$18,Modélisation!$A$17)),IF(Modélisation!$B$10=4,IF(C467&gt;=Modélisation!$B$20,Modélisation!$A$20,IF(C467&gt;=Modélisation!$B$19,Modélisation!$A$19,IF(C467&gt;=Modélisation!$B$18,Modélisation!$A$18,Modélisation!$A$17))),IF(Modélisation!$B$10=5,IF(C467&gt;=Modélisation!$B$21,Modélisation!$A$21,IF(C467&gt;=Modélisation!$B$20,Modélisation!$A$20,IF(C467&gt;=Modélisation!$B$19,Modélisation!$A$19,IF(C467&gt;=Modélisation!$B$18,Modélisation!$A$18,Modélisation!$A$17)))),IF(Modélisation!$B$10=6,IF(C467&gt;=Modélisation!$B$22,Modélisation!$A$22,IF(C467&gt;=Modélisation!$B$21,Modélisation!$A$21,IF(C467&gt;=Modélisation!$B$20,Modélisation!$A$20,IF(C467&gt;=Modélisation!$B$19,Modélisation!$A$19,IF(C467&gt;=Modélisation!$B$18,Modélisation!$A$18,Modélisation!$A$17))))),IF(Modélisation!$B$10=7,IF(C467&gt;=Modélisation!$B$23,Modélisation!$A$23,IF(C467&gt;=Modélisation!$B$22,Modélisation!$A$22,IF(C467&gt;=Modélisation!$B$21,Modélisation!$A$21,IF(C467&gt;=Modélisation!$B$20,Modélisation!$A$20,IF(C467&gt;=Modélisation!$B$19,Modélisation!$A$19,IF(C467&gt;=Modélisation!$B$18,Modélisation!$A$18,Modélisation!$A$17))))))))))))</f>
        <v/>
      </c>
      <c r="F467" s="1" t="str">
        <f>IF(ISBLANK(C467),"",VLOOKUP(E467,Modélisation!$A$17:$H$23,8,FALSE))</f>
        <v/>
      </c>
      <c r="G467" s="4" t="str">
        <f>IF(ISBLANK(C467),"",IF(Modélisation!$B$3="Oui",IF(D467=Liste!$F$2,0%,VLOOKUP(D467,Modélisation!$A$69:$B$86,2,FALSE)),""))</f>
        <v/>
      </c>
      <c r="H467" s="1" t="str">
        <f>IF(ISBLANK(C467),"",IF(Modélisation!$B$3="Oui",F467*(1-G467),F467))</f>
        <v/>
      </c>
    </row>
    <row r="468" spans="1:8" x14ac:dyDescent="0.35">
      <c r="A468" s="2">
        <v>467</v>
      </c>
      <c r="B468" s="36"/>
      <c r="C468" s="39"/>
      <c r="D468" s="37"/>
      <c r="E468" s="1" t="str">
        <f>IF(ISBLANK(C468),"",IF(Modélisation!$B$10=3,IF(C468&gt;=Modélisation!$B$19,Modélisation!$A$19,IF(C468&gt;=Modélisation!$B$18,Modélisation!$A$18,Modélisation!$A$17)),IF(Modélisation!$B$10=4,IF(C468&gt;=Modélisation!$B$20,Modélisation!$A$20,IF(C468&gt;=Modélisation!$B$19,Modélisation!$A$19,IF(C468&gt;=Modélisation!$B$18,Modélisation!$A$18,Modélisation!$A$17))),IF(Modélisation!$B$10=5,IF(C468&gt;=Modélisation!$B$21,Modélisation!$A$21,IF(C468&gt;=Modélisation!$B$20,Modélisation!$A$20,IF(C468&gt;=Modélisation!$B$19,Modélisation!$A$19,IF(C468&gt;=Modélisation!$B$18,Modélisation!$A$18,Modélisation!$A$17)))),IF(Modélisation!$B$10=6,IF(C468&gt;=Modélisation!$B$22,Modélisation!$A$22,IF(C468&gt;=Modélisation!$B$21,Modélisation!$A$21,IF(C468&gt;=Modélisation!$B$20,Modélisation!$A$20,IF(C468&gt;=Modélisation!$B$19,Modélisation!$A$19,IF(C468&gt;=Modélisation!$B$18,Modélisation!$A$18,Modélisation!$A$17))))),IF(Modélisation!$B$10=7,IF(C468&gt;=Modélisation!$B$23,Modélisation!$A$23,IF(C468&gt;=Modélisation!$B$22,Modélisation!$A$22,IF(C468&gt;=Modélisation!$B$21,Modélisation!$A$21,IF(C468&gt;=Modélisation!$B$20,Modélisation!$A$20,IF(C468&gt;=Modélisation!$B$19,Modélisation!$A$19,IF(C468&gt;=Modélisation!$B$18,Modélisation!$A$18,Modélisation!$A$17))))))))))))</f>
        <v/>
      </c>
      <c r="F468" s="1" t="str">
        <f>IF(ISBLANK(C468),"",VLOOKUP(E468,Modélisation!$A$17:$H$23,8,FALSE))</f>
        <v/>
      </c>
      <c r="G468" s="4" t="str">
        <f>IF(ISBLANK(C468),"",IF(Modélisation!$B$3="Oui",IF(D468=Liste!$F$2,0%,VLOOKUP(D468,Modélisation!$A$69:$B$86,2,FALSE)),""))</f>
        <v/>
      </c>
      <c r="H468" s="1" t="str">
        <f>IF(ISBLANK(C468),"",IF(Modélisation!$B$3="Oui",F468*(1-G468),F468))</f>
        <v/>
      </c>
    </row>
    <row r="469" spans="1:8" x14ac:dyDescent="0.35">
      <c r="A469" s="2">
        <v>468</v>
      </c>
      <c r="B469" s="36"/>
      <c r="C469" s="39"/>
      <c r="D469" s="37"/>
      <c r="E469" s="1" t="str">
        <f>IF(ISBLANK(C469),"",IF(Modélisation!$B$10=3,IF(C469&gt;=Modélisation!$B$19,Modélisation!$A$19,IF(C469&gt;=Modélisation!$B$18,Modélisation!$A$18,Modélisation!$A$17)),IF(Modélisation!$B$10=4,IF(C469&gt;=Modélisation!$B$20,Modélisation!$A$20,IF(C469&gt;=Modélisation!$B$19,Modélisation!$A$19,IF(C469&gt;=Modélisation!$B$18,Modélisation!$A$18,Modélisation!$A$17))),IF(Modélisation!$B$10=5,IF(C469&gt;=Modélisation!$B$21,Modélisation!$A$21,IF(C469&gt;=Modélisation!$B$20,Modélisation!$A$20,IF(C469&gt;=Modélisation!$B$19,Modélisation!$A$19,IF(C469&gt;=Modélisation!$B$18,Modélisation!$A$18,Modélisation!$A$17)))),IF(Modélisation!$B$10=6,IF(C469&gt;=Modélisation!$B$22,Modélisation!$A$22,IF(C469&gt;=Modélisation!$B$21,Modélisation!$A$21,IF(C469&gt;=Modélisation!$B$20,Modélisation!$A$20,IF(C469&gt;=Modélisation!$B$19,Modélisation!$A$19,IF(C469&gt;=Modélisation!$B$18,Modélisation!$A$18,Modélisation!$A$17))))),IF(Modélisation!$B$10=7,IF(C469&gt;=Modélisation!$B$23,Modélisation!$A$23,IF(C469&gt;=Modélisation!$B$22,Modélisation!$A$22,IF(C469&gt;=Modélisation!$B$21,Modélisation!$A$21,IF(C469&gt;=Modélisation!$B$20,Modélisation!$A$20,IF(C469&gt;=Modélisation!$B$19,Modélisation!$A$19,IF(C469&gt;=Modélisation!$B$18,Modélisation!$A$18,Modélisation!$A$17))))))))))))</f>
        <v/>
      </c>
      <c r="F469" s="1" t="str">
        <f>IF(ISBLANK(C469),"",VLOOKUP(E469,Modélisation!$A$17:$H$23,8,FALSE))</f>
        <v/>
      </c>
      <c r="G469" s="4" t="str">
        <f>IF(ISBLANK(C469),"",IF(Modélisation!$B$3="Oui",IF(D469=Liste!$F$2,0%,VLOOKUP(D469,Modélisation!$A$69:$B$86,2,FALSE)),""))</f>
        <v/>
      </c>
      <c r="H469" s="1" t="str">
        <f>IF(ISBLANK(C469),"",IF(Modélisation!$B$3="Oui",F469*(1-G469),F469))</f>
        <v/>
      </c>
    </row>
    <row r="470" spans="1:8" x14ac:dyDescent="0.35">
      <c r="A470" s="2">
        <v>469</v>
      </c>
      <c r="B470" s="36"/>
      <c r="C470" s="39"/>
      <c r="D470" s="37"/>
      <c r="E470" s="1" t="str">
        <f>IF(ISBLANK(C470),"",IF(Modélisation!$B$10=3,IF(C470&gt;=Modélisation!$B$19,Modélisation!$A$19,IF(C470&gt;=Modélisation!$B$18,Modélisation!$A$18,Modélisation!$A$17)),IF(Modélisation!$B$10=4,IF(C470&gt;=Modélisation!$B$20,Modélisation!$A$20,IF(C470&gt;=Modélisation!$B$19,Modélisation!$A$19,IF(C470&gt;=Modélisation!$B$18,Modélisation!$A$18,Modélisation!$A$17))),IF(Modélisation!$B$10=5,IF(C470&gt;=Modélisation!$B$21,Modélisation!$A$21,IF(C470&gt;=Modélisation!$B$20,Modélisation!$A$20,IF(C470&gt;=Modélisation!$B$19,Modélisation!$A$19,IF(C470&gt;=Modélisation!$B$18,Modélisation!$A$18,Modélisation!$A$17)))),IF(Modélisation!$B$10=6,IF(C470&gt;=Modélisation!$B$22,Modélisation!$A$22,IF(C470&gt;=Modélisation!$B$21,Modélisation!$A$21,IF(C470&gt;=Modélisation!$B$20,Modélisation!$A$20,IF(C470&gt;=Modélisation!$B$19,Modélisation!$A$19,IF(C470&gt;=Modélisation!$B$18,Modélisation!$A$18,Modélisation!$A$17))))),IF(Modélisation!$B$10=7,IF(C470&gt;=Modélisation!$B$23,Modélisation!$A$23,IF(C470&gt;=Modélisation!$B$22,Modélisation!$A$22,IF(C470&gt;=Modélisation!$B$21,Modélisation!$A$21,IF(C470&gt;=Modélisation!$B$20,Modélisation!$A$20,IF(C470&gt;=Modélisation!$B$19,Modélisation!$A$19,IF(C470&gt;=Modélisation!$B$18,Modélisation!$A$18,Modélisation!$A$17))))))))))))</f>
        <v/>
      </c>
      <c r="F470" s="1" t="str">
        <f>IF(ISBLANK(C470),"",VLOOKUP(E470,Modélisation!$A$17:$H$23,8,FALSE))</f>
        <v/>
      </c>
      <c r="G470" s="4" t="str">
        <f>IF(ISBLANK(C470),"",IF(Modélisation!$B$3="Oui",IF(D470=Liste!$F$2,0%,VLOOKUP(D470,Modélisation!$A$69:$B$86,2,FALSE)),""))</f>
        <v/>
      </c>
      <c r="H470" s="1" t="str">
        <f>IF(ISBLANK(C470),"",IF(Modélisation!$B$3="Oui",F470*(1-G470),F470))</f>
        <v/>
      </c>
    </row>
    <row r="471" spans="1:8" x14ac:dyDescent="0.35">
      <c r="A471" s="2">
        <v>470</v>
      </c>
      <c r="B471" s="36"/>
      <c r="C471" s="39"/>
      <c r="D471" s="37"/>
      <c r="E471" s="1" t="str">
        <f>IF(ISBLANK(C471),"",IF(Modélisation!$B$10=3,IF(C471&gt;=Modélisation!$B$19,Modélisation!$A$19,IF(C471&gt;=Modélisation!$B$18,Modélisation!$A$18,Modélisation!$A$17)),IF(Modélisation!$B$10=4,IF(C471&gt;=Modélisation!$B$20,Modélisation!$A$20,IF(C471&gt;=Modélisation!$B$19,Modélisation!$A$19,IF(C471&gt;=Modélisation!$B$18,Modélisation!$A$18,Modélisation!$A$17))),IF(Modélisation!$B$10=5,IF(C471&gt;=Modélisation!$B$21,Modélisation!$A$21,IF(C471&gt;=Modélisation!$B$20,Modélisation!$A$20,IF(C471&gt;=Modélisation!$B$19,Modélisation!$A$19,IF(C471&gt;=Modélisation!$B$18,Modélisation!$A$18,Modélisation!$A$17)))),IF(Modélisation!$B$10=6,IF(C471&gt;=Modélisation!$B$22,Modélisation!$A$22,IF(C471&gt;=Modélisation!$B$21,Modélisation!$A$21,IF(C471&gt;=Modélisation!$B$20,Modélisation!$A$20,IF(C471&gt;=Modélisation!$B$19,Modélisation!$A$19,IF(C471&gt;=Modélisation!$B$18,Modélisation!$A$18,Modélisation!$A$17))))),IF(Modélisation!$B$10=7,IF(C471&gt;=Modélisation!$B$23,Modélisation!$A$23,IF(C471&gt;=Modélisation!$B$22,Modélisation!$A$22,IF(C471&gt;=Modélisation!$B$21,Modélisation!$A$21,IF(C471&gt;=Modélisation!$B$20,Modélisation!$A$20,IF(C471&gt;=Modélisation!$B$19,Modélisation!$A$19,IF(C471&gt;=Modélisation!$B$18,Modélisation!$A$18,Modélisation!$A$17))))))))))))</f>
        <v/>
      </c>
      <c r="F471" s="1" t="str">
        <f>IF(ISBLANK(C471),"",VLOOKUP(E471,Modélisation!$A$17:$H$23,8,FALSE))</f>
        <v/>
      </c>
      <c r="G471" s="4" t="str">
        <f>IF(ISBLANK(C471),"",IF(Modélisation!$B$3="Oui",IF(D471=Liste!$F$2,0%,VLOOKUP(D471,Modélisation!$A$69:$B$86,2,FALSE)),""))</f>
        <v/>
      </c>
      <c r="H471" s="1" t="str">
        <f>IF(ISBLANK(C471),"",IF(Modélisation!$B$3="Oui",F471*(1-G471),F471))</f>
        <v/>
      </c>
    </row>
    <row r="472" spans="1:8" x14ac:dyDescent="0.35">
      <c r="A472" s="2">
        <v>471</v>
      </c>
      <c r="B472" s="36"/>
      <c r="C472" s="39"/>
      <c r="D472" s="37"/>
      <c r="E472" s="1" t="str">
        <f>IF(ISBLANK(C472),"",IF(Modélisation!$B$10=3,IF(C472&gt;=Modélisation!$B$19,Modélisation!$A$19,IF(C472&gt;=Modélisation!$B$18,Modélisation!$A$18,Modélisation!$A$17)),IF(Modélisation!$B$10=4,IF(C472&gt;=Modélisation!$B$20,Modélisation!$A$20,IF(C472&gt;=Modélisation!$B$19,Modélisation!$A$19,IF(C472&gt;=Modélisation!$B$18,Modélisation!$A$18,Modélisation!$A$17))),IF(Modélisation!$B$10=5,IF(C472&gt;=Modélisation!$B$21,Modélisation!$A$21,IF(C472&gt;=Modélisation!$B$20,Modélisation!$A$20,IF(C472&gt;=Modélisation!$B$19,Modélisation!$A$19,IF(C472&gt;=Modélisation!$B$18,Modélisation!$A$18,Modélisation!$A$17)))),IF(Modélisation!$B$10=6,IF(C472&gt;=Modélisation!$B$22,Modélisation!$A$22,IF(C472&gt;=Modélisation!$B$21,Modélisation!$A$21,IF(C472&gt;=Modélisation!$B$20,Modélisation!$A$20,IF(C472&gt;=Modélisation!$B$19,Modélisation!$A$19,IF(C472&gt;=Modélisation!$B$18,Modélisation!$A$18,Modélisation!$A$17))))),IF(Modélisation!$B$10=7,IF(C472&gt;=Modélisation!$B$23,Modélisation!$A$23,IF(C472&gt;=Modélisation!$B$22,Modélisation!$A$22,IF(C472&gt;=Modélisation!$B$21,Modélisation!$A$21,IF(C472&gt;=Modélisation!$B$20,Modélisation!$A$20,IF(C472&gt;=Modélisation!$B$19,Modélisation!$A$19,IF(C472&gt;=Modélisation!$B$18,Modélisation!$A$18,Modélisation!$A$17))))))))))))</f>
        <v/>
      </c>
      <c r="F472" s="1" t="str">
        <f>IF(ISBLANK(C472),"",VLOOKUP(E472,Modélisation!$A$17:$H$23,8,FALSE))</f>
        <v/>
      </c>
      <c r="G472" s="4" t="str">
        <f>IF(ISBLANK(C472),"",IF(Modélisation!$B$3="Oui",IF(D472=Liste!$F$2,0%,VLOOKUP(D472,Modélisation!$A$69:$B$86,2,FALSE)),""))</f>
        <v/>
      </c>
      <c r="H472" s="1" t="str">
        <f>IF(ISBLANK(C472),"",IF(Modélisation!$B$3="Oui",F472*(1-G472),F472))</f>
        <v/>
      </c>
    </row>
    <row r="473" spans="1:8" x14ac:dyDescent="0.35">
      <c r="A473" s="2">
        <v>472</v>
      </c>
      <c r="B473" s="36"/>
      <c r="C473" s="39"/>
      <c r="D473" s="37"/>
      <c r="E473" s="1" t="str">
        <f>IF(ISBLANK(C473),"",IF(Modélisation!$B$10=3,IF(C473&gt;=Modélisation!$B$19,Modélisation!$A$19,IF(C473&gt;=Modélisation!$B$18,Modélisation!$A$18,Modélisation!$A$17)),IF(Modélisation!$B$10=4,IF(C473&gt;=Modélisation!$B$20,Modélisation!$A$20,IF(C473&gt;=Modélisation!$B$19,Modélisation!$A$19,IF(C473&gt;=Modélisation!$B$18,Modélisation!$A$18,Modélisation!$A$17))),IF(Modélisation!$B$10=5,IF(C473&gt;=Modélisation!$B$21,Modélisation!$A$21,IF(C473&gt;=Modélisation!$B$20,Modélisation!$A$20,IF(C473&gt;=Modélisation!$B$19,Modélisation!$A$19,IF(C473&gt;=Modélisation!$B$18,Modélisation!$A$18,Modélisation!$A$17)))),IF(Modélisation!$B$10=6,IF(C473&gt;=Modélisation!$B$22,Modélisation!$A$22,IF(C473&gt;=Modélisation!$B$21,Modélisation!$A$21,IF(C473&gt;=Modélisation!$B$20,Modélisation!$A$20,IF(C473&gt;=Modélisation!$B$19,Modélisation!$A$19,IF(C473&gt;=Modélisation!$B$18,Modélisation!$A$18,Modélisation!$A$17))))),IF(Modélisation!$B$10=7,IF(C473&gt;=Modélisation!$B$23,Modélisation!$A$23,IF(C473&gt;=Modélisation!$B$22,Modélisation!$A$22,IF(C473&gt;=Modélisation!$B$21,Modélisation!$A$21,IF(C473&gt;=Modélisation!$B$20,Modélisation!$A$20,IF(C473&gt;=Modélisation!$B$19,Modélisation!$A$19,IF(C473&gt;=Modélisation!$B$18,Modélisation!$A$18,Modélisation!$A$17))))))))))))</f>
        <v/>
      </c>
      <c r="F473" s="1" t="str">
        <f>IF(ISBLANK(C473),"",VLOOKUP(E473,Modélisation!$A$17:$H$23,8,FALSE))</f>
        <v/>
      </c>
      <c r="G473" s="4" t="str">
        <f>IF(ISBLANK(C473),"",IF(Modélisation!$B$3="Oui",IF(D473=Liste!$F$2,0%,VLOOKUP(D473,Modélisation!$A$69:$B$86,2,FALSE)),""))</f>
        <v/>
      </c>
      <c r="H473" s="1" t="str">
        <f>IF(ISBLANK(C473),"",IF(Modélisation!$B$3="Oui",F473*(1-G473),F473))</f>
        <v/>
      </c>
    </row>
    <row r="474" spans="1:8" x14ac:dyDescent="0.35">
      <c r="A474" s="2">
        <v>473</v>
      </c>
      <c r="B474" s="36"/>
      <c r="C474" s="39"/>
      <c r="D474" s="37"/>
      <c r="E474" s="1" t="str">
        <f>IF(ISBLANK(C474),"",IF(Modélisation!$B$10=3,IF(C474&gt;=Modélisation!$B$19,Modélisation!$A$19,IF(C474&gt;=Modélisation!$B$18,Modélisation!$A$18,Modélisation!$A$17)),IF(Modélisation!$B$10=4,IF(C474&gt;=Modélisation!$B$20,Modélisation!$A$20,IF(C474&gt;=Modélisation!$B$19,Modélisation!$A$19,IF(C474&gt;=Modélisation!$B$18,Modélisation!$A$18,Modélisation!$A$17))),IF(Modélisation!$B$10=5,IF(C474&gt;=Modélisation!$B$21,Modélisation!$A$21,IF(C474&gt;=Modélisation!$B$20,Modélisation!$A$20,IF(C474&gt;=Modélisation!$B$19,Modélisation!$A$19,IF(C474&gt;=Modélisation!$B$18,Modélisation!$A$18,Modélisation!$A$17)))),IF(Modélisation!$B$10=6,IF(C474&gt;=Modélisation!$B$22,Modélisation!$A$22,IF(C474&gt;=Modélisation!$B$21,Modélisation!$A$21,IF(C474&gt;=Modélisation!$B$20,Modélisation!$A$20,IF(C474&gt;=Modélisation!$B$19,Modélisation!$A$19,IF(C474&gt;=Modélisation!$B$18,Modélisation!$A$18,Modélisation!$A$17))))),IF(Modélisation!$B$10=7,IF(C474&gt;=Modélisation!$B$23,Modélisation!$A$23,IF(C474&gt;=Modélisation!$B$22,Modélisation!$A$22,IF(C474&gt;=Modélisation!$B$21,Modélisation!$A$21,IF(C474&gt;=Modélisation!$B$20,Modélisation!$A$20,IF(C474&gt;=Modélisation!$B$19,Modélisation!$A$19,IF(C474&gt;=Modélisation!$B$18,Modélisation!$A$18,Modélisation!$A$17))))))))))))</f>
        <v/>
      </c>
      <c r="F474" s="1" t="str">
        <f>IF(ISBLANK(C474),"",VLOOKUP(E474,Modélisation!$A$17:$H$23,8,FALSE))</f>
        <v/>
      </c>
      <c r="G474" s="4" t="str">
        <f>IF(ISBLANK(C474),"",IF(Modélisation!$B$3="Oui",IF(D474=Liste!$F$2,0%,VLOOKUP(D474,Modélisation!$A$69:$B$86,2,FALSE)),""))</f>
        <v/>
      </c>
      <c r="H474" s="1" t="str">
        <f>IF(ISBLANK(C474),"",IF(Modélisation!$B$3="Oui",F474*(1-G474),F474))</f>
        <v/>
      </c>
    </row>
    <row r="475" spans="1:8" x14ac:dyDescent="0.35">
      <c r="A475" s="2">
        <v>474</v>
      </c>
      <c r="B475" s="36"/>
      <c r="C475" s="39"/>
      <c r="D475" s="37"/>
      <c r="E475" s="1" t="str">
        <f>IF(ISBLANK(C475),"",IF(Modélisation!$B$10=3,IF(C475&gt;=Modélisation!$B$19,Modélisation!$A$19,IF(C475&gt;=Modélisation!$B$18,Modélisation!$A$18,Modélisation!$A$17)),IF(Modélisation!$B$10=4,IF(C475&gt;=Modélisation!$B$20,Modélisation!$A$20,IF(C475&gt;=Modélisation!$B$19,Modélisation!$A$19,IF(C475&gt;=Modélisation!$B$18,Modélisation!$A$18,Modélisation!$A$17))),IF(Modélisation!$B$10=5,IF(C475&gt;=Modélisation!$B$21,Modélisation!$A$21,IF(C475&gt;=Modélisation!$B$20,Modélisation!$A$20,IF(C475&gt;=Modélisation!$B$19,Modélisation!$A$19,IF(C475&gt;=Modélisation!$B$18,Modélisation!$A$18,Modélisation!$A$17)))),IF(Modélisation!$B$10=6,IF(C475&gt;=Modélisation!$B$22,Modélisation!$A$22,IF(C475&gt;=Modélisation!$B$21,Modélisation!$A$21,IF(C475&gt;=Modélisation!$B$20,Modélisation!$A$20,IF(C475&gt;=Modélisation!$B$19,Modélisation!$A$19,IF(C475&gt;=Modélisation!$B$18,Modélisation!$A$18,Modélisation!$A$17))))),IF(Modélisation!$B$10=7,IF(C475&gt;=Modélisation!$B$23,Modélisation!$A$23,IF(C475&gt;=Modélisation!$B$22,Modélisation!$A$22,IF(C475&gt;=Modélisation!$B$21,Modélisation!$A$21,IF(C475&gt;=Modélisation!$B$20,Modélisation!$A$20,IF(C475&gt;=Modélisation!$B$19,Modélisation!$A$19,IF(C475&gt;=Modélisation!$B$18,Modélisation!$A$18,Modélisation!$A$17))))))))))))</f>
        <v/>
      </c>
      <c r="F475" s="1" t="str">
        <f>IF(ISBLANK(C475),"",VLOOKUP(E475,Modélisation!$A$17:$H$23,8,FALSE))</f>
        <v/>
      </c>
      <c r="G475" s="4" t="str">
        <f>IF(ISBLANK(C475),"",IF(Modélisation!$B$3="Oui",IF(D475=Liste!$F$2,0%,VLOOKUP(D475,Modélisation!$A$69:$B$86,2,FALSE)),""))</f>
        <v/>
      </c>
      <c r="H475" s="1" t="str">
        <f>IF(ISBLANK(C475),"",IF(Modélisation!$B$3="Oui",F475*(1-G475),F475))</f>
        <v/>
      </c>
    </row>
    <row r="476" spans="1:8" x14ac:dyDescent="0.35">
      <c r="A476" s="2">
        <v>475</v>
      </c>
      <c r="B476" s="36"/>
      <c r="C476" s="39"/>
      <c r="D476" s="37"/>
      <c r="E476" s="1" t="str">
        <f>IF(ISBLANK(C476),"",IF(Modélisation!$B$10=3,IF(C476&gt;=Modélisation!$B$19,Modélisation!$A$19,IF(C476&gt;=Modélisation!$B$18,Modélisation!$A$18,Modélisation!$A$17)),IF(Modélisation!$B$10=4,IF(C476&gt;=Modélisation!$B$20,Modélisation!$A$20,IF(C476&gt;=Modélisation!$B$19,Modélisation!$A$19,IF(C476&gt;=Modélisation!$B$18,Modélisation!$A$18,Modélisation!$A$17))),IF(Modélisation!$B$10=5,IF(C476&gt;=Modélisation!$B$21,Modélisation!$A$21,IF(C476&gt;=Modélisation!$B$20,Modélisation!$A$20,IF(C476&gt;=Modélisation!$B$19,Modélisation!$A$19,IF(C476&gt;=Modélisation!$B$18,Modélisation!$A$18,Modélisation!$A$17)))),IF(Modélisation!$B$10=6,IF(C476&gt;=Modélisation!$B$22,Modélisation!$A$22,IF(C476&gt;=Modélisation!$B$21,Modélisation!$A$21,IF(C476&gt;=Modélisation!$B$20,Modélisation!$A$20,IF(C476&gt;=Modélisation!$B$19,Modélisation!$A$19,IF(C476&gt;=Modélisation!$B$18,Modélisation!$A$18,Modélisation!$A$17))))),IF(Modélisation!$B$10=7,IF(C476&gt;=Modélisation!$B$23,Modélisation!$A$23,IF(C476&gt;=Modélisation!$B$22,Modélisation!$A$22,IF(C476&gt;=Modélisation!$B$21,Modélisation!$A$21,IF(C476&gt;=Modélisation!$B$20,Modélisation!$A$20,IF(C476&gt;=Modélisation!$B$19,Modélisation!$A$19,IF(C476&gt;=Modélisation!$B$18,Modélisation!$A$18,Modélisation!$A$17))))))))))))</f>
        <v/>
      </c>
      <c r="F476" s="1" t="str">
        <f>IF(ISBLANK(C476),"",VLOOKUP(E476,Modélisation!$A$17:$H$23,8,FALSE))</f>
        <v/>
      </c>
      <c r="G476" s="4" t="str">
        <f>IF(ISBLANK(C476),"",IF(Modélisation!$B$3="Oui",IF(D476=Liste!$F$2,0%,VLOOKUP(D476,Modélisation!$A$69:$B$86,2,FALSE)),""))</f>
        <v/>
      </c>
      <c r="H476" s="1" t="str">
        <f>IF(ISBLANK(C476),"",IF(Modélisation!$B$3="Oui",F476*(1-G476),F476))</f>
        <v/>
      </c>
    </row>
    <row r="477" spans="1:8" x14ac:dyDescent="0.35">
      <c r="A477" s="2">
        <v>476</v>
      </c>
      <c r="B477" s="36"/>
      <c r="C477" s="39"/>
      <c r="D477" s="37"/>
      <c r="E477" s="1" t="str">
        <f>IF(ISBLANK(C477),"",IF(Modélisation!$B$10=3,IF(C477&gt;=Modélisation!$B$19,Modélisation!$A$19,IF(C477&gt;=Modélisation!$B$18,Modélisation!$A$18,Modélisation!$A$17)),IF(Modélisation!$B$10=4,IF(C477&gt;=Modélisation!$B$20,Modélisation!$A$20,IF(C477&gt;=Modélisation!$B$19,Modélisation!$A$19,IF(C477&gt;=Modélisation!$B$18,Modélisation!$A$18,Modélisation!$A$17))),IF(Modélisation!$B$10=5,IF(C477&gt;=Modélisation!$B$21,Modélisation!$A$21,IF(C477&gt;=Modélisation!$B$20,Modélisation!$A$20,IF(C477&gt;=Modélisation!$B$19,Modélisation!$A$19,IF(C477&gt;=Modélisation!$B$18,Modélisation!$A$18,Modélisation!$A$17)))),IF(Modélisation!$B$10=6,IF(C477&gt;=Modélisation!$B$22,Modélisation!$A$22,IF(C477&gt;=Modélisation!$B$21,Modélisation!$A$21,IF(C477&gt;=Modélisation!$B$20,Modélisation!$A$20,IF(C477&gt;=Modélisation!$B$19,Modélisation!$A$19,IF(C477&gt;=Modélisation!$B$18,Modélisation!$A$18,Modélisation!$A$17))))),IF(Modélisation!$B$10=7,IF(C477&gt;=Modélisation!$B$23,Modélisation!$A$23,IF(C477&gt;=Modélisation!$B$22,Modélisation!$A$22,IF(C477&gt;=Modélisation!$B$21,Modélisation!$A$21,IF(C477&gt;=Modélisation!$B$20,Modélisation!$A$20,IF(C477&gt;=Modélisation!$B$19,Modélisation!$A$19,IF(C477&gt;=Modélisation!$B$18,Modélisation!$A$18,Modélisation!$A$17))))))))))))</f>
        <v/>
      </c>
      <c r="F477" s="1" t="str">
        <f>IF(ISBLANK(C477),"",VLOOKUP(E477,Modélisation!$A$17:$H$23,8,FALSE))</f>
        <v/>
      </c>
      <c r="G477" s="4" t="str">
        <f>IF(ISBLANK(C477),"",IF(Modélisation!$B$3="Oui",IF(D477=Liste!$F$2,0%,VLOOKUP(D477,Modélisation!$A$69:$B$86,2,FALSE)),""))</f>
        <v/>
      </c>
      <c r="H477" s="1" t="str">
        <f>IF(ISBLANK(C477),"",IF(Modélisation!$B$3="Oui",F477*(1-G477),F477))</f>
        <v/>
      </c>
    </row>
    <row r="478" spans="1:8" x14ac:dyDescent="0.35">
      <c r="A478" s="2">
        <v>477</v>
      </c>
      <c r="B478" s="36"/>
      <c r="C478" s="39"/>
      <c r="D478" s="37"/>
      <c r="E478" s="1" t="str">
        <f>IF(ISBLANK(C478),"",IF(Modélisation!$B$10=3,IF(C478&gt;=Modélisation!$B$19,Modélisation!$A$19,IF(C478&gt;=Modélisation!$B$18,Modélisation!$A$18,Modélisation!$A$17)),IF(Modélisation!$B$10=4,IF(C478&gt;=Modélisation!$B$20,Modélisation!$A$20,IF(C478&gt;=Modélisation!$B$19,Modélisation!$A$19,IF(C478&gt;=Modélisation!$B$18,Modélisation!$A$18,Modélisation!$A$17))),IF(Modélisation!$B$10=5,IF(C478&gt;=Modélisation!$B$21,Modélisation!$A$21,IF(C478&gt;=Modélisation!$B$20,Modélisation!$A$20,IF(C478&gt;=Modélisation!$B$19,Modélisation!$A$19,IF(C478&gt;=Modélisation!$B$18,Modélisation!$A$18,Modélisation!$A$17)))),IF(Modélisation!$B$10=6,IF(C478&gt;=Modélisation!$B$22,Modélisation!$A$22,IF(C478&gt;=Modélisation!$B$21,Modélisation!$A$21,IF(C478&gt;=Modélisation!$B$20,Modélisation!$A$20,IF(C478&gt;=Modélisation!$B$19,Modélisation!$A$19,IF(C478&gt;=Modélisation!$B$18,Modélisation!$A$18,Modélisation!$A$17))))),IF(Modélisation!$B$10=7,IF(C478&gt;=Modélisation!$B$23,Modélisation!$A$23,IF(C478&gt;=Modélisation!$B$22,Modélisation!$A$22,IF(C478&gt;=Modélisation!$B$21,Modélisation!$A$21,IF(C478&gt;=Modélisation!$B$20,Modélisation!$A$20,IF(C478&gt;=Modélisation!$B$19,Modélisation!$A$19,IF(C478&gt;=Modélisation!$B$18,Modélisation!$A$18,Modélisation!$A$17))))))))))))</f>
        <v/>
      </c>
      <c r="F478" s="1" t="str">
        <f>IF(ISBLANK(C478),"",VLOOKUP(E478,Modélisation!$A$17:$H$23,8,FALSE))</f>
        <v/>
      </c>
      <c r="G478" s="4" t="str">
        <f>IF(ISBLANK(C478),"",IF(Modélisation!$B$3="Oui",IF(D478=Liste!$F$2,0%,VLOOKUP(D478,Modélisation!$A$69:$B$86,2,FALSE)),""))</f>
        <v/>
      </c>
      <c r="H478" s="1" t="str">
        <f>IF(ISBLANK(C478),"",IF(Modélisation!$B$3="Oui",F478*(1-G478),F478))</f>
        <v/>
      </c>
    </row>
    <row r="479" spans="1:8" x14ac:dyDescent="0.35">
      <c r="A479" s="2">
        <v>478</v>
      </c>
      <c r="B479" s="36"/>
      <c r="C479" s="39"/>
      <c r="D479" s="37"/>
      <c r="E479" s="1" t="str">
        <f>IF(ISBLANK(C479),"",IF(Modélisation!$B$10=3,IF(C479&gt;=Modélisation!$B$19,Modélisation!$A$19,IF(C479&gt;=Modélisation!$B$18,Modélisation!$A$18,Modélisation!$A$17)),IF(Modélisation!$B$10=4,IF(C479&gt;=Modélisation!$B$20,Modélisation!$A$20,IF(C479&gt;=Modélisation!$B$19,Modélisation!$A$19,IF(C479&gt;=Modélisation!$B$18,Modélisation!$A$18,Modélisation!$A$17))),IF(Modélisation!$B$10=5,IF(C479&gt;=Modélisation!$B$21,Modélisation!$A$21,IF(C479&gt;=Modélisation!$B$20,Modélisation!$A$20,IF(C479&gt;=Modélisation!$B$19,Modélisation!$A$19,IF(C479&gt;=Modélisation!$B$18,Modélisation!$A$18,Modélisation!$A$17)))),IF(Modélisation!$B$10=6,IF(C479&gt;=Modélisation!$B$22,Modélisation!$A$22,IF(C479&gt;=Modélisation!$B$21,Modélisation!$A$21,IF(C479&gt;=Modélisation!$B$20,Modélisation!$A$20,IF(C479&gt;=Modélisation!$B$19,Modélisation!$A$19,IF(C479&gt;=Modélisation!$B$18,Modélisation!$A$18,Modélisation!$A$17))))),IF(Modélisation!$B$10=7,IF(C479&gt;=Modélisation!$B$23,Modélisation!$A$23,IF(C479&gt;=Modélisation!$B$22,Modélisation!$A$22,IF(C479&gt;=Modélisation!$B$21,Modélisation!$A$21,IF(C479&gt;=Modélisation!$B$20,Modélisation!$A$20,IF(C479&gt;=Modélisation!$B$19,Modélisation!$A$19,IF(C479&gt;=Modélisation!$B$18,Modélisation!$A$18,Modélisation!$A$17))))))))))))</f>
        <v/>
      </c>
      <c r="F479" s="1" t="str">
        <f>IF(ISBLANK(C479),"",VLOOKUP(E479,Modélisation!$A$17:$H$23,8,FALSE))</f>
        <v/>
      </c>
      <c r="G479" s="4" t="str">
        <f>IF(ISBLANK(C479),"",IF(Modélisation!$B$3="Oui",IF(D479=Liste!$F$2,0%,VLOOKUP(D479,Modélisation!$A$69:$B$86,2,FALSE)),""))</f>
        <v/>
      </c>
      <c r="H479" s="1" t="str">
        <f>IF(ISBLANK(C479),"",IF(Modélisation!$B$3="Oui",F479*(1-G479),F479))</f>
        <v/>
      </c>
    </row>
    <row r="480" spans="1:8" x14ac:dyDescent="0.35">
      <c r="A480" s="2">
        <v>479</v>
      </c>
      <c r="B480" s="36"/>
      <c r="C480" s="39"/>
      <c r="D480" s="37"/>
      <c r="E480" s="1" t="str">
        <f>IF(ISBLANK(C480),"",IF(Modélisation!$B$10=3,IF(C480&gt;=Modélisation!$B$19,Modélisation!$A$19,IF(C480&gt;=Modélisation!$B$18,Modélisation!$A$18,Modélisation!$A$17)),IF(Modélisation!$B$10=4,IF(C480&gt;=Modélisation!$B$20,Modélisation!$A$20,IF(C480&gt;=Modélisation!$B$19,Modélisation!$A$19,IF(C480&gt;=Modélisation!$B$18,Modélisation!$A$18,Modélisation!$A$17))),IF(Modélisation!$B$10=5,IF(C480&gt;=Modélisation!$B$21,Modélisation!$A$21,IF(C480&gt;=Modélisation!$B$20,Modélisation!$A$20,IF(C480&gt;=Modélisation!$B$19,Modélisation!$A$19,IF(C480&gt;=Modélisation!$B$18,Modélisation!$A$18,Modélisation!$A$17)))),IF(Modélisation!$B$10=6,IF(C480&gt;=Modélisation!$B$22,Modélisation!$A$22,IF(C480&gt;=Modélisation!$B$21,Modélisation!$A$21,IF(C480&gt;=Modélisation!$B$20,Modélisation!$A$20,IF(C480&gt;=Modélisation!$B$19,Modélisation!$A$19,IF(C480&gt;=Modélisation!$B$18,Modélisation!$A$18,Modélisation!$A$17))))),IF(Modélisation!$B$10=7,IF(C480&gt;=Modélisation!$B$23,Modélisation!$A$23,IF(C480&gt;=Modélisation!$B$22,Modélisation!$A$22,IF(C480&gt;=Modélisation!$B$21,Modélisation!$A$21,IF(C480&gt;=Modélisation!$B$20,Modélisation!$A$20,IF(C480&gt;=Modélisation!$B$19,Modélisation!$A$19,IF(C480&gt;=Modélisation!$B$18,Modélisation!$A$18,Modélisation!$A$17))))))))))))</f>
        <v/>
      </c>
      <c r="F480" s="1" t="str">
        <f>IF(ISBLANK(C480),"",VLOOKUP(E480,Modélisation!$A$17:$H$23,8,FALSE))</f>
        <v/>
      </c>
      <c r="G480" s="4" t="str">
        <f>IF(ISBLANK(C480),"",IF(Modélisation!$B$3="Oui",IF(D480=Liste!$F$2,0%,VLOOKUP(D480,Modélisation!$A$69:$B$86,2,FALSE)),""))</f>
        <v/>
      </c>
      <c r="H480" s="1" t="str">
        <f>IF(ISBLANK(C480),"",IF(Modélisation!$B$3="Oui",F480*(1-G480),F480))</f>
        <v/>
      </c>
    </row>
    <row r="481" spans="1:8" x14ac:dyDescent="0.35">
      <c r="A481" s="2">
        <v>480</v>
      </c>
      <c r="B481" s="36"/>
      <c r="C481" s="39"/>
      <c r="D481" s="37"/>
      <c r="E481" s="1" t="str">
        <f>IF(ISBLANK(C481),"",IF(Modélisation!$B$10=3,IF(C481&gt;=Modélisation!$B$19,Modélisation!$A$19,IF(C481&gt;=Modélisation!$B$18,Modélisation!$A$18,Modélisation!$A$17)),IF(Modélisation!$B$10=4,IF(C481&gt;=Modélisation!$B$20,Modélisation!$A$20,IF(C481&gt;=Modélisation!$B$19,Modélisation!$A$19,IF(C481&gt;=Modélisation!$B$18,Modélisation!$A$18,Modélisation!$A$17))),IF(Modélisation!$B$10=5,IF(C481&gt;=Modélisation!$B$21,Modélisation!$A$21,IF(C481&gt;=Modélisation!$B$20,Modélisation!$A$20,IF(C481&gt;=Modélisation!$B$19,Modélisation!$A$19,IF(C481&gt;=Modélisation!$B$18,Modélisation!$A$18,Modélisation!$A$17)))),IF(Modélisation!$B$10=6,IF(C481&gt;=Modélisation!$B$22,Modélisation!$A$22,IF(C481&gt;=Modélisation!$B$21,Modélisation!$A$21,IF(C481&gt;=Modélisation!$B$20,Modélisation!$A$20,IF(C481&gt;=Modélisation!$B$19,Modélisation!$A$19,IF(C481&gt;=Modélisation!$B$18,Modélisation!$A$18,Modélisation!$A$17))))),IF(Modélisation!$B$10=7,IF(C481&gt;=Modélisation!$B$23,Modélisation!$A$23,IF(C481&gt;=Modélisation!$B$22,Modélisation!$A$22,IF(C481&gt;=Modélisation!$B$21,Modélisation!$A$21,IF(C481&gt;=Modélisation!$B$20,Modélisation!$A$20,IF(C481&gt;=Modélisation!$B$19,Modélisation!$A$19,IF(C481&gt;=Modélisation!$B$18,Modélisation!$A$18,Modélisation!$A$17))))))))))))</f>
        <v/>
      </c>
      <c r="F481" s="1" t="str">
        <f>IF(ISBLANK(C481),"",VLOOKUP(E481,Modélisation!$A$17:$H$23,8,FALSE))</f>
        <v/>
      </c>
      <c r="G481" s="4" t="str">
        <f>IF(ISBLANK(C481),"",IF(Modélisation!$B$3="Oui",IF(D481=Liste!$F$2,0%,VLOOKUP(D481,Modélisation!$A$69:$B$86,2,FALSE)),""))</f>
        <v/>
      </c>
      <c r="H481" s="1" t="str">
        <f>IF(ISBLANK(C481),"",IF(Modélisation!$B$3="Oui",F481*(1-G481),F481))</f>
        <v/>
      </c>
    </row>
    <row r="482" spans="1:8" x14ac:dyDescent="0.35">
      <c r="A482" s="2">
        <v>481</v>
      </c>
      <c r="B482" s="36"/>
      <c r="C482" s="39"/>
      <c r="D482" s="37"/>
      <c r="E482" s="1" t="str">
        <f>IF(ISBLANK(C482),"",IF(Modélisation!$B$10=3,IF(C482&gt;=Modélisation!$B$19,Modélisation!$A$19,IF(C482&gt;=Modélisation!$B$18,Modélisation!$A$18,Modélisation!$A$17)),IF(Modélisation!$B$10=4,IF(C482&gt;=Modélisation!$B$20,Modélisation!$A$20,IF(C482&gt;=Modélisation!$B$19,Modélisation!$A$19,IF(C482&gt;=Modélisation!$B$18,Modélisation!$A$18,Modélisation!$A$17))),IF(Modélisation!$B$10=5,IF(C482&gt;=Modélisation!$B$21,Modélisation!$A$21,IF(C482&gt;=Modélisation!$B$20,Modélisation!$A$20,IF(C482&gt;=Modélisation!$B$19,Modélisation!$A$19,IF(C482&gt;=Modélisation!$B$18,Modélisation!$A$18,Modélisation!$A$17)))),IF(Modélisation!$B$10=6,IF(C482&gt;=Modélisation!$B$22,Modélisation!$A$22,IF(C482&gt;=Modélisation!$B$21,Modélisation!$A$21,IF(C482&gt;=Modélisation!$B$20,Modélisation!$A$20,IF(C482&gt;=Modélisation!$B$19,Modélisation!$A$19,IF(C482&gt;=Modélisation!$B$18,Modélisation!$A$18,Modélisation!$A$17))))),IF(Modélisation!$B$10=7,IF(C482&gt;=Modélisation!$B$23,Modélisation!$A$23,IF(C482&gt;=Modélisation!$B$22,Modélisation!$A$22,IF(C482&gt;=Modélisation!$B$21,Modélisation!$A$21,IF(C482&gt;=Modélisation!$B$20,Modélisation!$A$20,IF(C482&gt;=Modélisation!$B$19,Modélisation!$A$19,IF(C482&gt;=Modélisation!$B$18,Modélisation!$A$18,Modélisation!$A$17))))))))))))</f>
        <v/>
      </c>
      <c r="F482" s="1" t="str">
        <f>IF(ISBLANK(C482),"",VLOOKUP(E482,Modélisation!$A$17:$H$23,8,FALSE))</f>
        <v/>
      </c>
      <c r="G482" s="4" t="str">
        <f>IF(ISBLANK(C482),"",IF(Modélisation!$B$3="Oui",IF(D482=Liste!$F$2,0%,VLOOKUP(D482,Modélisation!$A$69:$B$86,2,FALSE)),""))</f>
        <v/>
      </c>
      <c r="H482" s="1" t="str">
        <f>IF(ISBLANK(C482),"",IF(Modélisation!$B$3="Oui",F482*(1-G482),F482))</f>
        <v/>
      </c>
    </row>
    <row r="483" spans="1:8" x14ac:dyDescent="0.35">
      <c r="A483" s="2">
        <v>482</v>
      </c>
      <c r="B483" s="36"/>
      <c r="C483" s="39"/>
      <c r="D483" s="37"/>
      <c r="E483" s="1" t="str">
        <f>IF(ISBLANK(C483),"",IF(Modélisation!$B$10=3,IF(C483&gt;=Modélisation!$B$19,Modélisation!$A$19,IF(C483&gt;=Modélisation!$B$18,Modélisation!$A$18,Modélisation!$A$17)),IF(Modélisation!$B$10=4,IF(C483&gt;=Modélisation!$B$20,Modélisation!$A$20,IF(C483&gt;=Modélisation!$B$19,Modélisation!$A$19,IF(C483&gt;=Modélisation!$B$18,Modélisation!$A$18,Modélisation!$A$17))),IF(Modélisation!$B$10=5,IF(C483&gt;=Modélisation!$B$21,Modélisation!$A$21,IF(C483&gt;=Modélisation!$B$20,Modélisation!$A$20,IF(C483&gt;=Modélisation!$B$19,Modélisation!$A$19,IF(C483&gt;=Modélisation!$B$18,Modélisation!$A$18,Modélisation!$A$17)))),IF(Modélisation!$B$10=6,IF(C483&gt;=Modélisation!$B$22,Modélisation!$A$22,IF(C483&gt;=Modélisation!$B$21,Modélisation!$A$21,IF(C483&gt;=Modélisation!$B$20,Modélisation!$A$20,IF(C483&gt;=Modélisation!$B$19,Modélisation!$A$19,IF(C483&gt;=Modélisation!$B$18,Modélisation!$A$18,Modélisation!$A$17))))),IF(Modélisation!$B$10=7,IF(C483&gt;=Modélisation!$B$23,Modélisation!$A$23,IF(C483&gt;=Modélisation!$B$22,Modélisation!$A$22,IF(C483&gt;=Modélisation!$B$21,Modélisation!$A$21,IF(C483&gt;=Modélisation!$B$20,Modélisation!$A$20,IF(C483&gt;=Modélisation!$B$19,Modélisation!$A$19,IF(C483&gt;=Modélisation!$B$18,Modélisation!$A$18,Modélisation!$A$17))))))))))))</f>
        <v/>
      </c>
      <c r="F483" s="1" t="str">
        <f>IF(ISBLANK(C483),"",VLOOKUP(E483,Modélisation!$A$17:$H$23,8,FALSE))</f>
        <v/>
      </c>
      <c r="G483" s="4" t="str">
        <f>IF(ISBLANK(C483),"",IF(Modélisation!$B$3="Oui",IF(D483=Liste!$F$2,0%,VLOOKUP(D483,Modélisation!$A$69:$B$86,2,FALSE)),""))</f>
        <v/>
      </c>
      <c r="H483" s="1" t="str">
        <f>IF(ISBLANK(C483),"",IF(Modélisation!$B$3="Oui",F483*(1-G483),F483))</f>
        <v/>
      </c>
    </row>
    <row r="484" spans="1:8" x14ac:dyDescent="0.35">
      <c r="A484" s="2">
        <v>483</v>
      </c>
      <c r="B484" s="36"/>
      <c r="C484" s="39"/>
      <c r="D484" s="37"/>
      <c r="E484" s="1" t="str">
        <f>IF(ISBLANK(C484),"",IF(Modélisation!$B$10=3,IF(C484&gt;=Modélisation!$B$19,Modélisation!$A$19,IF(C484&gt;=Modélisation!$B$18,Modélisation!$A$18,Modélisation!$A$17)),IF(Modélisation!$B$10=4,IF(C484&gt;=Modélisation!$B$20,Modélisation!$A$20,IF(C484&gt;=Modélisation!$B$19,Modélisation!$A$19,IF(C484&gt;=Modélisation!$B$18,Modélisation!$A$18,Modélisation!$A$17))),IF(Modélisation!$B$10=5,IF(C484&gt;=Modélisation!$B$21,Modélisation!$A$21,IF(C484&gt;=Modélisation!$B$20,Modélisation!$A$20,IF(C484&gt;=Modélisation!$B$19,Modélisation!$A$19,IF(C484&gt;=Modélisation!$B$18,Modélisation!$A$18,Modélisation!$A$17)))),IF(Modélisation!$B$10=6,IF(C484&gt;=Modélisation!$B$22,Modélisation!$A$22,IF(C484&gt;=Modélisation!$B$21,Modélisation!$A$21,IF(C484&gt;=Modélisation!$B$20,Modélisation!$A$20,IF(C484&gt;=Modélisation!$B$19,Modélisation!$A$19,IF(C484&gt;=Modélisation!$B$18,Modélisation!$A$18,Modélisation!$A$17))))),IF(Modélisation!$B$10=7,IF(C484&gt;=Modélisation!$B$23,Modélisation!$A$23,IF(C484&gt;=Modélisation!$B$22,Modélisation!$A$22,IF(C484&gt;=Modélisation!$B$21,Modélisation!$A$21,IF(C484&gt;=Modélisation!$B$20,Modélisation!$A$20,IF(C484&gt;=Modélisation!$B$19,Modélisation!$A$19,IF(C484&gt;=Modélisation!$B$18,Modélisation!$A$18,Modélisation!$A$17))))))))))))</f>
        <v/>
      </c>
      <c r="F484" s="1" t="str">
        <f>IF(ISBLANK(C484),"",VLOOKUP(E484,Modélisation!$A$17:$H$23,8,FALSE))</f>
        <v/>
      </c>
      <c r="G484" s="4" t="str">
        <f>IF(ISBLANK(C484),"",IF(Modélisation!$B$3="Oui",IF(D484=Liste!$F$2,0%,VLOOKUP(D484,Modélisation!$A$69:$B$86,2,FALSE)),""))</f>
        <v/>
      </c>
      <c r="H484" s="1" t="str">
        <f>IF(ISBLANK(C484),"",IF(Modélisation!$B$3="Oui",F484*(1-G484),F484))</f>
        <v/>
      </c>
    </row>
    <row r="485" spans="1:8" x14ac:dyDescent="0.35">
      <c r="A485" s="2">
        <v>484</v>
      </c>
      <c r="B485" s="36"/>
      <c r="C485" s="39"/>
      <c r="D485" s="37"/>
      <c r="E485" s="1" t="str">
        <f>IF(ISBLANK(C485),"",IF(Modélisation!$B$10=3,IF(C485&gt;=Modélisation!$B$19,Modélisation!$A$19,IF(C485&gt;=Modélisation!$B$18,Modélisation!$A$18,Modélisation!$A$17)),IF(Modélisation!$B$10=4,IF(C485&gt;=Modélisation!$B$20,Modélisation!$A$20,IF(C485&gt;=Modélisation!$B$19,Modélisation!$A$19,IF(C485&gt;=Modélisation!$B$18,Modélisation!$A$18,Modélisation!$A$17))),IF(Modélisation!$B$10=5,IF(C485&gt;=Modélisation!$B$21,Modélisation!$A$21,IF(C485&gt;=Modélisation!$B$20,Modélisation!$A$20,IF(C485&gt;=Modélisation!$B$19,Modélisation!$A$19,IF(C485&gt;=Modélisation!$B$18,Modélisation!$A$18,Modélisation!$A$17)))),IF(Modélisation!$B$10=6,IF(C485&gt;=Modélisation!$B$22,Modélisation!$A$22,IF(C485&gt;=Modélisation!$B$21,Modélisation!$A$21,IF(C485&gt;=Modélisation!$B$20,Modélisation!$A$20,IF(C485&gt;=Modélisation!$B$19,Modélisation!$A$19,IF(C485&gt;=Modélisation!$B$18,Modélisation!$A$18,Modélisation!$A$17))))),IF(Modélisation!$B$10=7,IF(C485&gt;=Modélisation!$B$23,Modélisation!$A$23,IF(C485&gt;=Modélisation!$B$22,Modélisation!$A$22,IF(C485&gt;=Modélisation!$B$21,Modélisation!$A$21,IF(C485&gt;=Modélisation!$B$20,Modélisation!$A$20,IF(C485&gt;=Modélisation!$B$19,Modélisation!$A$19,IF(C485&gt;=Modélisation!$B$18,Modélisation!$A$18,Modélisation!$A$17))))))))))))</f>
        <v/>
      </c>
      <c r="F485" s="1" t="str">
        <f>IF(ISBLANK(C485),"",VLOOKUP(E485,Modélisation!$A$17:$H$23,8,FALSE))</f>
        <v/>
      </c>
      <c r="G485" s="4" t="str">
        <f>IF(ISBLANK(C485),"",IF(Modélisation!$B$3="Oui",IF(D485=Liste!$F$2,0%,VLOOKUP(D485,Modélisation!$A$69:$B$86,2,FALSE)),""))</f>
        <v/>
      </c>
      <c r="H485" s="1" t="str">
        <f>IF(ISBLANK(C485),"",IF(Modélisation!$B$3="Oui",F485*(1-G485),F485))</f>
        <v/>
      </c>
    </row>
    <row r="486" spans="1:8" x14ac:dyDescent="0.35">
      <c r="A486" s="2">
        <v>485</v>
      </c>
      <c r="B486" s="36"/>
      <c r="C486" s="39"/>
      <c r="D486" s="37"/>
      <c r="E486" s="1" t="str">
        <f>IF(ISBLANK(C486),"",IF(Modélisation!$B$10=3,IF(C486&gt;=Modélisation!$B$19,Modélisation!$A$19,IF(C486&gt;=Modélisation!$B$18,Modélisation!$A$18,Modélisation!$A$17)),IF(Modélisation!$B$10=4,IF(C486&gt;=Modélisation!$B$20,Modélisation!$A$20,IF(C486&gt;=Modélisation!$B$19,Modélisation!$A$19,IF(C486&gt;=Modélisation!$B$18,Modélisation!$A$18,Modélisation!$A$17))),IF(Modélisation!$B$10=5,IF(C486&gt;=Modélisation!$B$21,Modélisation!$A$21,IF(C486&gt;=Modélisation!$B$20,Modélisation!$A$20,IF(C486&gt;=Modélisation!$B$19,Modélisation!$A$19,IF(C486&gt;=Modélisation!$B$18,Modélisation!$A$18,Modélisation!$A$17)))),IF(Modélisation!$B$10=6,IF(C486&gt;=Modélisation!$B$22,Modélisation!$A$22,IF(C486&gt;=Modélisation!$B$21,Modélisation!$A$21,IF(C486&gt;=Modélisation!$B$20,Modélisation!$A$20,IF(C486&gt;=Modélisation!$B$19,Modélisation!$A$19,IF(C486&gt;=Modélisation!$B$18,Modélisation!$A$18,Modélisation!$A$17))))),IF(Modélisation!$B$10=7,IF(C486&gt;=Modélisation!$B$23,Modélisation!$A$23,IF(C486&gt;=Modélisation!$B$22,Modélisation!$A$22,IF(C486&gt;=Modélisation!$B$21,Modélisation!$A$21,IF(C486&gt;=Modélisation!$B$20,Modélisation!$A$20,IF(C486&gt;=Modélisation!$B$19,Modélisation!$A$19,IF(C486&gt;=Modélisation!$B$18,Modélisation!$A$18,Modélisation!$A$17))))))))))))</f>
        <v/>
      </c>
      <c r="F486" s="1" t="str">
        <f>IF(ISBLANK(C486),"",VLOOKUP(E486,Modélisation!$A$17:$H$23,8,FALSE))</f>
        <v/>
      </c>
      <c r="G486" s="4" t="str">
        <f>IF(ISBLANK(C486),"",IF(Modélisation!$B$3="Oui",IF(D486=Liste!$F$2,0%,VLOOKUP(D486,Modélisation!$A$69:$B$86,2,FALSE)),""))</f>
        <v/>
      </c>
      <c r="H486" s="1" t="str">
        <f>IF(ISBLANK(C486),"",IF(Modélisation!$B$3="Oui",F486*(1-G486),F486))</f>
        <v/>
      </c>
    </row>
    <row r="487" spans="1:8" x14ac:dyDescent="0.35">
      <c r="A487" s="2">
        <v>486</v>
      </c>
      <c r="B487" s="36"/>
      <c r="C487" s="39"/>
      <c r="D487" s="37"/>
      <c r="E487" s="1" t="str">
        <f>IF(ISBLANK(C487),"",IF(Modélisation!$B$10=3,IF(C487&gt;=Modélisation!$B$19,Modélisation!$A$19,IF(C487&gt;=Modélisation!$B$18,Modélisation!$A$18,Modélisation!$A$17)),IF(Modélisation!$B$10=4,IF(C487&gt;=Modélisation!$B$20,Modélisation!$A$20,IF(C487&gt;=Modélisation!$B$19,Modélisation!$A$19,IF(C487&gt;=Modélisation!$B$18,Modélisation!$A$18,Modélisation!$A$17))),IF(Modélisation!$B$10=5,IF(C487&gt;=Modélisation!$B$21,Modélisation!$A$21,IF(C487&gt;=Modélisation!$B$20,Modélisation!$A$20,IF(C487&gt;=Modélisation!$B$19,Modélisation!$A$19,IF(C487&gt;=Modélisation!$B$18,Modélisation!$A$18,Modélisation!$A$17)))),IF(Modélisation!$B$10=6,IF(C487&gt;=Modélisation!$B$22,Modélisation!$A$22,IF(C487&gt;=Modélisation!$B$21,Modélisation!$A$21,IF(C487&gt;=Modélisation!$B$20,Modélisation!$A$20,IF(C487&gt;=Modélisation!$B$19,Modélisation!$A$19,IF(C487&gt;=Modélisation!$B$18,Modélisation!$A$18,Modélisation!$A$17))))),IF(Modélisation!$B$10=7,IF(C487&gt;=Modélisation!$B$23,Modélisation!$A$23,IF(C487&gt;=Modélisation!$B$22,Modélisation!$A$22,IF(C487&gt;=Modélisation!$B$21,Modélisation!$A$21,IF(C487&gt;=Modélisation!$B$20,Modélisation!$A$20,IF(C487&gt;=Modélisation!$B$19,Modélisation!$A$19,IF(C487&gt;=Modélisation!$B$18,Modélisation!$A$18,Modélisation!$A$17))))))))))))</f>
        <v/>
      </c>
      <c r="F487" s="1" t="str">
        <f>IF(ISBLANK(C487),"",VLOOKUP(E487,Modélisation!$A$17:$H$23,8,FALSE))</f>
        <v/>
      </c>
      <c r="G487" s="4" t="str">
        <f>IF(ISBLANK(C487),"",IF(Modélisation!$B$3="Oui",IF(D487=Liste!$F$2,0%,VLOOKUP(D487,Modélisation!$A$69:$B$86,2,FALSE)),""))</f>
        <v/>
      </c>
      <c r="H487" s="1" t="str">
        <f>IF(ISBLANK(C487),"",IF(Modélisation!$B$3="Oui",F487*(1-G487),F487))</f>
        <v/>
      </c>
    </row>
    <row r="488" spans="1:8" x14ac:dyDescent="0.35">
      <c r="A488" s="2">
        <v>487</v>
      </c>
      <c r="B488" s="36"/>
      <c r="C488" s="39"/>
      <c r="D488" s="37"/>
      <c r="E488" s="1" t="str">
        <f>IF(ISBLANK(C488),"",IF(Modélisation!$B$10=3,IF(C488&gt;=Modélisation!$B$19,Modélisation!$A$19,IF(C488&gt;=Modélisation!$B$18,Modélisation!$A$18,Modélisation!$A$17)),IF(Modélisation!$B$10=4,IF(C488&gt;=Modélisation!$B$20,Modélisation!$A$20,IF(C488&gt;=Modélisation!$B$19,Modélisation!$A$19,IF(C488&gt;=Modélisation!$B$18,Modélisation!$A$18,Modélisation!$A$17))),IF(Modélisation!$B$10=5,IF(C488&gt;=Modélisation!$B$21,Modélisation!$A$21,IF(C488&gt;=Modélisation!$B$20,Modélisation!$A$20,IF(C488&gt;=Modélisation!$B$19,Modélisation!$A$19,IF(C488&gt;=Modélisation!$B$18,Modélisation!$A$18,Modélisation!$A$17)))),IF(Modélisation!$B$10=6,IF(C488&gt;=Modélisation!$B$22,Modélisation!$A$22,IF(C488&gt;=Modélisation!$B$21,Modélisation!$A$21,IF(C488&gt;=Modélisation!$B$20,Modélisation!$A$20,IF(C488&gt;=Modélisation!$B$19,Modélisation!$A$19,IF(C488&gt;=Modélisation!$B$18,Modélisation!$A$18,Modélisation!$A$17))))),IF(Modélisation!$B$10=7,IF(C488&gt;=Modélisation!$B$23,Modélisation!$A$23,IF(C488&gt;=Modélisation!$B$22,Modélisation!$A$22,IF(C488&gt;=Modélisation!$B$21,Modélisation!$A$21,IF(C488&gt;=Modélisation!$B$20,Modélisation!$A$20,IF(C488&gt;=Modélisation!$B$19,Modélisation!$A$19,IF(C488&gt;=Modélisation!$B$18,Modélisation!$A$18,Modélisation!$A$17))))))))))))</f>
        <v/>
      </c>
      <c r="F488" s="1" t="str">
        <f>IF(ISBLANK(C488),"",VLOOKUP(E488,Modélisation!$A$17:$H$23,8,FALSE))</f>
        <v/>
      </c>
      <c r="G488" s="4" t="str">
        <f>IF(ISBLANK(C488),"",IF(Modélisation!$B$3="Oui",IF(D488=Liste!$F$2,0%,VLOOKUP(D488,Modélisation!$A$69:$B$86,2,FALSE)),""))</f>
        <v/>
      </c>
      <c r="H488" s="1" t="str">
        <f>IF(ISBLANK(C488),"",IF(Modélisation!$B$3="Oui",F488*(1-G488),F488))</f>
        <v/>
      </c>
    </row>
    <row r="489" spans="1:8" x14ac:dyDescent="0.35">
      <c r="A489" s="2">
        <v>488</v>
      </c>
      <c r="B489" s="36"/>
      <c r="C489" s="39"/>
      <c r="D489" s="37"/>
      <c r="E489" s="1" t="str">
        <f>IF(ISBLANK(C489),"",IF(Modélisation!$B$10=3,IF(C489&gt;=Modélisation!$B$19,Modélisation!$A$19,IF(C489&gt;=Modélisation!$B$18,Modélisation!$A$18,Modélisation!$A$17)),IF(Modélisation!$B$10=4,IF(C489&gt;=Modélisation!$B$20,Modélisation!$A$20,IF(C489&gt;=Modélisation!$B$19,Modélisation!$A$19,IF(C489&gt;=Modélisation!$B$18,Modélisation!$A$18,Modélisation!$A$17))),IF(Modélisation!$B$10=5,IF(C489&gt;=Modélisation!$B$21,Modélisation!$A$21,IF(C489&gt;=Modélisation!$B$20,Modélisation!$A$20,IF(C489&gt;=Modélisation!$B$19,Modélisation!$A$19,IF(C489&gt;=Modélisation!$B$18,Modélisation!$A$18,Modélisation!$A$17)))),IF(Modélisation!$B$10=6,IF(C489&gt;=Modélisation!$B$22,Modélisation!$A$22,IF(C489&gt;=Modélisation!$B$21,Modélisation!$A$21,IF(C489&gt;=Modélisation!$B$20,Modélisation!$A$20,IF(C489&gt;=Modélisation!$B$19,Modélisation!$A$19,IF(C489&gt;=Modélisation!$B$18,Modélisation!$A$18,Modélisation!$A$17))))),IF(Modélisation!$B$10=7,IF(C489&gt;=Modélisation!$B$23,Modélisation!$A$23,IF(C489&gt;=Modélisation!$B$22,Modélisation!$A$22,IF(C489&gt;=Modélisation!$B$21,Modélisation!$A$21,IF(C489&gt;=Modélisation!$B$20,Modélisation!$A$20,IF(C489&gt;=Modélisation!$B$19,Modélisation!$A$19,IF(C489&gt;=Modélisation!$B$18,Modélisation!$A$18,Modélisation!$A$17))))))))))))</f>
        <v/>
      </c>
      <c r="F489" s="1" t="str">
        <f>IF(ISBLANK(C489),"",VLOOKUP(E489,Modélisation!$A$17:$H$23,8,FALSE))</f>
        <v/>
      </c>
      <c r="G489" s="4" t="str">
        <f>IF(ISBLANK(C489),"",IF(Modélisation!$B$3="Oui",IF(D489=Liste!$F$2,0%,VLOOKUP(D489,Modélisation!$A$69:$B$86,2,FALSE)),""))</f>
        <v/>
      </c>
      <c r="H489" s="1" t="str">
        <f>IF(ISBLANK(C489),"",IF(Modélisation!$B$3="Oui",F489*(1-G489),F489))</f>
        <v/>
      </c>
    </row>
    <row r="490" spans="1:8" x14ac:dyDescent="0.35">
      <c r="A490" s="2">
        <v>489</v>
      </c>
      <c r="B490" s="36"/>
      <c r="C490" s="39"/>
      <c r="D490" s="37"/>
      <c r="E490" s="1" t="str">
        <f>IF(ISBLANK(C490),"",IF(Modélisation!$B$10=3,IF(C490&gt;=Modélisation!$B$19,Modélisation!$A$19,IF(C490&gt;=Modélisation!$B$18,Modélisation!$A$18,Modélisation!$A$17)),IF(Modélisation!$B$10=4,IF(C490&gt;=Modélisation!$B$20,Modélisation!$A$20,IF(C490&gt;=Modélisation!$B$19,Modélisation!$A$19,IF(C490&gt;=Modélisation!$B$18,Modélisation!$A$18,Modélisation!$A$17))),IF(Modélisation!$B$10=5,IF(C490&gt;=Modélisation!$B$21,Modélisation!$A$21,IF(C490&gt;=Modélisation!$B$20,Modélisation!$A$20,IF(C490&gt;=Modélisation!$B$19,Modélisation!$A$19,IF(C490&gt;=Modélisation!$B$18,Modélisation!$A$18,Modélisation!$A$17)))),IF(Modélisation!$B$10=6,IF(C490&gt;=Modélisation!$B$22,Modélisation!$A$22,IF(C490&gt;=Modélisation!$B$21,Modélisation!$A$21,IF(C490&gt;=Modélisation!$B$20,Modélisation!$A$20,IF(C490&gt;=Modélisation!$B$19,Modélisation!$A$19,IF(C490&gt;=Modélisation!$B$18,Modélisation!$A$18,Modélisation!$A$17))))),IF(Modélisation!$B$10=7,IF(C490&gt;=Modélisation!$B$23,Modélisation!$A$23,IF(C490&gt;=Modélisation!$B$22,Modélisation!$A$22,IF(C490&gt;=Modélisation!$B$21,Modélisation!$A$21,IF(C490&gt;=Modélisation!$B$20,Modélisation!$A$20,IF(C490&gt;=Modélisation!$B$19,Modélisation!$A$19,IF(C490&gt;=Modélisation!$B$18,Modélisation!$A$18,Modélisation!$A$17))))))))))))</f>
        <v/>
      </c>
      <c r="F490" s="1" t="str">
        <f>IF(ISBLANK(C490),"",VLOOKUP(E490,Modélisation!$A$17:$H$23,8,FALSE))</f>
        <v/>
      </c>
      <c r="G490" s="4" t="str">
        <f>IF(ISBLANK(C490),"",IF(Modélisation!$B$3="Oui",IF(D490=Liste!$F$2,0%,VLOOKUP(D490,Modélisation!$A$69:$B$86,2,FALSE)),""))</f>
        <v/>
      </c>
      <c r="H490" s="1" t="str">
        <f>IF(ISBLANK(C490),"",IF(Modélisation!$B$3="Oui",F490*(1-G490),F490))</f>
        <v/>
      </c>
    </row>
    <row r="491" spans="1:8" x14ac:dyDescent="0.35">
      <c r="A491" s="2">
        <v>490</v>
      </c>
      <c r="B491" s="36"/>
      <c r="C491" s="39"/>
      <c r="D491" s="37"/>
      <c r="E491" s="1" t="str">
        <f>IF(ISBLANK(C491),"",IF(Modélisation!$B$10=3,IF(C491&gt;=Modélisation!$B$19,Modélisation!$A$19,IF(C491&gt;=Modélisation!$B$18,Modélisation!$A$18,Modélisation!$A$17)),IF(Modélisation!$B$10=4,IF(C491&gt;=Modélisation!$B$20,Modélisation!$A$20,IF(C491&gt;=Modélisation!$B$19,Modélisation!$A$19,IF(C491&gt;=Modélisation!$B$18,Modélisation!$A$18,Modélisation!$A$17))),IF(Modélisation!$B$10=5,IF(C491&gt;=Modélisation!$B$21,Modélisation!$A$21,IF(C491&gt;=Modélisation!$B$20,Modélisation!$A$20,IF(C491&gt;=Modélisation!$B$19,Modélisation!$A$19,IF(C491&gt;=Modélisation!$B$18,Modélisation!$A$18,Modélisation!$A$17)))),IF(Modélisation!$B$10=6,IF(C491&gt;=Modélisation!$B$22,Modélisation!$A$22,IF(C491&gt;=Modélisation!$B$21,Modélisation!$A$21,IF(C491&gt;=Modélisation!$B$20,Modélisation!$A$20,IF(C491&gt;=Modélisation!$B$19,Modélisation!$A$19,IF(C491&gt;=Modélisation!$B$18,Modélisation!$A$18,Modélisation!$A$17))))),IF(Modélisation!$B$10=7,IF(C491&gt;=Modélisation!$B$23,Modélisation!$A$23,IF(C491&gt;=Modélisation!$B$22,Modélisation!$A$22,IF(C491&gt;=Modélisation!$B$21,Modélisation!$A$21,IF(C491&gt;=Modélisation!$B$20,Modélisation!$A$20,IF(C491&gt;=Modélisation!$B$19,Modélisation!$A$19,IF(C491&gt;=Modélisation!$B$18,Modélisation!$A$18,Modélisation!$A$17))))))))))))</f>
        <v/>
      </c>
      <c r="F491" s="1" t="str">
        <f>IF(ISBLANK(C491),"",VLOOKUP(E491,Modélisation!$A$17:$H$23,8,FALSE))</f>
        <v/>
      </c>
      <c r="G491" s="4" t="str">
        <f>IF(ISBLANK(C491),"",IF(Modélisation!$B$3="Oui",IF(D491=Liste!$F$2,0%,VLOOKUP(D491,Modélisation!$A$69:$B$86,2,FALSE)),""))</f>
        <v/>
      </c>
      <c r="H491" s="1" t="str">
        <f>IF(ISBLANK(C491),"",IF(Modélisation!$B$3="Oui",F491*(1-G491),F491))</f>
        <v/>
      </c>
    </row>
    <row r="492" spans="1:8" x14ac:dyDescent="0.35">
      <c r="A492" s="2">
        <v>491</v>
      </c>
      <c r="B492" s="36"/>
      <c r="C492" s="39"/>
      <c r="D492" s="37"/>
      <c r="E492" s="1" t="str">
        <f>IF(ISBLANK(C492),"",IF(Modélisation!$B$10=3,IF(C492&gt;=Modélisation!$B$19,Modélisation!$A$19,IF(C492&gt;=Modélisation!$B$18,Modélisation!$A$18,Modélisation!$A$17)),IF(Modélisation!$B$10=4,IF(C492&gt;=Modélisation!$B$20,Modélisation!$A$20,IF(C492&gt;=Modélisation!$B$19,Modélisation!$A$19,IF(C492&gt;=Modélisation!$B$18,Modélisation!$A$18,Modélisation!$A$17))),IF(Modélisation!$B$10=5,IF(C492&gt;=Modélisation!$B$21,Modélisation!$A$21,IF(C492&gt;=Modélisation!$B$20,Modélisation!$A$20,IF(C492&gt;=Modélisation!$B$19,Modélisation!$A$19,IF(C492&gt;=Modélisation!$B$18,Modélisation!$A$18,Modélisation!$A$17)))),IF(Modélisation!$B$10=6,IF(C492&gt;=Modélisation!$B$22,Modélisation!$A$22,IF(C492&gt;=Modélisation!$B$21,Modélisation!$A$21,IF(C492&gt;=Modélisation!$B$20,Modélisation!$A$20,IF(C492&gt;=Modélisation!$B$19,Modélisation!$A$19,IF(C492&gt;=Modélisation!$B$18,Modélisation!$A$18,Modélisation!$A$17))))),IF(Modélisation!$B$10=7,IF(C492&gt;=Modélisation!$B$23,Modélisation!$A$23,IF(C492&gt;=Modélisation!$B$22,Modélisation!$A$22,IF(C492&gt;=Modélisation!$B$21,Modélisation!$A$21,IF(C492&gt;=Modélisation!$B$20,Modélisation!$A$20,IF(C492&gt;=Modélisation!$B$19,Modélisation!$A$19,IF(C492&gt;=Modélisation!$B$18,Modélisation!$A$18,Modélisation!$A$17))))))))))))</f>
        <v/>
      </c>
      <c r="F492" s="1" t="str">
        <f>IF(ISBLANK(C492),"",VLOOKUP(E492,Modélisation!$A$17:$H$23,8,FALSE))</f>
        <v/>
      </c>
      <c r="G492" s="4" t="str">
        <f>IF(ISBLANK(C492),"",IF(Modélisation!$B$3="Oui",IF(D492=Liste!$F$2,0%,VLOOKUP(D492,Modélisation!$A$69:$B$86,2,FALSE)),""))</f>
        <v/>
      </c>
      <c r="H492" s="1" t="str">
        <f>IF(ISBLANK(C492),"",IF(Modélisation!$B$3="Oui",F492*(1-G492),F492))</f>
        <v/>
      </c>
    </row>
    <row r="493" spans="1:8" x14ac:dyDescent="0.35">
      <c r="A493" s="2">
        <v>492</v>
      </c>
      <c r="B493" s="36"/>
      <c r="C493" s="39"/>
      <c r="D493" s="37"/>
      <c r="E493" s="1" t="str">
        <f>IF(ISBLANK(C493),"",IF(Modélisation!$B$10=3,IF(C493&gt;=Modélisation!$B$19,Modélisation!$A$19,IF(C493&gt;=Modélisation!$B$18,Modélisation!$A$18,Modélisation!$A$17)),IF(Modélisation!$B$10=4,IF(C493&gt;=Modélisation!$B$20,Modélisation!$A$20,IF(C493&gt;=Modélisation!$B$19,Modélisation!$A$19,IF(C493&gt;=Modélisation!$B$18,Modélisation!$A$18,Modélisation!$A$17))),IF(Modélisation!$B$10=5,IF(C493&gt;=Modélisation!$B$21,Modélisation!$A$21,IF(C493&gt;=Modélisation!$B$20,Modélisation!$A$20,IF(C493&gt;=Modélisation!$B$19,Modélisation!$A$19,IF(C493&gt;=Modélisation!$B$18,Modélisation!$A$18,Modélisation!$A$17)))),IF(Modélisation!$B$10=6,IF(C493&gt;=Modélisation!$B$22,Modélisation!$A$22,IF(C493&gt;=Modélisation!$B$21,Modélisation!$A$21,IF(C493&gt;=Modélisation!$B$20,Modélisation!$A$20,IF(C493&gt;=Modélisation!$B$19,Modélisation!$A$19,IF(C493&gt;=Modélisation!$B$18,Modélisation!$A$18,Modélisation!$A$17))))),IF(Modélisation!$B$10=7,IF(C493&gt;=Modélisation!$B$23,Modélisation!$A$23,IF(C493&gt;=Modélisation!$B$22,Modélisation!$A$22,IF(C493&gt;=Modélisation!$B$21,Modélisation!$A$21,IF(C493&gt;=Modélisation!$B$20,Modélisation!$A$20,IF(C493&gt;=Modélisation!$B$19,Modélisation!$A$19,IF(C493&gt;=Modélisation!$B$18,Modélisation!$A$18,Modélisation!$A$17))))))))))))</f>
        <v/>
      </c>
      <c r="F493" s="1" t="str">
        <f>IF(ISBLANK(C493),"",VLOOKUP(E493,Modélisation!$A$17:$H$23,8,FALSE))</f>
        <v/>
      </c>
      <c r="G493" s="4" t="str">
        <f>IF(ISBLANK(C493),"",IF(Modélisation!$B$3="Oui",IF(D493=Liste!$F$2,0%,VLOOKUP(D493,Modélisation!$A$69:$B$86,2,FALSE)),""))</f>
        <v/>
      </c>
      <c r="H493" s="1" t="str">
        <f>IF(ISBLANK(C493),"",IF(Modélisation!$B$3="Oui",F493*(1-G493),F493))</f>
        <v/>
      </c>
    </row>
    <row r="494" spans="1:8" x14ac:dyDescent="0.35">
      <c r="A494" s="2">
        <v>493</v>
      </c>
      <c r="B494" s="36"/>
      <c r="C494" s="39"/>
      <c r="D494" s="37"/>
      <c r="E494" s="1" t="str">
        <f>IF(ISBLANK(C494),"",IF(Modélisation!$B$10=3,IF(C494&gt;=Modélisation!$B$19,Modélisation!$A$19,IF(C494&gt;=Modélisation!$B$18,Modélisation!$A$18,Modélisation!$A$17)),IF(Modélisation!$B$10=4,IF(C494&gt;=Modélisation!$B$20,Modélisation!$A$20,IF(C494&gt;=Modélisation!$B$19,Modélisation!$A$19,IF(C494&gt;=Modélisation!$B$18,Modélisation!$A$18,Modélisation!$A$17))),IF(Modélisation!$B$10=5,IF(C494&gt;=Modélisation!$B$21,Modélisation!$A$21,IF(C494&gt;=Modélisation!$B$20,Modélisation!$A$20,IF(C494&gt;=Modélisation!$B$19,Modélisation!$A$19,IF(C494&gt;=Modélisation!$B$18,Modélisation!$A$18,Modélisation!$A$17)))),IF(Modélisation!$B$10=6,IF(C494&gt;=Modélisation!$B$22,Modélisation!$A$22,IF(C494&gt;=Modélisation!$B$21,Modélisation!$A$21,IF(C494&gt;=Modélisation!$B$20,Modélisation!$A$20,IF(C494&gt;=Modélisation!$B$19,Modélisation!$A$19,IF(C494&gt;=Modélisation!$B$18,Modélisation!$A$18,Modélisation!$A$17))))),IF(Modélisation!$B$10=7,IF(C494&gt;=Modélisation!$B$23,Modélisation!$A$23,IF(C494&gt;=Modélisation!$B$22,Modélisation!$A$22,IF(C494&gt;=Modélisation!$B$21,Modélisation!$A$21,IF(C494&gt;=Modélisation!$B$20,Modélisation!$A$20,IF(C494&gt;=Modélisation!$B$19,Modélisation!$A$19,IF(C494&gt;=Modélisation!$B$18,Modélisation!$A$18,Modélisation!$A$17))))))))))))</f>
        <v/>
      </c>
      <c r="F494" s="1" t="str">
        <f>IF(ISBLANK(C494),"",VLOOKUP(E494,Modélisation!$A$17:$H$23,8,FALSE))</f>
        <v/>
      </c>
      <c r="G494" s="4" t="str">
        <f>IF(ISBLANK(C494),"",IF(Modélisation!$B$3="Oui",IF(D494=Liste!$F$2,0%,VLOOKUP(D494,Modélisation!$A$69:$B$86,2,FALSE)),""))</f>
        <v/>
      </c>
      <c r="H494" s="1" t="str">
        <f>IF(ISBLANK(C494),"",IF(Modélisation!$B$3="Oui",F494*(1-G494),F494))</f>
        <v/>
      </c>
    </row>
    <row r="495" spans="1:8" x14ac:dyDescent="0.35">
      <c r="A495" s="2">
        <v>494</v>
      </c>
      <c r="B495" s="36"/>
      <c r="C495" s="39"/>
      <c r="D495" s="37"/>
      <c r="E495" s="1" t="str">
        <f>IF(ISBLANK(C495),"",IF(Modélisation!$B$10=3,IF(C495&gt;=Modélisation!$B$19,Modélisation!$A$19,IF(C495&gt;=Modélisation!$B$18,Modélisation!$A$18,Modélisation!$A$17)),IF(Modélisation!$B$10=4,IF(C495&gt;=Modélisation!$B$20,Modélisation!$A$20,IF(C495&gt;=Modélisation!$B$19,Modélisation!$A$19,IF(C495&gt;=Modélisation!$B$18,Modélisation!$A$18,Modélisation!$A$17))),IF(Modélisation!$B$10=5,IF(C495&gt;=Modélisation!$B$21,Modélisation!$A$21,IF(C495&gt;=Modélisation!$B$20,Modélisation!$A$20,IF(C495&gt;=Modélisation!$B$19,Modélisation!$A$19,IF(C495&gt;=Modélisation!$B$18,Modélisation!$A$18,Modélisation!$A$17)))),IF(Modélisation!$B$10=6,IF(C495&gt;=Modélisation!$B$22,Modélisation!$A$22,IF(C495&gt;=Modélisation!$B$21,Modélisation!$A$21,IF(C495&gt;=Modélisation!$B$20,Modélisation!$A$20,IF(C495&gt;=Modélisation!$B$19,Modélisation!$A$19,IF(C495&gt;=Modélisation!$B$18,Modélisation!$A$18,Modélisation!$A$17))))),IF(Modélisation!$B$10=7,IF(C495&gt;=Modélisation!$B$23,Modélisation!$A$23,IF(C495&gt;=Modélisation!$B$22,Modélisation!$A$22,IF(C495&gt;=Modélisation!$B$21,Modélisation!$A$21,IF(C495&gt;=Modélisation!$B$20,Modélisation!$A$20,IF(C495&gt;=Modélisation!$B$19,Modélisation!$A$19,IF(C495&gt;=Modélisation!$B$18,Modélisation!$A$18,Modélisation!$A$17))))))))))))</f>
        <v/>
      </c>
      <c r="F495" s="1" t="str">
        <f>IF(ISBLANK(C495),"",VLOOKUP(E495,Modélisation!$A$17:$H$23,8,FALSE))</f>
        <v/>
      </c>
      <c r="G495" s="4" t="str">
        <f>IF(ISBLANK(C495),"",IF(Modélisation!$B$3="Oui",IF(D495=Liste!$F$2,0%,VLOOKUP(D495,Modélisation!$A$69:$B$86,2,FALSE)),""))</f>
        <v/>
      </c>
      <c r="H495" s="1" t="str">
        <f>IF(ISBLANK(C495),"",IF(Modélisation!$B$3="Oui",F495*(1-G495),F495))</f>
        <v/>
      </c>
    </row>
    <row r="496" spans="1:8" x14ac:dyDescent="0.35">
      <c r="A496" s="2">
        <v>495</v>
      </c>
      <c r="B496" s="36"/>
      <c r="C496" s="39"/>
      <c r="D496" s="37"/>
      <c r="E496" s="1" t="str">
        <f>IF(ISBLANK(C496),"",IF(Modélisation!$B$10=3,IF(C496&gt;=Modélisation!$B$19,Modélisation!$A$19,IF(C496&gt;=Modélisation!$B$18,Modélisation!$A$18,Modélisation!$A$17)),IF(Modélisation!$B$10=4,IF(C496&gt;=Modélisation!$B$20,Modélisation!$A$20,IF(C496&gt;=Modélisation!$B$19,Modélisation!$A$19,IF(C496&gt;=Modélisation!$B$18,Modélisation!$A$18,Modélisation!$A$17))),IF(Modélisation!$B$10=5,IF(C496&gt;=Modélisation!$B$21,Modélisation!$A$21,IF(C496&gt;=Modélisation!$B$20,Modélisation!$A$20,IF(C496&gt;=Modélisation!$B$19,Modélisation!$A$19,IF(C496&gt;=Modélisation!$B$18,Modélisation!$A$18,Modélisation!$A$17)))),IF(Modélisation!$B$10=6,IF(C496&gt;=Modélisation!$B$22,Modélisation!$A$22,IF(C496&gt;=Modélisation!$B$21,Modélisation!$A$21,IF(C496&gt;=Modélisation!$B$20,Modélisation!$A$20,IF(C496&gt;=Modélisation!$B$19,Modélisation!$A$19,IF(C496&gt;=Modélisation!$B$18,Modélisation!$A$18,Modélisation!$A$17))))),IF(Modélisation!$B$10=7,IF(C496&gt;=Modélisation!$B$23,Modélisation!$A$23,IF(C496&gt;=Modélisation!$B$22,Modélisation!$A$22,IF(C496&gt;=Modélisation!$B$21,Modélisation!$A$21,IF(C496&gt;=Modélisation!$B$20,Modélisation!$A$20,IF(C496&gt;=Modélisation!$B$19,Modélisation!$A$19,IF(C496&gt;=Modélisation!$B$18,Modélisation!$A$18,Modélisation!$A$17))))))))))))</f>
        <v/>
      </c>
      <c r="F496" s="1" t="str">
        <f>IF(ISBLANK(C496),"",VLOOKUP(E496,Modélisation!$A$17:$H$23,8,FALSE))</f>
        <v/>
      </c>
      <c r="G496" s="4" t="str">
        <f>IF(ISBLANK(C496),"",IF(Modélisation!$B$3="Oui",IF(D496=Liste!$F$2,0%,VLOOKUP(D496,Modélisation!$A$69:$B$86,2,FALSE)),""))</f>
        <v/>
      </c>
      <c r="H496" s="1" t="str">
        <f>IF(ISBLANK(C496),"",IF(Modélisation!$B$3="Oui",F496*(1-G496),F496))</f>
        <v/>
      </c>
    </row>
    <row r="497" spans="1:8" x14ac:dyDescent="0.35">
      <c r="A497" s="2">
        <v>496</v>
      </c>
      <c r="B497" s="36"/>
      <c r="C497" s="39"/>
      <c r="D497" s="37"/>
      <c r="E497" s="1" t="str">
        <f>IF(ISBLANK(C497),"",IF(Modélisation!$B$10=3,IF(C497&gt;=Modélisation!$B$19,Modélisation!$A$19,IF(C497&gt;=Modélisation!$B$18,Modélisation!$A$18,Modélisation!$A$17)),IF(Modélisation!$B$10=4,IF(C497&gt;=Modélisation!$B$20,Modélisation!$A$20,IF(C497&gt;=Modélisation!$B$19,Modélisation!$A$19,IF(C497&gt;=Modélisation!$B$18,Modélisation!$A$18,Modélisation!$A$17))),IF(Modélisation!$B$10=5,IF(C497&gt;=Modélisation!$B$21,Modélisation!$A$21,IF(C497&gt;=Modélisation!$B$20,Modélisation!$A$20,IF(C497&gt;=Modélisation!$B$19,Modélisation!$A$19,IF(C497&gt;=Modélisation!$B$18,Modélisation!$A$18,Modélisation!$A$17)))),IF(Modélisation!$B$10=6,IF(C497&gt;=Modélisation!$B$22,Modélisation!$A$22,IF(C497&gt;=Modélisation!$B$21,Modélisation!$A$21,IF(C497&gt;=Modélisation!$B$20,Modélisation!$A$20,IF(C497&gt;=Modélisation!$B$19,Modélisation!$A$19,IF(C497&gt;=Modélisation!$B$18,Modélisation!$A$18,Modélisation!$A$17))))),IF(Modélisation!$B$10=7,IF(C497&gt;=Modélisation!$B$23,Modélisation!$A$23,IF(C497&gt;=Modélisation!$B$22,Modélisation!$A$22,IF(C497&gt;=Modélisation!$B$21,Modélisation!$A$21,IF(C497&gt;=Modélisation!$B$20,Modélisation!$A$20,IF(C497&gt;=Modélisation!$B$19,Modélisation!$A$19,IF(C497&gt;=Modélisation!$B$18,Modélisation!$A$18,Modélisation!$A$17))))))))))))</f>
        <v/>
      </c>
      <c r="F497" s="1" t="str">
        <f>IF(ISBLANK(C497),"",VLOOKUP(E497,Modélisation!$A$17:$H$23,8,FALSE))</f>
        <v/>
      </c>
      <c r="G497" s="4" t="str">
        <f>IF(ISBLANK(C497),"",IF(Modélisation!$B$3="Oui",IF(D497=Liste!$F$2,0%,VLOOKUP(D497,Modélisation!$A$69:$B$86,2,FALSE)),""))</f>
        <v/>
      </c>
      <c r="H497" s="1" t="str">
        <f>IF(ISBLANK(C497),"",IF(Modélisation!$B$3="Oui",F497*(1-G497),F497))</f>
        <v/>
      </c>
    </row>
    <row r="498" spans="1:8" x14ac:dyDescent="0.35">
      <c r="A498" s="2">
        <v>497</v>
      </c>
      <c r="B498" s="36"/>
      <c r="C498" s="39"/>
      <c r="D498" s="37"/>
      <c r="E498" s="1" t="str">
        <f>IF(ISBLANK(C498),"",IF(Modélisation!$B$10=3,IF(C498&gt;=Modélisation!$B$19,Modélisation!$A$19,IF(C498&gt;=Modélisation!$B$18,Modélisation!$A$18,Modélisation!$A$17)),IF(Modélisation!$B$10=4,IF(C498&gt;=Modélisation!$B$20,Modélisation!$A$20,IF(C498&gt;=Modélisation!$B$19,Modélisation!$A$19,IF(C498&gt;=Modélisation!$B$18,Modélisation!$A$18,Modélisation!$A$17))),IF(Modélisation!$B$10=5,IF(C498&gt;=Modélisation!$B$21,Modélisation!$A$21,IF(C498&gt;=Modélisation!$B$20,Modélisation!$A$20,IF(C498&gt;=Modélisation!$B$19,Modélisation!$A$19,IF(C498&gt;=Modélisation!$B$18,Modélisation!$A$18,Modélisation!$A$17)))),IF(Modélisation!$B$10=6,IF(C498&gt;=Modélisation!$B$22,Modélisation!$A$22,IF(C498&gt;=Modélisation!$B$21,Modélisation!$A$21,IF(C498&gt;=Modélisation!$B$20,Modélisation!$A$20,IF(C498&gt;=Modélisation!$B$19,Modélisation!$A$19,IF(C498&gt;=Modélisation!$B$18,Modélisation!$A$18,Modélisation!$A$17))))),IF(Modélisation!$B$10=7,IF(C498&gt;=Modélisation!$B$23,Modélisation!$A$23,IF(C498&gt;=Modélisation!$B$22,Modélisation!$A$22,IF(C498&gt;=Modélisation!$B$21,Modélisation!$A$21,IF(C498&gt;=Modélisation!$B$20,Modélisation!$A$20,IF(C498&gt;=Modélisation!$B$19,Modélisation!$A$19,IF(C498&gt;=Modélisation!$B$18,Modélisation!$A$18,Modélisation!$A$17))))))))))))</f>
        <v/>
      </c>
      <c r="F498" s="1" t="str">
        <f>IF(ISBLANK(C498),"",VLOOKUP(E498,Modélisation!$A$17:$H$23,8,FALSE))</f>
        <v/>
      </c>
      <c r="G498" s="4" t="str">
        <f>IF(ISBLANK(C498),"",IF(Modélisation!$B$3="Oui",IF(D498=Liste!$F$2,0%,VLOOKUP(D498,Modélisation!$A$69:$B$86,2,FALSE)),""))</f>
        <v/>
      </c>
      <c r="H498" s="1" t="str">
        <f>IF(ISBLANK(C498),"",IF(Modélisation!$B$3="Oui",F498*(1-G498),F498))</f>
        <v/>
      </c>
    </row>
    <row r="499" spans="1:8" x14ac:dyDescent="0.35">
      <c r="A499" s="2">
        <v>498</v>
      </c>
      <c r="B499" s="36"/>
      <c r="C499" s="39"/>
      <c r="D499" s="37"/>
      <c r="E499" s="1" t="str">
        <f>IF(ISBLANK(C499),"",IF(Modélisation!$B$10=3,IF(C499&gt;=Modélisation!$B$19,Modélisation!$A$19,IF(C499&gt;=Modélisation!$B$18,Modélisation!$A$18,Modélisation!$A$17)),IF(Modélisation!$B$10=4,IF(C499&gt;=Modélisation!$B$20,Modélisation!$A$20,IF(C499&gt;=Modélisation!$B$19,Modélisation!$A$19,IF(C499&gt;=Modélisation!$B$18,Modélisation!$A$18,Modélisation!$A$17))),IF(Modélisation!$B$10=5,IF(C499&gt;=Modélisation!$B$21,Modélisation!$A$21,IF(C499&gt;=Modélisation!$B$20,Modélisation!$A$20,IF(C499&gt;=Modélisation!$B$19,Modélisation!$A$19,IF(C499&gt;=Modélisation!$B$18,Modélisation!$A$18,Modélisation!$A$17)))),IF(Modélisation!$B$10=6,IF(C499&gt;=Modélisation!$B$22,Modélisation!$A$22,IF(C499&gt;=Modélisation!$B$21,Modélisation!$A$21,IF(C499&gt;=Modélisation!$B$20,Modélisation!$A$20,IF(C499&gt;=Modélisation!$B$19,Modélisation!$A$19,IF(C499&gt;=Modélisation!$B$18,Modélisation!$A$18,Modélisation!$A$17))))),IF(Modélisation!$B$10=7,IF(C499&gt;=Modélisation!$B$23,Modélisation!$A$23,IF(C499&gt;=Modélisation!$B$22,Modélisation!$A$22,IF(C499&gt;=Modélisation!$B$21,Modélisation!$A$21,IF(C499&gt;=Modélisation!$B$20,Modélisation!$A$20,IF(C499&gt;=Modélisation!$B$19,Modélisation!$A$19,IF(C499&gt;=Modélisation!$B$18,Modélisation!$A$18,Modélisation!$A$17))))))))))))</f>
        <v/>
      </c>
      <c r="F499" s="1" t="str">
        <f>IF(ISBLANK(C499),"",VLOOKUP(E499,Modélisation!$A$17:$H$23,8,FALSE))</f>
        <v/>
      </c>
      <c r="G499" s="4" t="str">
        <f>IF(ISBLANK(C499),"",IF(Modélisation!$B$3="Oui",IF(D499=Liste!$F$2,0%,VLOOKUP(D499,Modélisation!$A$69:$B$86,2,FALSE)),""))</f>
        <v/>
      </c>
      <c r="H499" s="1" t="str">
        <f>IF(ISBLANK(C499),"",IF(Modélisation!$B$3="Oui",F499*(1-G499),F499))</f>
        <v/>
      </c>
    </row>
    <row r="500" spans="1:8" x14ac:dyDescent="0.35">
      <c r="A500" s="2">
        <v>499</v>
      </c>
      <c r="B500" s="36"/>
      <c r="C500" s="39"/>
      <c r="D500" s="37"/>
      <c r="E500" s="1" t="str">
        <f>IF(ISBLANK(C500),"",IF(Modélisation!$B$10=3,IF(C500&gt;=Modélisation!$B$19,Modélisation!$A$19,IF(C500&gt;=Modélisation!$B$18,Modélisation!$A$18,Modélisation!$A$17)),IF(Modélisation!$B$10=4,IF(C500&gt;=Modélisation!$B$20,Modélisation!$A$20,IF(C500&gt;=Modélisation!$B$19,Modélisation!$A$19,IF(C500&gt;=Modélisation!$B$18,Modélisation!$A$18,Modélisation!$A$17))),IF(Modélisation!$B$10=5,IF(C500&gt;=Modélisation!$B$21,Modélisation!$A$21,IF(C500&gt;=Modélisation!$B$20,Modélisation!$A$20,IF(C500&gt;=Modélisation!$B$19,Modélisation!$A$19,IF(C500&gt;=Modélisation!$B$18,Modélisation!$A$18,Modélisation!$A$17)))),IF(Modélisation!$B$10=6,IF(C500&gt;=Modélisation!$B$22,Modélisation!$A$22,IF(C500&gt;=Modélisation!$B$21,Modélisation!$A$21,IF(C500&gt;=Modélisation!$B$20,Modélisation!$A$20,IF(C500&gt;=Modélisation!$B$19,Modélisation!$A$19,IF(C500&gt;=Modélisation!$B$18,Modélisation!$A$18,Modélisation!$A$17))))),IF(Modélisation!$B$10=7,IF(C500&gt;=Modélisation!$B$23,Modélisation!$A$23,IF(C500&gt;=Modélisation!$B$22,Modélisation!$A$22,IF(C500&gt;=Modélisation!$B$21,Modélisation!$A$21,IF(C500&gt;=Modélisation!$B$20,Modélisation!$A$20,IF(C500&gt;=Modélisation!$B$19,Modélisation!$A$19,IF(C500&gt;=Modélisation!$B$18,Modélisation!$A$18,Modélisation!$A$17))))))))))))</f>
        <v/>
      </c>
      <c r="F500" s="1" t="str">
        <f>IF(ISBLANK(C500),"",VLOOKUP(E500,Modélisation!$A$17:$H$23,8,FALSE))</f>
        <v/>
      </c>
      <c r="G500" s="4" t="str">
        <f>IF(ISBLANK(C500),"",IF(Modélisation!$B$3="Oui",IF(D500=Liste!$F$2,0%,VLOOKUP(D500,Modélisation!$A$69:$B$86,2,FALSE)),""))</f>
        <v/>
      </c>
      <c r="H500" s="1" t="str">
        <f>IF(ISBLANK(C500),"",IF(Modélisation!$B$3="Oui",F500*(1-G500),F500))</f>
        <v/>
      </c>
    </row>
    <row r="501" spans="1:8" x14ac:dyDescent="0.35">
      <c r="A501" s="2">
        <v>500</v>
      </c>
      <c r="B501" s="36"/>
      <c r="C501" s="39"/>
      <c r="D501" s="37"/>
      <c r="E501" s="1" t="str">
        <f>IF(ISBLANK(C501),"",IF(Modélisation!$B$10=3,IF(C501&gt;=Modélisation!$B$19,Modélisation!$A$19,IF(C501&gt;=Modélisation!$B$18,Modélisation!$A$18,Modélisation!$A$17)),IF(Modélisation!$B$10=4,IF(C501&gt;=Modélisation!$B$20,Modélisation!$A$20,IF(C501&gt;=Modélisation!$B$19,Modélisation!$A$19,IF(C501&gt;=Modélisation!$B$18,Modélisation!$A$18,Modélisation!$A$17))),IF(Modélisation!$B$10=5,IF(C501&gt;=Modélisation!$B$21,Modélisation!$A$21,IF(C501&gt;=Modélisation!$B$20,Modélisation!$A$20,IF(C501&gt;=Modélisation!$B$19,Modélisation!$A$19,IF(C501&gt;=Modélisation!$B$18,Modélisation!$A$18,Modélisation!$A$17)))),IF(Modélisation!$B$10=6,IF(C501&gt;=Modélisation!$B$22,Modélisation!$A$22,IF(C501&gt;=Modélisation!$B$21,Modélisation!$A$21,IF(C501&gt;=Modélisation!$B$20,Modélisation!$A$20,IF(C501&gt;=Modélisation!$B$19,Modélisation!$A$19,IF(C501&gt;=Modélisation!$B$18,Modélisation!$A$18,Modélisation!$A$17))))),IF(Modélisation!$B$10=7,IF(C501&gt;=Modélisation!$B$23,Modélisation!$A$23,IF(C501&gt;=Modélisation!$B$22,Modélisation!$A$22,IF(C501&gt;=Modélisation!$B$21,Modélisation!$A$21,IF(C501&gt;=Modélisation!$B$20,Modélisation!$A$20,IF(C501&gt;=Modélisation!$B$19,Modélisation!$A$19,IF(C501&gt;=Modélisation!$B$18,Modélisation!$A$18,Modélisation!$A$17))))))))))))</f>
        <v/>
      </c>
      <c r="F501" s="1" t="str">
        <f>IF(ISBLANK(C501),"",VLOOKUP(E501,Modélisation!$A$17:$H$23,8,FALSE))</f>
        <v/>
      </c>
      <c r="G501" s="4" t="str">
        <f>IF(ISBLANK(C501),"",IF(Modélisation!$B$3="Oui",IF(D501=Liste!$F$2,0%,VLOOKUP(D501,Modélisation!$A$69:$B$86,2,FALSE)),""))</f>
        <v/>
      </c>
      <c r="H501" s="1" t="str">
        <f>IF(ISBLANK(C501),"",IF(Modélisation!$B$3="Oui",F501*(1-G501),F501))</f>
        <v/>
      </c>
    </row>
    <row r="502" spans="1:8" x14ac:dyDescent="0.35">
      <c r="A502" s="2">
        <v>501</v>
      </c>
      <c r="B502" s="36"/>
      <c r="C502" s="39"/>
      <c r="D502" s="37"/>
      <c r="E502" s="1" t="str">
        <f>IF(ISBLANK(C502),"",IF(Modélisation!$B$10=3,IF(C502&gt;=Modélisation!$B$19,Modélisation!$A$19,IF(C502&gt;=Modélisation!$B$18,Modélisation!$A$18,Modélisation!$A$17)),IF(Modélisation!$B$10=4,IF(C502&gt;=Modélisation!$B$20,Modélisation!$A$20,IF(C502&gt;=Modélisation!$B$19,Modélisation!$A$19,IF(C502&gt;=Modélisation!$B$18,Modélisation!$A$18,Modélisation!$A$17))),IF(Modélisation!$B$10=5,IF(C502&gt;=Modélisation!$B$21,Modélisation!$A$21,IF(C502&gt;=Modélisation!$B$20,Modélisation!$A$20,IF(C502&gt;=Modélisation!$B$19,Modélisation!$A$19,IF(C502&gt;=Modélisation!$B$18,Modélisation!$A$18,Modélisation!$A$17)))),IF(Modélisation!$B$10=6,IF(C502&gt;=Modélisation!$B$22,Modélisation!$A$22,IF(C502&gt;=Modélisation!$B$21,Modélisation!$A$21,IF(C502&gt;=Modélisation!$B$20,Modélisation!$A$20,IF(C502&gt;=Modélisation!$B$19,Modélisation!$A$19,IF(C502&gt;=Modélisation!$B$18,Modélisation!$A$18,Modélisation!$A$17))))),IF(Modélisation!$B$10=7,IF(C502&gt;=Modélisation!$B$23,Modélisation!$A$23,IF(C502&gt;=Modélisation!$B$22,Modélisation!$A$22,IF(C502&gt;=Modélisation!$B$21,Modélisation!$A$21,IF(C502&gt;=Modélisation!$B$20,Modélisation!$A$20,IF(C502&gt;=Modélisation!$B$19,Modélisation!$A$19,IF(C502&gt;=Modélisation!$B$18,Modélisation!$A$18,Modélisation!$A$17))))))))))))</f>
        <v/>
      </c>
      <c r="F502" s="1" t="str">
        <f>IF(ISBLANK(C502),"",VLOOKUP(E502,Modélisation!$A$17:$H$23,8,FALSE))</f>
        <v/>
      </c>
      <c r="G502" s="4" t="str">
        <f>IF(ISBLANK(C502),"",IF(Modélisation!$B$3="Oui",IF(D502=Liste!$F$2,0%,VLOOKUP(D502,Modélisation!$A$69:$B$86,2,FALSE)),""))</f>
        <v/>
      </c>
      <c r="H502" s="1" t="str">
        <f>IF(ISBLANK(C502),"",IF(Modélisation!$B$3="Oui",F502*(1-G502),F502))</f>
        <v/>
      </c>
    </row>
    <row r="503" spans="1:8" x14ac:dyDescent="0.35">
      <c r="A503" s="2">
        <v>502</v>
      </c>
      <c r="B503" s="36"/>
      <c r="C503" s="39"/>
      <c r="D503" s="37"/>
      <c r="E503" s="1" t="str">
        <f>IF(ISBLANK(C503),"",IF(Modélisation!$B$10=3,IF(C503&gt;=Modélisation!$B$19,Modélisation!$A$19,IF(C503&gt;=Modélisation!$B$18,Modélisation!$A$18,Modélisation!$A$17)),IF(Modélisation!$B$10=4,IF(C503&gt;=Modélisation!$B$20,Modélisation!$A$20,IF(C503&gt;=Modélisation!$B$19,Modélisation!$A$19,IF(C503&gt;=Modélisation!$B$18,Modélisation!$A$18,Modélisation!$A$17))),IF(Modélisation!$B$10=5,IF(C503&gt;=Modélisation!$B$21,Modélisation!$A$21,IF(C503&gt;=Modélisation!$B$20,Modélisation!$A$20,IF(C503&gt;=Modélisation!$B$19,Modélisation!$A$19,IF(C503&gt;=Modélisation!$B$18,Modélisation!$A$18,Modélisation!$A$17)))),IF(Modélisation!$B$10=6,IF(C503&gt;=Modélisation!$B$22,Modélisation!$A$22,IF(C503&gt;=Modélisation!$B$21,Modélisation!$A$21,IF(C503&gt;=Modélisation!$B$20,Modélisation!$A$20,IF(C503&gt;=Modélisation!$B$19,Modélisation!$A$19,IF(C503&gt;=Modélisation!$B$18,Modélisation!$A$18,Modélisation!$A$17))))),IF(Modélisation!$B$10=7,IF(C503&gt;=Modélisation!$B$23,Modélisation!$A$23,IF(C503&gt;=Modélisation!$B$22,Modélisation!$A$22,IF(C503&gt;=Modélisation!$B$21,Modélisation!$A$21,IF(C503&gt;=Modélisation!$B$20,Modélisation!$A$20,IF(C503&gt;=Modélisation!$B$19,Modélisation!$A$19,IF(C503&gt;=Modélisation!$B$18,Modélisation!$A$18,Modélisation!$A$17))))))))))))</f>
        <v/>
      </c>
      <c r="F503" s="1" t="str">
        <f>IF(ISBLANK(C503),"",VLOOKUP(E503,Modélisation!$A$17:$H$23,8,FALSE))</f>
        <v/>
      </c>
      <c r="G503" s="4" t="str">
        <f>IF(ISBLANK(C503),"",IF(Modélisation!$B$3="Oui",IF(D503=Liste!$F$2,0%,VLOOKUP(D503,Modélisation!$A$69:$B$86,2,FALSE)),""))</f>
        <v/>
      </c>
      <c r="H503" s="1" t="str">
        <f>IF(ISBLANK(C503),"",IF(Modélisation!$B$3="Oui",F503*(1-G503),F503))</f>
        <v/>
      </c>
    </row>
    <row r="504" spans="1:8" x14ac:dyDescent="0.35">
      <c r="A504" s="2">
        <v>503</v>
      </c>
      <c r="B504" s="36"/>
      <c r="C504" s="39"/>
      <c r="D504" s="37"/>
      <c r="E504" s="1" t="str">
        <f>IF(ISBLANK(C504),"",IF(Modélisation!$B$10=3,IF(C504&gt;=Modélisation!$B$19,Modélisation!$A$19,IF(C504&gt;=Modélisation!$B$18,Modélisation!$A$18,Modélisation!$A$17)),IF(Modélisation!$B$10=4,IF(C504&gt;=Modélisation!$B$20,Modélisation!$A$20,IF(C504&gt;=Modélisation!$B$19,Modélisation!$A$19,IF(C504&gt;=Modélisation!$B$18,Modélisation!$A$18,Modélisation!$A$17))),IF(Modélisation!$B$10=5,IF(C504&gt;=Modélisation!$B$21,Modélisation!$A$21,IF(C504&gt;=Modélisation!$B$20,Modélisation!$A$20,IF(C504&gt;=Modélisation!$B$19,Modélisation!$A$19,IF(C504&gt;=Modélisation!$B$18,Modélisation!$A$18,Modélisation!$A$17)))),IF(Modélisation!$B$10=6,IF(C504&gt;=Modélisation!$B$22,Modélisation!$A$22,IF(C504&gt;=Modélisation!$B$21,Modélisation!$A$21,IF(C504&gt;=Modélisation!$B$20,Modélisation!$A$20,IF(C504&gt;=Modélisation!$B$19,Modélisation!$A$19,IF(C504&gt;=Modélisation!$B$18,Modélisation!$A$18,Modélisation!$A$17))))),IF(Modélisation!$B$10=7,IF(C504&gt;=Modélisation!$B$23,Modélisation!$A$23,IF(C504&gt;=Modélisation!$B$22,Modélisation!$A$22,IF(C504&gt;=Modélisation!$B$21,Modélisation!$A$21,IF(C504&gt;=Modélisation!$B$20,Modélisation!$A$20,IF(C504&gt;=Modélisation!$B$19,Modélisation!$A$19,IF(C504&gt;=Modélisation!$B$18,Modélisation!$A$18,Modélisation!$A$17))))))))))))</f>
        <v/>
      </c>
      <c r="F504" s="1" t="str">
        <f>IF(ISBLANK(C504),"",VLOOKUP(E504,Modélisation!$A$17:$H$23,8,FALSE))</f>
        <v/>
      </c>
      <c r="G504" s="4" t="str">
        <f>IF(ISBLANK(C504),"",IF(Modélisation!$B$3="Oui",IF(D504=Liste!$F$2,0%,VLOOKUP(D504,Modélisation!$A$69:$B$86,2,FALSE)),""))</f>
        <v/>
      </c>
      <c r="H504" s="1" t="str">
        <f>IF(ISBLANK(C504),"",IF(Modélisation!$B$3="Oui",F504*(1-G504),F504))</f>
        <v/>
      </c>
    </row>
    <row r="505" spans="1:8" x14ac:dyDescent="0.35">
      <c r="A505" s="2">
        <v>504</v>
      </c>
      <c r="B505" s="36"/>
      <c r="C505" s="39"/>
      <c r="D505" s="37"/>
      <c r="E505" s="1" t="str">
        <f>IF(ISBLANK(C505),"",IF(Modélisation!$B$10=3,IF(C505&gt;=Modélisation!$B$19,Modélisation!$A$19,IF(C505&gt;=Modélisation!$B$18,Modélisation!$A$18,Modélisation!$A$17)),IF(Modélisation!$B$10=4,IF(C505&gt;=Modélisation!$B$20,Modélisation!$A$20,IF(C505&gt;=Modélisation!$B$19,Modélisation!$A$19,IF(C505&gt;=Modélisation!$B$18,Modélisation!$A$18,Modélisation!$A$17))),IF(Modélisation!$B$10=5,IF(C505&gt;=Modélisation!$B$21,Modélisation!$A$21,IF(C505&gt;=Modélisation!$B$20,Modélisation!$A$20,IF(C505&gt;=Modélisation!$B$19,Modélisation!$A$19,IF(C505&gt;=Modélisation!$B$18,Modélisation!$A$18,Modélisation!$A$17)))),IF(Modélisation!$B$10=6,IF(C505&gt;=Modélisation!$B$22,Modélisation!$A$22,IF(C505&gt;=Modélisation!$B$21,Modélisation!$A$21,IF(C505&gt;=Modélisation!$B$20,Modélisation!$A$20,IF(C505&gt;=Modélisation!$B$19,Modélisation!$A$19,IF(C505&gt;=Modélisation!$B$18,Modélisation!$A$18,Modélisation!$A$17))))),IF(Modélisation!$B$10=7,IF(C505&gt;=Modélisation!$B$23,Modélisation!$A$23,IF(C505&gt;=Modélisation!$B$22,Modélisation!$A$22,IF(C505&gt;=Modélisation!$B$21,Modélisation!$A$21,IF(C505&gt;=Modélisation!$B$20,Modélisation!$A$20,IF(C505&gt;=Modélisation!$B$19,Modélisation!$A$19,IF(C505&gt;=Modélisation!$B$18,Modélisation!$A$18,Modélisation!$A$17))))))))))))</f>
        <v/>
      </c>
      <c r="F505" s="1" t="str">
        <f>IF(ISBLANK(C505),"",VLOOKUP(E505,Modélisation!$A$17:$H$23,8,FALSE))</f>
        <v/>
      </c>
      <c r="G505" s="4" t="str">
        <f>IF(ISBLANK(C505),"",IF(Modélisation!$B$3="Oui",IF(D505=Liste!$F$2,0%,VLOOKUP(D505,Modélisation!$A$69:$B$86,2,FALSE)),""))</f>
        <v/>
      </c>
      <c r="H505" s="1" t="str">
        <f>IF(ISBLANK(C505),"",IF(Modélisation!$B$3="Oui",F505*(1-G505),F505))</f>
        <v/>
      </c>
    </row>
    <row r="506" spans="1:8" x14ac:dyDescent="0.35">
      <c r="A506" s="2">
        <v>505</v>
      </c>
      <c r="B506" s="36"/>
      <c r="C506" s="39"/>
      <c r="D506" s="37"/>
      <c r="E506" s="1" t="str">
        <f>IF(ISBLANK(C506),"",IF(Modélisation!$B$10=3,IF(C506&gt;=Modélisation!$B$19,Modélisation!$A$19,IF(C506&gt;=Modélisation!$B$18,Modélisation!$A$18,Modélisation!$A$17)),IF(Modélisation!$B$10=4,IF(C506&gt;=Modélisation!$B$20,Modélisation!$A$20,IF(C506&gt;=Modélisation!$B$19,Modélisation!$A$19,IF(C506&gt;=Modélisation!$B$18,Modélisation!$A$18,Modélisation!$A$17))),IF(Modélisation!$B$10=5,IF(C506&gt;=Modélisation!$B$21,Modélisation!$A$21,IF(C506&gt;=Modélisation!$B$20,Modélisation!$A$20,IF(C506&gt;=Modélisation!$B$19,Modélisation!$A$19,IF(C506&gt;=Modélisation!$B$18,Modélisation!$A$18,Modélisation!$A$17)))),IF(Modélisation!$B$10=6,IF(C506&gt;=Modélisation!$B$22,Modélisation!$A$22,IF(C506&gt;=Modélisation!$B$21,Modélisation!$A$21,IF(C506&gt;=Modélisation!$B$20,Modélisation!$A$20,IF(C506&gt;=Modélisation!$B$19,Modélisation!$A$19,IF(C506&gt;=Modélisation!$B$18,Modélisation!$A$18,Modélisation!$A$17))))),IF(Modélisation!$B$10=7,IF(C506&gt;=Modélisation!$B$23,Modélisation!$A$23,IF(C506&gt;=Modélisation!$B$22,Modélisation!$A$22,IF(C506&gt;=Modélisation!$B$21,Modélisation!$A$21,IF(C506&gt;=Modélisation!$B$20,Modélisation!$A$20,IF(C506&gt;=Modélisation!$B$19,Modélisation!$A$19,IF(C506&gt;=Modélisation!$B$18,Modélisation!$A$18,Modélisation!$A$17))))))))))))</f>
        <v/>
      </c>
      <c r="F506" s="1" t="str">
        <f>IF(ISBLANK(C506),"",VLOOKUP(E506,Modélisation!$A$17:$H$23,8,FALSE))</f>
        <v/>
      </c>
      <c r="G506" s="4" t="str">
        <f>IF(ISBLANK(C506),"",IF(Modélisation!$B$3="Oui",IF(D506=Liste!$F$2,0%,VLOOKUP(D506,Modélisation!$A$69:$B$86,2,FALSE)),""))</f>
        <v/>
      </c>
      <c r="H506" s="1" t="str">
        <f>IF(ISBLANK(C506),"",IF(Modélisation!$B$3="Oui",F506*(1-G506),F506))</f>
        <v/>
      </c>
    </row>
    <row r="507" spans="1:8" x14ac:dyDescent="0.35">
      <c r="A507" s="2">
        <v>506</v>
      </c>
      <c r="B507" s="36"/>
      <c r="C507" s="39"/>
      <c r="D507" s="37"/>
      <c r="E507" s="1" t="str">
        <f>IF(ISBLANK(C507),"",IF(Modélisation!$B$10=3,IF(C507&gt;=Modélisation!$B$19,Modélisation!$A$19,IF(C507&gt;=Modélisation!$B$18,Modélisation!$A$18,Modélisation!$A$17)),IF(Modélisation!$B$10=4,IF(C507&gt;=Modélisation!$B$20,Modélisation!$A$20,IF(C507&gt;=Modélisation!$B$19,Modélisation!$A$19,IF(C507&gt;=Modélisation!$B$18,Modélisation!$A$18,Modélisation!$A$17))),IF(Modélisation!$B$10=5,IF(C507&gt;=Modélisation!$B$21,Modélisation!$A$21,IF(C507&gt;=Modélisation!$B$20,Modélisation!$A$20,IF(C507&gt;=Modélisation!$B$19,Modélisation!$A$19,IF(C507&gt;=Modélisation!$B$18,Modélisation!$A$18,Modélisation!$A$17)))),IF(Modélisation!$B$10=6,IF(C507&gt;=Modélisation!$B$22,Modélisation!$A$22,IF(C507&gt;=Modélisation!$B$21,Modélisation!$A$21,IF(C507&gt;=Modélisation!$B$20,Modélisation!$A$20,IF(C507&gt;=Modélisation!$B$19,Modélisation!$A$19,IF(C507&gt;=Modélisation!$B$18,Modélisation!$A$18,Modélisation!$A$17))))),IF(Modélisation!$B$10=7,IF(C507&gt;=Modélisation!$B$23,Modélisation!$A$23,IF(C507&gt;=Modélisation!$B$22,Modélisation!$A$22,IF(C507&gt;=Modélisation!$B$21,Modélisation!$A$21,IF(C507&gt;=Modélisation!$B$20,Modélisation!$A$20,IF(C507&gt;=Modélisation!$B$19,Modélisation!$A$19,IF(C507&gt;=Modélisation!$B$18,Modélisation!$A$18,Modélisation!$A$17))))))))))))</f>
        <v/>
      </c>
      <c r="F507" s="1" t="str">
        <f>IF(ISBLANK(C507),"",VLOOKUP(E507,Modélisation!$A$17:$H$23,8,FALSE))</f>
        <v/>
      </c>
      <c r="G507" s="4" t="str">
        <f>IF(ISBLANK(C507),"",IF(Modélisation!$B$3="Oui",IF(D507=Liste!$F$2,0%,VLOOKUP(D507,Modélisation!$A$69:$B$86,2,FALSE)),""))</f>
        <v/>
      </c>
      <c r="H507" s="1" t="str">
        <f>IF(ISBLANK(C507),"",IF(Modélisation!$B$3="Oui",F507*(1-G507),F507))</f>
        <v/>
      </c>
    </row>
    <row r="508" spans="1:8" x14ac:dyDescent="0.35">
      <c r="A508" s="2">
        <v>507</v>
      </c>
      <c r="B508" s="36"/>
      <c r="C508" s="39"/>
      <c r="D508" s="37"/>
      <c r="E508" s="1" t="str">
        <f>IF(ISBLANK(C508),"",IF(Modélisation!$B$10=3,IF(C508&gt;=Modélisation!$B$19,Modélisation!$A$19,IF(C508&gt;=Modélisation!$B$18,Modélisation!$A$18,Modélisation!$A$17)),IF(Modélisation!$B$10=4,IF(C508&gt;=Modélisation!$B$20,Modélisation!$A$20,IF(C508&gt;=Modélisation!$B$19,Modélisation!$A$19,IF(C508&gt;=Modélisation!$B$18,Modélisation!$A$18,Modélisation!$A$17))),IF(Modélisation!$B$10=5,IF(C508&gt;=Modélisation!$B$21,Modélisation!$A$21,IF(C508&gt;=Modélisation!$B$20,Modélisation!$A$20,IF(C508&gt;=Modélisation!$B$19,Modélisation!$A$19,IF(C508&gt;=Modélisation!$B$18,Modélisation!$A$18,Modélisation!$A$17)))),IF(Modélisation!$B$10=6,IF(C508&gt;=Modélisation!$B$22,Modélisation!$A$22,IF(C508&gt;=Modélisation!$B$21,Modélisation!$A$21,IF(C508&gt;=Modélisation!$B$20,Modélisation!$A$20,IF(C508&gt;=Modélisation!$B$19,Modélisation!$A$19,IF(C508&gt;=Modélisation!$B$18,Modélisation!$A$18,Modélisation!$A$17))))),IF(Modélisation!$B$10=7,IF(C508&gt;=Modélisation!$B$23,Modélisation!$A$23,IF(C508&gt;=Modélisation!$B$22,Modélisation!$A$22,IF(C508&gt;=Modélisation!$B$21,Modélisation!$A$21,IF(C508&gt;=Modélisation!$B$20,Modélisation!$A$20,IF(C508&gt;=Modélisation!$B$19,Modélisation!$A$19,IF(C508&gt;=Modélisation!$B$18,Modélisation!$A$18,Modélisation!$A$17))))))))))))</f>
        <v/>
      </c>
      <c r="F508" s="1" t="str">
        <f>IF(ISBLANK(C508),"",VLOOKUP(E508,Modélisation!$A$17:$H$23,8,FALSE))</f>
        <v/>
      </c>
      <c r="G508" s="4" t="str">
        <f>IF(ISBLANK(C508),"",IF(Modélisation!$B$3="Oui",IF(D508=Liste!$F$2,0%,VLOOKUP(D508,Modélisation!$A$69:$B$86,2,FALSE)),""))</f>
        <v/>
      </c>
      <c r="H508" s="1" t="str">
        <f>IF(ISBLANK(C508),"",IF(Modélisation!$B$3="Oui",F508*(1-G508),F508))</f>
        <v/>
      </c>
    </row>
    <row r="509" spans="1:8" x14ac:dyDescent="0.35">
      <c r="A509" s="2">
        <v>508</v>
      </c>
      <c r="B509" s="36"/>
      <c r="C509" s="39"/>
      <c r="D509" s="37"/>
      <c r="E509" s="1" t="str">
        <f>IF(ISBLANK(C509),"",IF(Modélisation!$B$10=3,IF(C509&gt;=Modélisation!$B$19,Modélisation!$A$19,IF(C509&gt;=Modélisation!$B$18,Modélisation!$A$18,Modélisation!$A$17)),IF(Modélisation!$B$10=4,IF(C509&gt;=Modélisation!$B$20,Modélisation!$A$20,IF(C509&gt;=Modélisation!$B$19,Modélisation!$A$19,IF(C509&gt;=Modélisation!$B$18,Modélisation!$A$18,Modélisation!$A$17))),IF(Modélisation!$B$10=5,IF(C509&gt;=Modélisation!$B$21,Modélisation!$A$21,IF(C509&gt;=Modélisation!$B$20,Modélisation!$A$20,IF(C509&gt;=Modélisation!$B$19,Modélisation!$A$19,IF(C509&gt;=Modélisation!$B$18,Modélisation!$A$18,Modélisation!$A$17)))),IF(Modélisation!$B$10=6,IF(C509&gt;=Modélisation!$B$22,Modélisation!$A$22,IF(C509&gt;=Modélisation!$B$21,Modélisation!$A$21,IF(C509&gt;=Modélisation!$B$20,Modélisation!$A$20,IF(C509&gt;=Modélisation!$B$19,Modélisation!$A$19,IF(C509&gt;=Modélisation!$B$18,Modélisation!$A$18,Modélisation!$A$17))))),IF(Modélisation!$B$10=7,IF(C509&gt;=Modélisation!$B$23,Modélisation!$A$23,IF(C509&gt;=Modélisation!$B$22,Modélisation!$A$22,IF(C509&gt;=Modélisation!$B$21,Modélisation!$A$21,IF(C509&gt;=Modélisation!$B$20,Modélisation!$A$20,IF(C509&gt;=Modélisation!$B$19,Modélisation!$A$19,IF(C509&gt;=Modélisation!$B$18,Modélisation!$A$18,Modélisation!$A$17))))))))))))</f>
        <v/>
      </c>
      <c r="F509" s="1" t="str">
        <f>IF(ISBLANK(C509),"",VLOOKUP(E509,Modélisation!$A$17:$H$23,8,FALSE))</f>
        <v/>
      </c>
      <c r="G509" s="4" t="str">
        <f>IF(ISBLANK(C509),"",IF(Modélisation!$B$3="Oui",IF(D509=Liste!$F$2,0%,VLOOKUP(D509,Modélisation!$A$69:$B$86,2,FALSE)),""))</f>
        <v/>
      </c>
      <c r="H509" s="1" t="str">
        <f>IF(ISBLANK(C509),"",IF(Modélisation!$B$3="Oui",F509*(1-G509),F509))</f>
        <v/>
      </c>
    </row>
    <row r="510" spans="1:8" x14ac:dyDescent="0.35">
      <c r="A510" s="2">
        <v>509</v>
      </c>
      <c r="B510" s="36"/>
      <c r="C510" s="39"/>
      <c r="D510" s="37"/>
      <c r="E510" s="1" t="str">
        <f>IF(ISBLANK(C510),"",IF(Modélisation!$B$10=3,IF(C510&gt;=Modélisation!$B$19,Modélisation!$A$19,IF(C510&gt;=Modélisation!$B$18,Modélisation!$A$18,Modélisation!$A$17)),IF(Modélisation!$B$10=4,IF(C510&gt;=Modélisation!$B$20,Modélisation!$A$20,IF(C510&gt;=Modélisation!$B$19,Modélisation!$A$19,IF(C510&gt;=Modélisation!$B$18,Modélisation!$A$18,Modélisation!$A$17))),IF(Modélisation!$B$10=5,IF(C510&gt;=Modélisation!$B$21,Modélisation!$A$21,IF(C510&gt;=Modélisation!$B$20,Modélisation!$A$20,IF(C510&gt;=Modélisation!$B$19,Modélisation!$A$19,IF(C510&gt;=Modélisation!$B$18,Modélisation!$A$18,Modélisation!$A$17)))),IF(Modélisation!$B$10=6,IF(C510&gt;=Modélisation!$B$22,Modélisation!$A$22,IF(C510&gt;=Modélisation!$B$21,Modélisation!$A$21,IF(C510&gt;=Modélisation!$B$20,Modélisation!$A$20,IF(C510&gt;=Modélisation!$B$19,Modélisation!$A$19,IF(C510&gt;=Modélisation!$B$18,Modélisation!$A$18,Modélisation!$A$17))))),IF(Modélisation!$B$10=7,IF(C510&gt;=Modélisation!$B$23,Modélisation!$A$23,IF(C510&gt;=Modélisation!$B$22,Modélisation!$A$22,IF(C510&gt;=Modélisation!$B$21,Modélisation!$A$21,IF(C510&gt;=Modélisation!$B$20,Modélisation!$A$20,IF(C510&gt;=Modélisation!$B$19,Modélisation!$A$19,IF(C510&gt;=Modélisation!$B$18,Modélisation!$A$18,Modélisation!$A$17))))))))))))</f>
        <v/>
      </c>
      <c r="F510" s="1" t="str">
        <f>IF(ISBLANK(C510),"",VLOOKUP(E510,Modélisation!$A$17:$H$23,8,FALSE))</f>
        <v/>
      </c>
      <c r="G510" s="4" t="str">
        <f>IF(ISBLANK(C510),"",IF(Modélisation!$B$3="Oui",IF(D510=Liste!$F$2,0%,VLOOKUP(D510,Modélisation!$A$69:$B$86,2,FALSE)),""))</f>
        <v/>
      </c>
      <c r="H510" s="1" t="str">
        <f>IF(ISBLANK(C510),"",IF(Modélisation!$B$3="Oui",F510*(1-G510),F510))</f>
        <v/>
      </c>
    </row>
    <row r="511" spans="1:8" x14ac:dyDescent="0.35">
      <c r="A511" s="2">
        <v>510</v>
      </c>
      <c r="B511" s="36"/>
      <c r="C511" s="39"/>
      <c r="D511" s="37"/>
      <c r="E511" s="1" t="str">
        <f>IF(ISBLANK(C511),"",IF(Modélisation!$B$10=3,IF(C511&gt;=Modélisation!$B$19,Modélisation!$A$19,IF(C511&gt;=Modélisation!$B$18,Modélisation!$A$18,Modélisation!$A$17)),IF(Modélisation!$B$10=4,IF(C511&gt;=Modélisation!$B$20,Modélisation!$A$20,IF(C511&gt;=Modélisation!$B$19,Modélisation!$A$19,IF(C511&gt;=Modélisation!$B$18,Modélisation!$A$18,Modélisation!$A$17))),IF(Modélisation!$B$10=5,IF(C511&gt;=Modélisation!$B$21,Modélisation!$A$21,IF(C511&gt;=Modélisation!$B$20,Modélisation!$A$20,IF(C511&gt;=Modélisation!$B$19,Modélisation!$A$19,IF(C511&gt;=Modélisation!$B$18,Modélisation!$A$18,Modélisation!$A$17)))),IF(Modélisation!$B$10=6,IF(C511&gt;=Modélisation!$B$22,Modélisation!$A$22,IF(C511&gt;=Modélisation!$B$21,Modélisation!$A$21,IF(C511&gt;=Modélisation!$B$20,Modélisation!$A$20,IF(C511&gt;=Modélisation!$B$19,Modélisation!$A$19,IF(C511&gt;=Modélisation!$B$18,Modélisation!$A$18,Modélisation!$A$17))))),IF(Modélisation!$B$10=7,IF(C511&gt;=Modélisation!$B$23,Modélisation!$A$23,IF(C511&gt;=Modélisation!$B$22,Modélisation!$A$22,IF(C511&gt;=Modélisation!$B$21,Modélisation!$A$21,IF(C511&gt;=Modélisation!$B$20,Modélisation!$A$20,IF(C511&gt;=Modélisation!$B$19,Modélisation!$A$19,IF(C511&gt;=Modélisation!$B$18,Modélisation!$A$18,Modélisation!$A$17))))))))))))</f>
        <v/>
      </c>
      <c r="F511" s="1" t="str">
        <f>IF(ISBLANK(C511),"",VLOOKUP(E511,Modélisation!$A$17:$H$23,8,FALSE))</f>
        <v/>
      </c>
      <c r="G511" s="4" t="str">
        <f>IF(ISBLANK(C511),"",IF(Modélisation!$B$3="Oui",IF(D511=Liste!$F$2,0%,VLOOKUP(D511,Modélisation!$A$69:$B$86,2,FALSE)),""))</f>
        <v/>
      </c>
      <c r="H511" s="1" t="str">
        <f>IF(ISBLANK(C511),"",IF(Modélisation!$B$3="Oui",F511*(1-G511),F511))</f>
        <v/>
      </c>
    </row>
    <row r="512" spans="1:8" x14ac:dyDescent="0.35">
      <c r="A512" s="2">
        <v>511</v>
      </c>
      <c r="B512" s="36"/>
      <c r="C512" s="39"/>
      <c r="D512" s="37"/>
      <c r="E512" s="1" t="str">
        <f>IF(ISBLANK(C512),"",IF(Modélisation!$B$10=3,IF(C512&gt;=Modélisation!$B$19,Modélisation!$A$19,IF(C512&gt;=Modélisation!$B$18,Modélisation!$A$18,Modélisation!$A$17)),IF(Modélisation!$B$10=4,IF(C512&gt;=Modélisation!$B$20,Modélisation!$A$20,IF(C512&gt;=Modélisation!$B$19,Modélisation!$A$19,IF(C512&gt;=Modélisation!$B$18,Modélisation!$A$18,Modélisation!$A$17))),IF(Modélisation!$B$10=5,IF(C512&gt;=Modélisation!$B$21,Modélisation!$A$21,IF(C512&gt;=Modélisation!$B$20,Modélisation!$A$20,IF(C512&gt;=Modélisation!$B$19,Modélisation!$A$19,IF(C512&gt;=Modélisation!$B$18,Modélisation!$A$18,Modélisation!$A$17)))),IF(Modélisation!$B$10=6,IF(C512&gt;=Modélisation!$B$22,Modélisation!$A$22,IF(C512&gt;=Modélisation!$B$21,Modélisation!$A$21,IF(C512&gt;=Modélisation!$B$20,Modélisation!$A$20,IF(C512&gt;=Modélisation!$B$19,Modélisation!$A$19,IF(C512&gt;=Modélisation!$B$18,Modélisation!$A$18,Modélisation!$A$17))))),IF(Modélisation!$B$10=7,IF(C512&gt;=Modélisation!$B$23,Modélisation!$A$23,IF(C512&gt;=Modélisation!$B$22,Modélisation!$A$22,IF(C512&gt;=Modélisation!$B$21,Modélisation!$A$21,IF(C512&gt;=Modélisation!$B$20,Modélisation!$A$20,IF(C512&gt;=Modélisation!$B$19,Modélisation!$A$19,IF(C512&gt;=Modélisation!$B$18,Modélisation!$A$18,Modélisation!$A$17))))))))))))</f>
        <v/>
      </c>
      <c r="F512" s="1" t="str">
        <f>IF(ISBLANK(C512),"",VLOOKUP(E512,Modélisation!$A$17:$H$23,8,FALSE))</f>
        <v/>
      </c>
      <c r="G512" s="4" t="str">
        <f>IF(ISBLANK(C512),"",IF(Modélisation!$B$3="Oui",IF(D512=Liste!$F$2,0%,VLOOKUP(D512,Modélisation!$A$69:$B$86,2,FALSE)),""))</f>
        <v/>
      </c>
      <c r="H512" s="1" t="str">
        <f>IF(ISBLANK(C512),"",IF(Modélisation!$B$3="Oui",F512*(1-G512),F512))</f>
        <v/>
      </c>
    </row>
    <row r="513" spans="1:8" x14ac:dyDescent="0.35">
      <c r="A513" s="2">
        <v>512</v>
      </c>
      <c r="B513" s="36"/>
      <c r="C513" s="39"/>
      <c r="D513" s="37"/>
      <c r="E513" s="1" t="str">
        <f>IF(ISBLANK(C513),"",IF(Modélisation!$B$10=3,IF(C513&gt;=Modélisation!$B$19,Modélisation!$A$19,IF(C513&gt;=Modélisation!$B$18,Modélisation!$A$18,Modélisation!$A$17)),IF(Modélisation!$B$10=4,IF(C513&gt;=Modélisation!$B$20,Modélisation!$A$20,IF(C513&gt;=Modélisation!$B$19,Modélisation!$A$19,IF(C513&gt;=Modélisation!$B$18,Modélisation!$A$18,Modélisation!$A$17))),IF(Modélisation!$B$10=5,IF(C513&gt;=Modélisation!$B$21,Modélisation!$A$21,IF(C513&gt;=Modélisation!$B$20,Modélisation!$A$20,IF(C513&gt;=Modélisation!$B$19,Modélisation!$A$19,IF(C513&gt;=Modélisation!$B$18,Modélisation!$A$18,Modélisation!$A$17)))),IF(Modélisation!$B$10=6,IF(C513&gt;=Modélisation!$B$22,Modélisation!$A$22,IF(C513&gt;=Modélisation!$B$21,Modélisation!$A$21,IF(C513&gt;=Modélisation!$B$20,Modélisation!$A$20,IF(C513&gt;=Modélisation!$B$19,Modélisation!$A$19,IF(C513&gt;=Modélisation!$B$18,Modélisation!$A$18,Modélisation!$A$17))))),IF(Modélisation!$B$10=7,IF(C513&gt;=Modélisation!$B$23,Modélisation!$A$23,IF(C513&gt;=Modélisation!$B$22,Modélisation!$A$22,IF(C513&gt;=Modélisation!$B$21,Modélisation!$A$21,IF(C513&gt;=Modélisation!$B$20,Modélisation!$A$20,IF(C513&gt;=Modélisation!$B$19,Modélisation!$A$19,IF(C513&gt;=Modélisation!$B$18,Modélisation!$A$18,Modélisation!$A$17))))))))))))</f>
        <v/>
      </c>
      <c r="F513" s="1" t="str">
        <f>IF(ISBLANK(C513),"",VLOOKUP(E513,Modélisation!$A$17:$H$23,8,FALSE))</f>
        <v/>
      </c>
      <c r="G513" s="4" t="str">
        <f>IF(ISBLANK(C513),"",IF(Modélisation!$B$3="Oui",IF(D513=Liste!$F$2,0%,VLOOKUP(D513,Modélisation!$A$69:$B$86,2,FALSE)),""))</f>
        <v/>
      </c>
      <c r="H513" s="1" t="str">
        <f>IF(ISBLANK(C513),"",IF(Modélisation!$B$3="Oui",F513*(1-G513),F513))</f>
        <v/>
      </c>
    </row>
    <row r="514" spans="1:8" x14ac:dyDescent="0.35">
      <c r="A514" s="2">
        <v>513</v>
      </c>
      <c r="B514" s="36"/>
      <c r="C514" s="39"/>
      <c r="D514" s="37"/>
      <c r="E514" s="1" t="str">
        <f>IF(ISBLANK(C514),"",IF(Modélisation!$B$10=3,IF(C514&gt;=Modélisation!$B$19,Modélisation!$A$19,IF(C514&gt;=Modélisation!$B$18,Modélisation!$A$18,Modélisation!$A$17)),IF(Modélisation!$B$10=4,IF(C514&gt;=Modélisation!$B$20,Modélisation!$A$20,IF(C514&gt;=Modélisation!$B$19,Modélisation!$A$19,IF(C514&gt;=Modélisation!$B$18,Modélisation!$A$18,Modélisation!$A$17))),IF(Modélisation!$B$10=5,IF(C514&gt;=Modélisation!$B$21,Modélisation!$A$21,IF(C514&gt;=Modélisation!$B$20,Modélisation!$A$20,IF(C514&gt;=Modélisation!$B$19,Modélisation!$A$19,IF(C514&gt;=Modélisation!$B$18,Modélisation!$A$18,Modélisation!$A$17)))),IF(Modélisation!$B$10=6,IF(C514&gt;=Modélisation!$B$22,Modélisation!$A$22,IF(C514&gt;=Modélisation!$B$21,Modélisation!$A$21,IF(C514&gt;=Modélisation!$B$20,Modélisation!$A$20,IF(C514&gt;=Modélisation!$B$19,Modélisation!$A$19,IF(C514&gt;=Modélisation!$B$18,Modélisation!$A$18,Modélisation!$A$17))))),IF(Modélisation!$B$10=7,IF(C514&gt;=Modélisation!$B$23,Modélisation!$A$23,IF(C514&gt;=Modélisation!$B$22,Modélisation!$A$22,IF(C514&gt;=Modélisation!$B$21,Modélisation!$A$21,IF(C514&gt;=Modélisation!$B$20,Modélisation!$A$20,IF(C514&gt;=Modélisation!$B$19,Modélisation!$A$19,IF(C514&gt;=Modélisation!$B$18,Modélisation!$A$18,Modélisation!$A$17))))))))))))</f>
        <v/>
      </c>
      <c r="F514" s="1" t="str">
        <f>IF(ISBLANK(C514),"",VLOOKUP(E514,Modélisation!$A$17:$H$23,8,FALSE))</f>
        <v/>
      </c>
      <c r="G514" s="4" t="str">
        <f>IF(ISBLANK(C514),"",IF(Modélisation!$B$3="Oui",IF(D514=Liste!$F$2,0%,VLOOKUP(D514,Modélisation!$A$69:$B$86,2,FALSE)),""))</f>
        <v/>
      </c>
      <c r="H514" s="1" t="str">
        <f>IF(ISBLANK(C514),"",IF(Modélisation!$B$3="Oui",F514*(1-G514),F514))</f>
        <v/>
      </c>
    </row>
    <row r="515" spans="1:8" x14ac:dyDescent="0.35">
      <c r="A515" s="2">
        <v>514</v>
      </c>
      <c r="B515" s="36"/>
      <c r="C515" s="39"/>
      <c r="D515" s="37"/>
      <c r="E515" s="1" t="str">
        <f>IF(ISBLANK(C515),"",IF(Modélisation!$B$10=3,IF(C515&gt;=Modélisation!$B$19,Modélisation!$A$19,IF(C515&gt;=Modélisation!$B$18,Modélisation!$A$18,Modélisation!$A$17)),IF(Modélisation!$B$10=4,IF(C515&gt;=Modélisation!$B$20,Modélisation!$A$20,IF(C515&gt;=Modélisation!$B$19,Modélisation!$A$19,IF(C515&gt;=Modélisation!$B$18,Modélisation!$A$18,Modélisation!$A$17))),IF(Modélisation!$B$10=5,IF(C515&gt;=Modélisation!$B$21,Modélisation!$A$21,IF(C515&gt;=Modélisation!$B$20,Modélisation!$A$20,IF(C515&gt;=Modélisation!$B$19,Modélisation!$A$19,IF(C515&gt;=Modélisation!$B$18,Modélisation!$A$18,Modélisation!$A$17)))),IF(Modélisation!$B$10=6,IF(C515&gt;=Modélisation!$B$22,Modélisation!$A$22,IF(C515&gt;=Modélisation!$B$21,Modélisation!$A$21,IF(C515&gt;=Modélisation!$B$20,Modélisation!$A$20,IF(C515&gt;=Modélisation!$B$19,Modélisation!$A$19,IF(C515&gt;=Modélisation!$B$18,Modélisation!$A$18,Modélisation!$A$17))))),IF(Modélisation!$B$10=7,IF(C515&gt;=Modélisation!$B$23,Modélisation!$A$23,IF(C515&gt;=Modélisation!$B$22,Modélisation!$A$22,IF(C515&gt;=Modélisation!$B$21,Modélisation!$A$21,IF(C515&gt;=Modélisation!$B$20,Modélisation!$A$20,IF(C515&gt;=Modélisation!$B$19,Modélisation!$A$19,IF(C515&gt;=Modélisation!$B$18,Modélisation!$A$18,Modélisation!$A$17))))))))))))</f>
        <v/>
      </c>
      <c r="F515" s="1" t="str">
        <f>IF(ISBLANK(C515),"",VLOOKUP(E515,Modélisation!$A$17:$H$23,8,FALSE))</f>
        <v/>
      </c>
      <c r="G515" s="4" t="str">
        <f>IF(ISBLANK(C515),"",IF(Modélisation!$B$3="Oui",IF(D515=Liste!$F$2,0%,VLOOKUP(D515,Modélisation!$A$69:$B$86,2,FALSE)),""))</f>
        <v/>
      </c>
      <c r="H515" s="1" t="str">
        <f>IF(ISBLANK(C515),"",IF(Modélisation!$B$3="Oui",F515*(1-G515),F515))</f>
        <v/>
      </c>
    </row>
    <row r="516" spans="1:8" x14ac:dyDescent="0.35">
      <c r="A516" s="2">
        <v>515</v>
      </c>
      <c r="B516" s="36"/>
      <c r="C516" s="39"/>
      <c r="D516" s="37"/>
      <c r="E516" s="1" t="str">
        <f>IF(ISBLANK(C516),"",IF(Modélisation!$B$10=3,IF(C516&gt;=Modélisation!$B$19,Modélisation!$A$19,IF(C516&gt;=Modélisation!$B$18,Modélisation!$A$18,Modélisation!$A$17)),IF(Modélisation!$B$10=4,IF(C516&gt;=Modélisation!$B$20,Modélisation!$A$20,IF(C516&gt;=Modélisation!$B$19,Modélisation!$A$19,IF(C516&gt;=Modélisation!$B$18,Modélisation!$A$18,Modélisation!$A$17))),IF(Modélisation!$B$10=5,IF(C516&gt;=Modélisation!$B$21,Modélisation!$A$21,IF(C516&gt;=Modélisation!$B$20,Modélisation!$A$20,IF(C516&gt;=Modélisation!$B$19,Modélisation!$A$19,IF(C516&gt;=Modélisation!$B$18,Modélisation!$A$18,Modélisation!$A$17)))),IF(Modélisation!$B$10=6,IF(C516&gt;=Modélisation!$B$22,Modélisation!$A$22,IF(C516&gt;=Modélisation!$B$21,Modélisation!$A$21,IF(C516&gt;=Modélisation!$B$20,Modélisation!$A$20,IF(C516&gt;=Modélisation!$B$19,Modélisation!$A$19,IF(C516&gt;=Modélisation!$B$18,Modélisation!$A$18,Modélisation!$A$17))))),IF(Modélisation!$B$10=7,IF(C516&gt;=Modélisation!$B$23,Modélisation!$A$23,IF(C516&gt;=Modélisation!$B$22,Modélisation!$A$22,IF(C516&gt;=Modélisation!$B$21,Modélisation!$A$21,IF(C516&gt;=Modélisation!$B$20,Modélisation!$A$20,IF(C516&gt;=Modélisation!$B$19,Modélisation!$A$19,IF(C516&gt;=Modélisation!$B$18,Modélisation!$A$18,Modélisation!$A$17))))))))))))</f>
        <v/>
      </c>
      <c r="F516" s="1" t="str">
        <f>IF(ISBLANK(C516),"",VLOOKUP(E516,Modélisation!$A$17:$H$23,8,FALSE))</f>
        <v/>
      </c>
      <c r="G516" s="4" t="str">
        <f>IF(ISBLANK(C516),"",IF(Modélisation!$B$3="Oui",IF(D516=Liste!$F$2,0%,VLOOKUP(D516,Modélisation!$A$69:$B$86,2,FALSE)),""))</f>
        <v/>
      </c>
      <c r="H516" s="1" t="str">
        <f>IF(ISBLANK(C516),"",IF(Modélisation!$B$3="Oui",F516*(1-G516),F516))</f>
        <v/>
      </c>
    </row>
    <row r="517" spans="1:8" x14ac:dyDescent="0.35">
      <c r="A517" s="2">
        <v>516</v>
      </c>
      <c r="B517" s="36"/>
      <c r="C517" s="39"/>
      <c r="D517" s="37"/>
      <c r="E517" s="1" t="str">
        <f>IF(ISBLANK(C517),"",IF(Modélisation!$B$10=3,IF(C517&gt;=Modélisation!$B$19,Modélisation!$A$19,IF(C517&gt;=Modélisation!$B$18,Modélisation!$A$18,Modélisation!$A$17)),IF(Modélisation!$B$10=4,IF(C517&gt;=Modélisation!$B$20,Modélisation!$A$20,IF(C517&gt;=Modélisation!$B$19,Modélisation!$A$19,IF(C517&gt;=Modélisation!$B$18,Modélisation!$A$18,Modélisation!$A$17))),IF(Modélisation!$B$10=5,IF(C517&gt;=Modélisation!$B$21,Modélisation!$A$21,IF(C517&gt;=Modélisation!$B$20,Modélisation!$A$20,IF(C517&gt;=Modélisation!$B$19,Modélisation!$A$19,IF(C517&gt;=Modélisation!$B$18,Modélisation!$A$18,Modélisation!$A$17)))),IF(Modélisation!$B$10=6,IF(C517&gt;=Modélisation!$B$22,Modélisation!$A$22,IF(C517&gt;=Modélisation!$B$21,Modélisation!$A$21,IF(C517&gt;=Modélisation!$B$20,Modélisation!$A$20,IF(C517&gt;=Modélisation!$B$19,Modélisation!$A$19,IF(C517&gt;=Modélisation!$B$18,Modélisation!$A$18,Modélisation!$A$17))))),IF(Modélisation!$B$10=7,IF(C517&gt;=Modélisation!$B$23,Modélisation!$A$23,IF(C517&gt;=Modélisation!$B$22,Modélisation!$A$22,IF(C517&gt;=Modélisation!$B$21,Modélisation!$A$21,IF(C517&gt;=Modélisation!$B$20,Modélisation!$A$20,IF(C517&gt;=Modélisation!$B$19,Modélisation!$A$19,IF(C517&gt;=Modélisation!$B$18,Modélisation!$A$18,Modélisation!$A$17))))))))))))</f>
        <v/>
      </c>
      <c r="F517" s="1" t="str">
        <f>IF(ISBLANK(C517),"",VLOOKUP(E517,Modélisation!$A$17:$H$23,8,FALSE))</f>
        <v/>
      </c>
      <c r="G517" s="4" t="str">
        <f>IF(ISBLANK(C517),"",IF(Modélisation!$B$3="Oui",IF(D517=Liste!$F$2,0%,VLOOKUP(D517,Modélisation!$A$69:$B$86,2,FALSE)),""))</f>
        <v/>
      </c>
      <c r="H517" s="1" t="str">
        <f>IF(ISBLANK(C517),"",IF(Modélisation!$B$3="Oui",F517*(1-G517),F517))</f>
        <v/>
      </c>
    </row>
    <row r="518" spans="1:8" x14ac:dyDescent="0.35">
      <c r="A518" s="2">
        <v>517</v>
      </c>
      <c r="B518" s="36"/>
      <c r="C518" s="39"/>
      <c r="D518" s="37"/>
      <c r="E518" s="1" t="str">
        <f>IF(ISBLANK(C518),"",IF(Modélisation!$B$10=3,IF(C518&gt;=Modélisation!$B$19,Modélisation!$A$19,IF(C518&gt;=Modélisation!$B$18,Modélisation!$A$18,Modélisation!$A$17)),IF(Modélisation!$B$10=4,IF(C518&gt;=Modélisation!$B$20,Modélisation!$A$20,IF(C518&gt;=Modélisation!$B$19,Modélisation!$A$19,IF(C518&gt;=Modélisation!$B$18,Modélisation!$A$18,Modélisation!$A$17))),IF(Modélisation!$B$10=5,IF(C518&gt;=Modélisation!$B$21,Modélisation!$A$21,IF(C518&gt;=Modélisation!$B$20,Modélisation!$A$20,IF(C518&gt;=Modélisation!$B$19,Modélisation!$A$19,IF(C518&gt;=Modélisation!$B$18,Modélisation!$A$18,Modélisation!$A$17)))),IF(Modélisation!$B$10=6,IF(C518&gt;=Modélisation!$B$22,Modélisation!$A$22,IF(C518&gt;=Modélisation!$B$21,Modélisation!$A$21,IF(C518&gt;=Modélisation!$B$20,Modélisation!$A$20,IF(C518&gt;=Modélisation!$B$19,Modélisation!$A$19,IF(C518&gt;=Modélisation!$B$18,Modélisation!$A$18,Modélisation!$A$17))))),IF(Modélisation!$B$10=7,IF(C518&gt;=Modélisation!$B$23,Modélisation!$A$23,IF(C518&gt;=Modélisation!$B$22,Modélisation!$A$22,IF(C518&gt;=Modélisation!$B$21,Modélisation!$A$21,IF(C518&gt;=Modélisation!$B$20,Modélisation!$A$20,IF(C518&gt;=Modélisation!$B$19,Modélisation!$A$19,IF(C518&gt;=Modélisation!$B$18,Modélisation!$A$18,Modélisation!$A$17))))))))))))</f>
        <v/>
      </c>
      <c r="F518" s="1" t="str">
        <f>IF(ISBLANK(C518),"",VLOOKUP(E518,Modélisation!$A$17:$H$23,8,FALSE))</f>
        <v/>
      </c>
      <c r="G518" s="4" t="str">
        <f>IF(ISBLANK(C518),"",IF(Modélisation!$B$3="Oui",IF(D518=Liste!$F$2,0%,VLOOKUP(D518,Modélisation!$A$69:$B$86,2,FALSE)),""))</f>
        <v/>
      </c>
      <c r="H518" s="1" t="str">
        <f>IF(ISBLANK(C518),"",IF(Modélisation!$B$3="Oui",F518*(1-G518),F518))</f>
        <v/>
      </c>
    </row>
    <row r="519" spans="1:8" x14ac:dyDescent="0.35">
      <c r="A519" s="2">
        <v>518</v>
      </c>
      <c r="B519" s="36"/>
      <c r="C519" s="39"/>
      <c r="D519" s="37"/>
      <c r="E519" s="1" t="str">
        <f>IF(ISBLANK(C519),"",IF(Modélisation!$B$10=3,IF(C519&gt;=Modélisation!$B$19,Modélisation!$A$19,IF(C519&gt;=Modélisation!$B$18,Modélisation!$A$18,Modélisation!$A$17)),IF(Modélisation!$B$10=4,IF(C519&gt;=Modélisation!$B$20,Modélisation!$A$20,IF(C519&gt;=Modélisation!$B$19,Modélisation!$A$19,IF(C519&gt;=Modélisation!$B$18,Modélisation!$A$18,Modélisation!$A$17))),IF(Modélisation!$B$10=5,IF(C519&gt;=Modélisation!$B$21,Modélisation!$A$21,IF(C519&gt;=Modélisation!$B$20,Modélisation!$A$20,IF(C519&gt;=Modélisation!$B$19,Modélisation!$A$19,IF(C519&gt;=Modélisation!$B$18,Modélisation!$A$18,Modélisation!$A$17)))),IF(Modélisation!$B$10=6,IF(C519&gt;=Modélisation!$B$22,Modélisation!$A$22,IF(C519&gt;=Modélisation!$B$21,Modélisation!$A$21,IF(C519&gt;=Modélisation!$B$20,Modélisation!$A$20,IF(C519&gt;=Modélisation!$B$19,Modélisation!$A$19,IF(C519&gt;=Modélisation!$B$18,Modélisation!$A$18,Modélisation!$A$17))))),IF(Modélisation!$B$10=7,IF(C519&gt;=Modélisation!$B$23,Modélisation!$A$23,IF(C519&gt;=Modélisation!$B$22,Modélisation!$A$22,IF(C519&gt;=Modélisation!$B$21,Modélisation!$A$21,IF(C519&gt;=Modélisation!$B$20,Modélisation!$A$20,IF(C519&gt;=Modélisation!$B$19,Modélisation!$A$19,IF(C519&gt;=Modélisation!$B$18,Modélisation!$A$18,Modélisation!$A$17))))))))))))</f>
        <v/>
      </c>
      <c r="F519" s="1" t="str">
        <f>IF(ISBLANK(C519),"",VLOOKUP(E519,Modélisation!$A$17:$H$23,8,FALSE))</f>
        <v/>
      </c>
      <c r="G519" s="4" t="str">
        <f>IF(ISBLANK(C519),"",IF(Modélisation!$B$3="Oui",IF(D519=Liste!$F$2,0%,VLOOKUP(D519,Modélisation!$A$69:$B$86,2,FALSE)),""))</f>
        <v/>
      </c>
      <c r="H519" s="1" t="str">
        <f>IF(ISBLANK(C519),"",IF(Modélisation!$B$3="Oui",F519*(1-G519),F519))</f>
        <v/>
      </c>
    </row>
    <row r="520" spans="1:8" x14ac:dyDescent="0.35">
      <c r="A520" s="2">
        <v>519</v>
      </c>
      <c r="B520" s="36"/>
      <c r="C520" s="39"/>
      <c r="D520" s="37"/>
      <c r="E520" s="1" t="str">
        <f>IF(ISBLANK(C520),"",IF(Modélisation!$B$10=3,IF(C520&gt;=Modélisation!$B$19,Modélisation!$A$19,IF(C520&gt;=Modélisation!$B$18,Modélisation!$A$18,Modélisation!$A$17)),IF(Modélisation!$B$10=4,IF(C520&gt;=Modélisation!$B$20,Modélisation!$A$20,IF(C520&gt;=Modélisation!$B$19,Modélisation!$A$19,IF(C520&gt;=Modélisation!$B$18,Modélisation!$A$18,Modélisation!$A$17))),IF(Modélisation!$B$10=5,IF(C520&gt;=Modélisation!$B$21,Modélisation!$A$21,IF(C520&gt;=Modélisation!$B$20,Modélisation!$A$20,IF(C520&gt;=Modélisation!$B$19,Modélisation!$A$19,IF(C520&gt;=Modélisation!$B$18,Modélisation!$A$18,Modélisation!$A$17)))),IF(Modélisation!$B$10=6,IF(C520&gt;=Modélisation!$B$22,Modélisation!$A$22,IF(C520&gt;=Modélisation!$B$21,Modélisation!$A$21,IF(C520&gt;=Modélisation!$B$20,Modélisation!$A$20,IF(C520&gt;=Modélisation!$B$19,Modélisation!$A$19,IF(C520&gt;=Modélisation!$B$18,Modélisation!$A$18,Modélisation!$A$17))))),IF(Modélisation!$B$10=7,IF(C520&gt;=Modélisation!$B$23,Modélisation!$A$23,IF(C520&gt;=Modélisation!$B$22,Modélisation!$A$22,IF(C520&gt;=Modélisation!$B$21,Modélisation!$A$21,IF(C520&gt;=Modélisation!$B$20,Modélisation!$A$20,IF(C520&gt;=Modélisation!$B$19,Modélisation!$A$19,IF(C520&gt;=Modélisation!$B$18,Modélisation!$A$18,Modélisation!$A$17))))))))))))</f>
        <v/>
      </c>
      <c r="F520" s="1" t="str">
        <f>IF(ISBLANK(C520),"",VLOOKUP(E520,Modélisation!$A$17:$H$23,8,FALSE))</f>
        <v/>
      </c>
      <c r="G520" s="4" t="str">
        <f>IF(ISBLANK(C520),"",IF(Modélisation!$B$3="Oui",IF(D520=Liste!$F$2,0%,VLOOKUP(D520,Modélisation!$A$69:$B$86,2,FALSE)),""))</f>
        <v/>
      </c>
      <c r="H520" s="1" t="str">
        <f>IF(ISBLANK(C520),"",IF(Modélisation!$B$3="Oui",F520*(1-G520),F520))</f>
        <v/>
      </c>
    </row>
    <row r="521" spans="1:8" x14ac:dyDescent="0.35">
      <c r="A521" s="2">
        <v>520</v>
      </c>
      <c r="B521" s="36"/>
      <c r="C521" s="39"/>
      <c r="D521" s="37"/>
      <c r="E521" s="1" t="str">
        <f>IF(ISBLANK(C521),"",IF(Modélisation!$B$10=3,IF(C521&gt;=Modélisation!$B$19,Modélisation!$A$19,IF(C521&gt;=Modélisation!$B$18,Modélisation!$A$18,Modélisation!$A$17)),IF(Modélisation!$B$10=4,IF(C521&gt;=Modélisation!$B$20,Modélisation!$A$20,IF(C521&gt;=Modélisation!$B$19,Modélisation!$A$19,IF(C521&gt;=Modélisation!$B$18,Modélisation!$A$18,Modélisation!$A$17))),IF(Modélisation!$B$10=5,IF(C521&gt;=Modélisation!$B$21,Modélisation!$A$21,IF(C521&gt;=Modélisation!$B$20,Modélisation!$A$20,IF(C521&gt;=Modélisation!$B$19,Modélisation!$A$19,IF(C521&gt;=Modélisation!$B$18,Modélisation!$A$18,Modélisation!$A$17)))),IF(Modélisation!$B$10=6,IF(C521&gt;=Modélisation!$B$22,Modélisation!$A$22,IF(C521&gt;=Modélisation!$B$21,Modélisation!$A$21,IF(C521&gt;=Modélisation!$B$20,Modélisation!$A$20,IF(C521&gt;=Modélisation!$B$19,Modélisation!$A$19,IF(C521&gt;=Modélisation!$B$18,Modélisation!$A$18,Modélisation!$A$17))))),IF(Modélisation!$B$10=7,IF(C521&gt;=Modélisation!$B$23,Modélisation!$A$23,IF(C521&gt;=Modélisation!$B$22,Modélisation!$A$22,IF(C521&gt;=Modélisation!$B$21,Modélisation!$A$21,IF(C521&gt;=Modélisation!$B$20,Modélisation!$A$20,IF(C521&gt;=Modélisation!$B$19,Modélisation!$A$19,IF(C521&gt;=Modélisation!$B$18,Modélisation!$A$18,Modélisation!$A$17))))))))))))</f>
        <v/>
      </c>
      <c r="F521" s="1" t="str">
        <f>IF(ISBLANK(C521),"",VLOOKUP(E521,Modélisation!$A$17:$H$23,8,FALSE))</f>
        <v/>
      </c>
      <c r="G521" s="4" t="str">
        <f>IF(ISBLANK(C521),"",IF(Modélisation!$B$3="Oui",IF(D521=Liste!$F$2,0%,VLOOKUP(D521,Modélisation!$A$69:$B$86,2,FALSE)),""))</f>
        <v/>
      </c>
      <c r="H521" s="1" t="str">
        <f>IF(ISBLANK(C521),"",IF(Modélisation!$B$3="Oui",F521*(1-G521),F521))</f>
        <v/>
      </c>
    </row>
    <row r="522" spans="1:8" x14ac:dyDescent="0.35">
      <c r="A522" s="2">
        <v>521</v>
      </c>
      <c r="B522" s="36"/>
      <c r="C522" s="39"/>
      <c r="D522" s="37"/>
      <c r="E522" s="1" t="str">
        <f>IF(ISBLANK(C522),"",IF(Modélisation!$B$10=3,IF(C522&gt;=Modélisation!$B$19,Modélisation!$A$19,IF(C522&gt;=Modélisation!$B$18,Modélisation!$A$18,Modélisation!$A$17)),IF(Modélisation!$B$10=4,IF(C522&gt;=Modélisation!$B$20,Modélisation!$A$20,IF(C522&gt;=Modélisation!$B$19,Modélisation!$A$19,IF(C522&gt;=Modélisation!$B$18,Modélisation!$A$18,Modélisation!$A$17))),IF(Modélisation!$B$10=5,IF(C522&gt;=Modélisation!$B$21,Modélisation!$A$21,IF(C522&gt;=Modélisation!$B$20,Modélisation!$A$20,IF(C522&gt;=Modélisation!$B$19,Modélisation!$A$19,IF(C522&gt;=Modélisation!$B$18,Modélisation!$A$18,Modélisation!$A$17)))),IF(Modélisation!$B$10=6,IF(C522&gt;=Modélisation!$B$22,Modélisation!$A$22,IF(C522&gt;=Modélisation!$B$21,Modélisation!$A$21,IF(C522&gt;=Modélisation!$B$20,Modélisation!$A$20,IF(C522&gt;=Modélisation!$B$19,Modélisation!$A$19,IF(C522&gt;=Modélisation!$B$18,Modélisation!$A$18,Modélisation!$A$17))))),IF(Modélisation!$B$10=7,IF(C522&gt;=Modélisation!$B$23,Modélisation!$A$23,IF(C522&gt;=Modélisation!$B$22,Modélisation!$A$22,IF(C522&gt;=Modélisation!$B$21,Modélisation!$A$21,IF(C522&gt;=Modélisation!$B$20,Modélisation!$A$20,IF(C522&gt;=Modélisation!$B$19,Modélisation!$A$19,IF(C522&gt;=Modélisation!$B$18,Modélisation!$A$18,Modélisation!$A$17))))))))))))</f>
        <v/>
      </c>
      <c r="F522" s="1" t="str">
        <f>IF(ISBLANK(C522),"",VLOOKUP(E522,Modélisation!$A$17:$H$23,8,FALSE))</f>
        <v/>
      </c>
      <c r="G522" s="4" t="str">
        <f>IF(ISBLANK(C522),"",IF(Modélisation!$B$3="Oui",IF(D522=Liste!$F$2,0%,VLOOKUP(D522,Modélisation!$A$69:$B$86,2,FALSE)),""))</f>
        <v/>
      </c>
      <c r="H522" s="1" t="str">
        <f>IF(ISBLANK(C522),"",IF(Modélisation!$B$3="Oui",F522*(1-G522),F522))</f>
        <v/>
      </c>
    </row>
    <row r="523" spans="1:8" x14ac:dyDescent="0.35">
      <c r="A523" s="2">
        <v>522</v>
      </c>
      <c r="B523" s="36"/>
      <c r="C523" s="39"/>
      <c r="D523" s="37"/>
      <c r="E523" s="1" t="str">
        <f>IF(ISBLANK(C523),"",IF(Modélisation!$B$10=3,IF(C523&gt;=Modélisation!$B$19,Modélisation!$A$19,IF(C523&gt;=Modélisation!$B$18,Modélisation!$A$18,Modélisation!$A$17)),IF(Modélisation!$B$10=4,IF(C523&gt;=Modélisation!$B$20,Modélisation!$A$20,IF(C523&gt;=Modélisation!$B$19,Modélisation!$A$19,IF(C523&gt;=Modélisation!$B$18,Modélisation!$A$18,Modélisation!$A$17))),IF(Modélisation!$B$10=5,IF(C523&gt;=Modélisation!$B$21,Modélisation!$A$21,IF(C523&gt;=Modélisation!$B$20,Modélisation!$A$20,IF(C523&gt;=Modélisation!$B$19,Modélisation!$A$19,IF(C523&gt;=Modélisation!$B$18,Modélisation!$A$18,Modélisation!$A$17)))),IF(Modélisation!$B$10=6,IF(C523&gt;=Modélisation!$B$22,Modélisation!$A$22,IF(C523&gt;=Modélisation!$B$21,Modélisation!$A$21,IF(C523&gt;=Modélisation!$B$20,Modélisation!$A$20,IF(C523&gt;=Modélisation!$B$19,Modélisation!$A$19,IF(C523&gt;=Modélisation!$B$18,Modélisation!$A$18,Modélisation!$A$17))))),IF(Modélisation!$B$10=7,IF(C523&gt;=Modélisation!$B$23,Modélisation!$A$23,IF(C523&gt;=Modélisation!$B$22,Modélisation!$A$22,IF(C523&gt;=Modélisation!$B$21,Modélisation!$A$21,IF(C523&gt;=Modélisation!$B$20,Modélisation!$A$20,IF(C523&gt;=Modélisation!$B$19,Modélisation!$A$19,IF(C523&gt;=Modélisation!$B$18,Modélisation!$A$18,Modélisation!$A$17))))))))))))</f>
        <v/>
      </c>
      <c r="F523" s="1" t="str">
        <f>IF(ISBLANK(C523),"",VLOOKUP(E523,Modélisation!$A$17:$H$23,8,FALSE))</f>
        <v/>
      </c>
      <c r="G523" s="4" t="str">
        <f>IF(ISBLANK(C523),"",IF(Modélisation!$B$3="Oui",IF(D523=Liste!$F$2,0%,VLOOKUP(D523,Modélisation!$A$69:$B$86,2,FALSE)),""))</f>
        <v/>
      </c>
      <c r="H523" s="1" t="str">
        <f>IF(ISBLANK(C523),"",IF(Modélisation!$B$3="Oui",F523*(1-G523),F523))</f>
        <v/>
      </c>
    </row>
    <row r="524" spans="1:8" x14ac:dyDescent="0.35">
      <c r="A524" s="2">
        <v>523</v>
      </c>
      <c r="B524" s="36"/>
      <c r="C524" s="39"/>
      <c r="D524" s="37"/>
      <c r="E524" s="1" t="str">
        <f>IF(ISBLANK(C524),"",IF(Modélisation!$B$10=3,IF(C524&gt;=Modélisation!$B$19,Modélisation!$A$19,IF(C524&gt;=Modélisation!$B$18,Modélisation!$A$18,Modélisation!$A$17)),IF(Modélisation!$B$10=4,IF(C524&gt;=Modélisation!$B$20,Modélisation!$A$20,IF(C524&gt;=Modélisation!$B$19,Modélisation!$A$19,IF(C524&gt;=Modélisation!$B$18,Modélisation!$A$18,Modélisation!$A$17))),IF(Modélisation!$B$10=5,IF(C524&gt;=Modélisation!$B$21,Modélisation!$A$21,IF(C524&gt;=Modélisation!$B$20,Modélisation!$A$20,IF(C524&gt;=Modélisation!$B$19,Modélisation!$A$19,IF(C524&gt;=Modélisation!$B$18,Modélisation!$A$18,Modélisation!$A$17)))),IF(Modélisation!$B$10=6,IF(C524&gt;=Modélisation!$B$22,Modélisation!$A$22,IF(C524&gt;=Modélisation!$B$21,Modélisation!$A$21,IF(C524&gt;=Modélisation!$B$20,Modélisation!$A$20,IF(C524&gt;=Modélisation!$B$19,Modélisation!$A$19,IF(C524&gt;=Modélisation!$B$18,Modélisation!$A$18,Modélisation!$A$17))))),IF(Modélisation!$B$10=7,IF(C524&gt;=Modélisation!$B$23,Modélisation!$A$23,IF(C524&gt;=Modélisation!$B$22,Modélisation!$A$22,IF(C524&gt;=Modélisation!$B$21,Modélisation!$A$21,IF(C524&gt;=Modélisation!$B$20,Modélisation!$A$20,IF(C524&gt;=Modélisation!$B$19,Modélisation!$A$19,IF(C524&gt;=Modélisation!$B$18,Modélisation!$A$18,Modélisation!$A$17))))))))))))</f>
        <v/>
      </c>
      <c r="F524" s="1" t="str">
        <f>IF(ISBLANK(C524),"",VLOOKUP(E524,Modélisation!$A$17:$H$23,8,FALSE))</f>
        <v/>
      </c>
      <c r="G524" s="4" t="str">
        <f>IF(ISBLANK(C524),"",IF(Modélisation!$B$3="Oui",IF(D524=Liste!$F$2,0%,VLOOKUP(D524,Modélisation!$A$69:$B$86,2,FALSE)),""))</f>
        <v/>
      </c>
      <c r="H524" s="1" t="str">
        <f>IF(ISBLANK(C524),"",IF(Modélisation!$B$3="Oui",F524*(1-G524),F524))</f>
        <v/>
      </c>
    </row>
    <row r="525" spans="1:8" x14ac:dyDescent="0.35">
      <c r="A525" s="2">
        <v>524</v>
      </c>
      <c r="B525" s="36"/>
      <c r="C525" s="39"/>
      <c r="D525" s="37"/>
      <c r="E525" s="1" t="str">
        <f>IF(ISBLANK(C525),"",IF(Modélisation!$B$10=3,IF(C525&gt;=Modélisation!$B$19,Modélisation!$A$19,IF(C525&gt;=Modélisation!$B$18,Modélisation!$A$18,Modélisation!$A$17)),IF(Modélisation!$B$10=4,IF(C525&gt;=Modélisation!$B$20,Modélisation!$A$20,IF(C525&gt;=Modélisation!$B$19,Modélisation!$A$19,IF(C525&gt;=Modélisation!$B$18,Modélisation!$A$18,Modélisation!$A$17))),IF(Modélisation!$B$10=5,IF(C525&gt;=Modélisation!$B$21,Modélisation!$A$21,IF(C525&gt;=Modélisation!$B$20,Modélisation!$A$20,IF(C525&gt;=Modélisation!$B$19,Modélisation!$A$19,IF(C525&gt;=Modélisation!$B$18,Modélisation!$A$18,Modélisation!$A$17)))),IF(Modélisation!$B$10=6,IF(C525&gt;=Modélisation!$B$22,Modélisation!$A$22,IF(C525&gt;=Modélisation!$B$21,Modélisation!$A$21,IF(C525&gt;=Modélisation!$B$20,Modélisation!$A$20,IF(C525&gt;=Modélisation!$B$19,Modélisation!$A$19,IF(C525&gt;=Modélisation!$B$18,Modélisation!$A$18,Modélisation!$A$17))))),IF(Modélisation!$B$10=7,IF(C525&gt;=Modélisation!$B$23,Modélisation!$A$23,IF(C525&gt;=Modélisation!$B$22,Modélisation!$A$22,IF(C525&gt;=Modélisation!$B$21,Modélisation!$A$21,IF(C525&gt;=Modélisation!$B$20,Modélisation!$A$20,IF(C525&gt;=Modélisation!$B$19,Modélisation!$A$19,IF(C525&gt;=Modélisation!$B$18,Modélisation!$A$18,Modélisation!$A$17))))))))))))</f>
        <v/>
      </c>
      <c r="F525" s="1" t="str">
        <f>IF(ISBLANK(C525),"",VLOOKUP(E525,Modélisation!$A$17:$H$23,8,FALSE))</f>
        <v/>
      </c>
      <c r="G525" s="4" t="str">
        <f>IF(ISBLANK(C525),"",IF(Modélisation!$B$3="Oui",IF(D525=Liste!$F$2,0%,VLOOKUP(D525,Modélisation!$A$69:$B$86,2,FALSE)),""))</f>
        <v/>
      </c>
      <c r="H525" s="1" t="str">
        <f>IF(ISBLANK(C525),"",IF(Modélisation!$B$3="Oui",F525*(1-G525),F525))</f>
        <v/>
      </c>
    </row>
    <row r="526" spans="1:8" x14ac:dyDescent="0.35">
      <c r="A526" s="2">
        <v>525</v>
      </c>
      <c r="B526" s="36"/>
      <c r="C526" s="39"/>
      <c r="D526" s="37"/>
      <c r="E526" s="1" t="str">
        <f>IF(ISBLANK(C526),"",IF(Modélisation!$B$10=3,IF(C526&gt;=Modélisation!$B$19,Modélisation!$A$19,IF(C526&gt;=Modélisation!$B$18,Modélisation!$A$18,Modélisation!$A$17)),IF(Modélisation!$B$10=4,IF(C526&gt;=Modélisation!$B$20,Modélisation!$A$20,IF(C526&gt;=Modélisation!$B$19,Modélisation!$A$19,IF(C526&gt;=Modélisation!$B$18,Modélisation!$A$18,Modélisation!$A$17))),IF(Modélisation!$B$10=5,IF(C526&gt;=Modélisation!$B$21,Modélisation!$A$21,IF(C526&gt;=Modélisation!$B$20,Modélisation!$A$20,IF(C526&gt;=Modélisation!$B$19,Modélisation!$A$19,IF(C526&gt;=Modélisation!$B$18,Modélisation!$A$18,Modélisation!$A$17)))),IF(Modélisation!$B$10=6,IF(C526&gt;=Modélisation!$B$22,Modélisation!$A$22,IF(C526&gt;=Modélisation!$B$21,Modélisation!$A$21,IF(C526&gt;=Modélisation!$B$20,Modélisation!$A$20,IF(C526&gt;=Modélisation!$B$19,Modélisation!$A$19,IF(C526&gt;=Modélisation!$B$18,Modélisation!$A$18,Modélisation!$A$17))))),IF(Modélisation!$B$10=7,IF(C526&gt;=Modélisation!$B$23,Modélisation!$A$23,IF(C526&gt;=Modélisation!$B$22,Modélisation!$A$22,IF(C526&gt;=Modélisation!$B$21,Modélisation!$A$21,IF(C526&gt;=Modélisation!$B$20,Modélisation!$A$20,IF(C526&gt;=Modélisation!$B$19,Modélisation!$A$19,IF(C526&gt;=Modélisation!$B$18,Modélisation!$A$18,Modélisation!$A$17))))))))))))</f>
        <v/>
      </c>
      <c r="F526" s="1" t="str">
        <f>IF(ISBLANK(C526),"",VLOOKUP(E526,Modélisation!$A$17:$H$23,8,FALSE))</f>
        <v/>
      </c>
      <c r="G526" s="4" t="str">
        <f>IF(ISBLANK(C526),"",IF(Modélisation!$B$3="Oui",IF(D526=Liste!$F$2,0%,VLOOKUP(D526,Modélisation!$A$69:$B$86,2,FALSE)),""))</f>
        <v/>
      </c>
      <c r="H526" s="1" t="str">
        <f>IF(ISBLANK(C526),"",IF(Modélisation!$B$3="Oui",F526*(1-G526),F526))</f>
        <v/>
      </c>
    </row>
    <row r="527" spans="1:8" x14ac:dyDescent="0.35">
      <c r="A527" s="2">
        <v>526</v>
      </c>
      <c r="B527" s="36"/>
      <c r="C527" s="39"/>
      <c r="D527" s="37"/>
      <c r="E527" s="1" t="str">
        <f>IF(ISBLANK(C527),"",IF(Modélisation!$B$10=3,IF(C527&gt;=Modélisation!$B$19,Modélisation!$A$19,IF(C527&gt;=Modélisation!$B$18,Modélisation!$A$18,Modélisation!$A$17)),IF(Modélisation!$B$10=4,IF(C527&gt;=Modélisation!$B$20,Modélisation!$A$20,IF(C527&gt;=Modélisation!$B$19,Modélisation!$A$19,IF(C527&gt;=Modélisation!$B$18,Modélisation!$A$18,Modélisation!$A$17))),IF(Modélisation!$B$10=5,IF(C527&gt;=Modélisation!$B$21,Modélisation!$A$21,IF(C527&gt;=Modélisation!$B$20,Modélisation!$A$20,IF(C527&gt;=Modélisation!$B$19,Modélisation!$A$19,IF(C527&gt;=Modélisation!$B$18,Modélisation!$A$18,Modélisation!$A$17)))),IF(Modélisation!$B$10=6,IF(C527&gt;=Modélisation!$B$22,Modélisation!$A$22,IF(C527&gt;=Modélisation!$B$21,Modélisation!$A$21,IF(C527&gt;=Modélisation!$B$20,Modélisation!$A$20,IF(C527&gt;=Modélisation!$B$19,Modélisation!$A$19,IF(C527&gt;=Modélisation!$B$18,Modélisation!$A$18,Modélisation!$A$17))))),IF(Modélisation!$B$10=7,IF(C527&gt;=Modélisation!$B$23,Modélisation!$A$23,IF(C527&gt;=Modélisation!$B$22,Modélisation!$A$22,IF(C527&gt;=Modélisation!$B$21,Modélisation!$A$21,IF(C527&gt;=Modélisation!$B$20,Modélisation!$A$20,IF(C527&gt;=Modélisation!$B$19,Modélisation!$A$19,IF(C527&gt;=Modélisation!$B$18,Modélisation!$A$18,Modélisation!$A$17))))))))))))</f>
        <v/>
      </c>
      <c r="F527" s="1" t="str">
        <f>IF(ISBLANK(C527),"",VLOOKUP(E527,Modélisation!$A$17:$H$23,8,FALSE))</f>
        <v/>
      </c>
      <c r="G527" s="4" t="str">
        <f>IF(ISBLANK(C527),"",IF(Modélisation!$B$3="Oui",IF(D527=Liste!$F$2,0%,VLOOKUP(D527,Modélisation!$A$69:$B$86,2,FALSE)),""))</f>
        <v/>
      </c>
      <c r="H527" s="1" t="str">
        <f>IF(ISBLANK(C527),"",IF(Modélisation!$B$3="Oui",F527*(1-G527),F527))</f>
        <v/>
      </c>
    </row>
    <row r="528" spans="1:8" x14ac:dyDescent="0.35">
      <c r="A528" s="2">
        <v>527</v>
      </c>
      <c r="B528" s="36"/>
      <c r="C528" s="39"/>
      <c r="D528" s="37"/>
      <c r="E528" s="1" t="str">
        <f>IF(ISBLANK(C528),"",IF(Modélisation!$B$10=3,IF(C528&gt;=Modélisation!$B$19,Modélisation!$A$19,IF(C528&gt;=Modélisation!$B$18,Modélisation!$A$18,Modélisation!$A$17)),IF(Modélisation!$B$10=4,IF(C528&gt;=Modélisation!$B$20,Modélisation!$A$20,IF(C528&gt;=Modélisation!$B$19,Modélisation!$A$19,IF(C528&gt;=Modélisation!$B$18,Modélisation!$A$18,Modélisation!$A$17))),IF(Modélisation!$B$10=5,IF(C528&gt;=Modélisation!$B$21,Modélisation!$A$21,IF(C528&gt;=Modélisation!$B$20,Modélisation!$A$20,IF(C528&gt;=Modélisation!$B$19,Modélisation!$A$19,IF(C528&gt;=Modélisation!$B$18,Modélisation!$A$18,Modélisation!$A$17)))),IF(Modélisation!$B$10=6,IF(C528&gt;=Modélisation!$B$22,Modélisation!$A$22,IF(C528&gt;=Modélisation!$B$21,Modélisation!$A$21,IF(C528&gt;=Modélisation!$B$20,Modélisation!$A$20,IF(C528&gt;=Modélisation!$B$19,Modélisation!$A$19,IF(C528&gt;=Modélisation!$B$18,Modélisation!$A$18,Modélisation!$A$17))))),IF(Modélisation!$B$10=7,IF(C528&gt;=Modélisation!$B$23,Modélisation!$A$23,IF(C528&gt;=Modélisation!$B$22,Modélisation!$A$22,IF(C528&gt;=Modélisation!$B$21,Modélisation!$A$21,IF(C528&gt;=Modélisation!$B$20,Modélisation!$A$20,IF(C528&gt;=Modélisation!$B$19,Modélisation!$A$19,IF(C528&gt;=Modélisation!$B$18,Modélisation!$A$18,Modélisation!$A$17))))))))))))</f>
        <v/>
      </c>
      <c r="F528" s="1" t="str">
        <f>IF(ISBLANK(C528),"",VLOOKUP(E528,Modélisation!$A$17:$H$23,8,FALSE))</f>
        <v/>
      </c>
      <c r="G528" s="4" t="str">
        <f>IF(ISBLANK(C528),"",IF(Modélisation!$B$3="Oui",IF(D528=Liste!$F$2,0%,VLOOKUP(D528,Modélisation!$A$69:$B$86,2,FALSE)),""))</f>
        <v/>
      </c>
      <c r="H528" s="1" t="str">
        <f>IF(ISBLANK(C528),"",IF(Modélisation!$B$3="Oui",F528*(1-G528),F528))</f>
        <v/>
      </c>
    </row>
    <row r="529" spans="1:8" x14ac:dyDescent="0.35">
      <c r="A529" s="2">
        <v>528</v>
      </c>
      <c r="B529" s="36"/>
      <c r="C529" s="39"/>
      <c r="D529" s="37"/>
      <c r="E529" s="1" t="str">
        <f>IF(ISBLANK(C529),"",IF(Modélisation!$B$10=3,IF(C529&gt;=Modélisation!$B$19,Modélisation!$A$19,IF(C529&gt;=Modélisation!$B$18,Modélisation!$A$18,Modélisation!$A$17)),IF(Modélisation!$B$10=4,IF(C529&gt;=Modélisation!$B$20,Modélisation!$A$20,IF(C529&gt;=Modélisation!$B$19,Modélisation!$A$19,IF(C529&gt;=Modélisation!$B$18,Modélisation!$A$18,Modélisation!$A$17))),IF(Modélisation!$B$10=5,IF(C529&gt;=Modélisation!$B$21,Modélisation!$A$21,IF(C529&gt;=Modélisation!$B$20,Modélisation!$A$20,IF(C529&gt;=Modélisation!$B$19,Modélisation!$A$19,IF(C529&gt;=Modélisation!$B$18,Modélisation!$A$18,Modélisation!$A$17)))),IF(Modélisation!$B$10=6,IF(C529&gt;=Modélisation!$B$22,Modélisation!$A$22,IF(C529&gt;=Modélisation!$B$21,Modélisation!$A$21,IF(C529&gt;=Modélisation!$B$20,Modélisation!$A$20,IF(C529&gt;=Modélisation!$B$19,Modélisation!$A$19,IF(C529&gt;=Modélisation!$B$18,Modélisation!$A$18,Modélisation!$A$17))))),IF(Modélisation!$B$10=7,IF(C529&gt;=Modélisation!$B$23,Modélisation!$A$23,IF(C529&gt;=Modélisation!$B$22,Modélisation!$A$22,IF(C529&gt;=Modélisation!$B$21,Modélisation!$A$21,IF(C529&gt;=Modélisation!$B$20,Modélisation!$A$20,IF(C529&gt;=Modélisation!$B$19,Modélisation!$A$19,IF(C529&gt;=Modélisation!$B$18,Modélisation!$A$18,Modélisation!$A$17))))))))))))</f>
        <v/>
      </c>
      <c r="F529" s="1" t="str">
        <f>IF(ISBLANK(C529),"",VLOOKUP(E529,Modélisation!$A$17:$H$23,8,FALSE))</f>
        <v/>
      </c>
      <c r="G529" s="4" t="str">
        <f>IF(ISBLANK(C529),"",IF(Modélisation!$B$3="Oui",IF(D529=Liste!$F$2,0%,VLOOKUP(D529,Modélisation!$A$69:$B$86,2,FALSE)),""))</f>
        <v/>
      </c>
      <c r="H529" s="1" t="str">
        <f>IF(ISBLANK(C529),"",IF(Modélisation!$B$3="Oui",F529*(1-G529),F529))</f>
        <v/>
      </c>
    </row>
    <row r="530" spans="1:8" x14ac:dyDescent="0.35">
      <c r="A530" s="2">
        <v>529</v>
      </c>
      <c r="B530" s="36"/>
      <c r="C530" s="39"/>
      <c r="D530" s="37"/>
      <c r="E530" s="1" t="str">
        <f>IF(ISBLANK(C530),"",IF(Modélisation!$B$10=3,IF(C530&gt;=Modélisation!$B$19,Modélisation!$A$19,IF(C530&gt;=Modélisation!$B$18,Modélisation!$A$18,Modélisation!$A$17)),IF(Modélisation!$B$10=4,IF(C530&gt;=Modélisation!$B$20,Modélisation!$A$20,IF(C530&gt;=Modélisation!$B$19,Modélisation!$A$19,IF(C530&gt;=Modélisation!$B$18,Modélisation!$A$18,Modélisation!$A$17))),IF(Modélisation!$B$10=5,IF(C530&gt;=Modélisation!$B$21,Modélisation!$A$21,IF(C530&gt;=Modélisation!$B$20,Modélisation!$A$20,IF(C530&gt;=Modélisation!$B$19,Modélisation!$A$19,IF(C530&gt;=Modélisation!$B$18,Modélisation!$A$18,Modélisation!$A$17)))),IF(Modélisation!$B$10=6,IF(C530&gt;=Modélisation!$B$22,Modélisation!$A$22,IF(C530&gt;=Modélisation!$B$21,Modélisation!$A$21,IF(C530&gt;=Modélisation!$B$20,Modélisation!$A$20,IF(C530&gt;=Modélisation!$B$19,Modélisation!$A$19,IF(C530&gt;=Modélisation!$B$18,Modélisation!$A$18,Modélisation!$A$17))))),IF(Modélisation!$B$10=7,IF(C530&gt;=Modélisation!$B$23,Modélisation!$A$23,IF(C530&gt;=Modélisation!$B$22,Modélisation!$A$22,IF(C530&gt;=Modélisation!$B$21,Modélisation!$A$21,IF(C530&gt;=Modélisation!$B$20,Modélisation!$A$20,IF(C530&gt;=Modélisation!$B$19,Modélisation!$A$19,IF(C530&gt;=Modélisation!$B$18,Modélisation!$A$18,Modélisation!$A$17))))))))))))</f>
        <v/>
      </c>
      <c r="F530" s="1" t="str">
        <f>IF(ISBLANK(C530),"",VLOOKUP(E530,Modélisation!$A$17:$H$23,8,FALSE))</f>
        <v/>
      </c>
      <c r="G530" s="4" t="str">
        <f>IF(ISBLANK(C530),"",IF(Modélisation!$B$3="Oui",IF(D530=Liste!$F$2,0%,VLOOKUP(D530,Modélisation!$A$69:$B$86,2,FALSE)),""))</f>
        <v/>
      </c>
      <c r="H530" s="1" t="str">
        <f>IF(ISBLANK(C530),"",IF(Modélisation!$B$3="Oui",F530*(1-G530),F530))</f>
        <v/>
      </c>
    </row>
    <row r="531" spans="1:8" x14ac:dyDescent="0.35">
      <c r="A531" s="2">
        <v>530</v>
      </c>
      <c r="B531" s="36"/>
      <c r="C531" s="39"/>
      <c r="D531" s="37"/>
      <c r="E531" s="1" t="str">
        <f>IF(ISBLANK(C531),"",IF(Modélisation!$B$10=3,IF(C531&gt;=Modélisation!$B$19,Modélisation!$A$19,IF(C531&gt;=Modélisation!$B$18,Modélisation!$A$18,Modélisation!$A$17)),IF(Modélisation!$B$10=4,IF(C531&gt;=Modélisation!$B$20,Modélisation!$A$20,IF(C531&gt;=Modélisation!$B$19,Modélisation!$A$19,IF(C531&gt;=Modélisation!$B$18,Modélisation!$A$18,Modélisation!$A$17))),IF(Modélisation!$B$10=5,IF(C531&gt;=Modélisation!$B$21,Modélisation!$A$21,IF(C531&gt;=Modélisation!$B$20,Modélisation!$A$20,IF(C531&gt;=Modélisation!$B$19,Modélisation!$A$19,IF(C531&gt;=Modélisation!$B$18,Modélisation!$A$18,Modélisation!$A$17)))),IF(Modélisation!$B$10=6,IF(C531&gt;=Modélisation!$B$22,Modélisation!$A$22,IF(C531&gt;=Modélisation!$B$21,Modélisation!$A$21,IF(C531&gt;=Modélisation!$B$20,Modélisation!$A$20,IF(C531&gt;=Modélisation!$B$19,Modélisation!$A$19,IF(C531&gt;=Modélisation!$B$18,Modélisation!$A$18,Modélisation!$A$17))))),IF(Modélisation!$B$10=7,IF(C531&gt;=Modélisation!$B$23,Modélisation!$A$23,IF(C531&gt;=Modélisation!$B$22,Modélisation!$A$22,IF(C531&gt;=Modélisation!$B$21,Modélisation!$A$21,IF(C531&gt;=Modélisation!$B$20,Modélisation!$A$20,IF(C531&gt;=Modélisation!$B$19,Modélisation!$A$19,IF(C531&gt;=Modélisation!$B$18,Modélisation!$A$18,Modélisation!$A$17))))))))))))</f>
        <v/>
      </c>
      <c r="F531" s="1" t="str">
        <f>IF(ISBLANK(C531),"",VLOOKUP(E531,Modélisation!$A$17:$H$23,8,FALSE))</f>
        <v/>
      </c>
      <c r="G531" s="4" t="str">
        <f>IF(ISBLANK(C531),"",IF(Modélisation!$B$3="Oui",IF(D531=Liste!$F$2,0%,VLOOKUP(D531,Modélisation!$A$69:$B$86,2,FALSE)),""))</f>
        <v/>
      </c>
      <c r="H531" s="1" t="str">
        <f>IF(ISBLANK(C531),"",IF(Modélisation!$B$3="Oui",F531*(1-G531),F531))</f>
        <v/>
      </c>
    </row>
    <row r="532" spans="1:8" x14ac:dyDescent="0.35">
      <c r="A532" s="2">
        <v>531</v>
      </c>
      <c r="B532" s="36"/>
      <c r="C532" s="39"/>
      <c r="D532" s="37"/>
      <c r="E532" s="1" t="str">
        <f>IF(ISBLANK(C532),"",IF(Modélisation!$B$10=3,IF(C532&gt;=Modélisation!$B$19,Modélisation!$A$19,IF(C532&gt;=Modélisation!$B$18,Modélisation!$A$18,Modélisation!$A$17)),IF(Modélisation!$B$10=4,IF(C532&gt;=Modélisation!$B$20,Modélisation!$A$20,IF(C532&gt;=Modélisation!$B$19,Modélisation!$A$19,IF(C532&gt;=Modélisation!$B$18,Modélisation!$A$18,Modélisation!$A$17))),IF(Modélisation!$B$10=5,IF(C532&gt;=Modélisation!$B$21,Modélisation!$A$21,IF(C532&gt;=Modélisation!$B$20,Modélisation!$A$20,IF(C532&gt;=Modélisation!$B$19,Modélisation!$A$19,IF(C532&gt;=Modélisation!$B$18,Modélisation!$A$18,Modélisation!$A$17)))),IF(Modélisation!$B$10=6,IF(C532&gt;=Modélisation!$B$22,Modélisation!$A$22,IF(C532&gt;=Modélisation!$B$21,Modélisation!$A$21,IF(C532&gt;=Modélisation!$B$20,Modélisation!$A$20,IF(C532&gt;=Modélisation!$B$19,Modélisation!$A$19,IF(C532&gt;=Modélisation!$B$18,Modélisation!$A$18,Modélisation!$A$17))))),IF(Modélisation!$B$10=7,IF(C532&gt;=Modélisation!$B$23,Modélisation!$A$23,IF(C532&gt;=Modélisation!$B$22,Modélisation!$A$22,IF(C532&gt;=Modélisation!$B$21,Modélisation!$A$21,IF(C532&gt;=Modélisation!$B$20,Modélisation!$A$20,IF(C532&gt;=Modélisation!$B$19,Modélisation!$A$19,IF(C532&gt;=Modélisation!$B$18,Modélisation!$A$18,Modélisation!$A$17))))))))))))</f>
        <v/>
      </c>
      <c r="F532" s="1" t="str">
        <f>IF(ISBLANK(C532),"",VLOOKUP(E532,Modélisation!$A$17:$H$23,8,FALSE))</f>
        <v/>
      </c>
      <c r="G532" s="4" t="str">
        <f>IF(ISBLANK(C532),"",IF(Modélisation!$B$3="Oui",IF(D532=Liste!$F$2,0%,VLOOKUP(D532,Modélisation!$A$69:$B$86,2,FALSE)),""))</f>
        <v/>
      </c>
      <c r="H532" s="1" t="str">
        <f>IF(ISBLANK(C532),"",IF(Modélisation!$B$3="Oui",F532*(1-G532),F532))</f>
        <v/>
      </c>
    </row>
    <row r="533" spans="1:8" x14ac:dyDescent="0.35">
      <c r="A533" s="2">
        <v>532</v>
      </c>
      <c r="B533" s="36"/>
      <c r="C533" s="39"/>
      <c r="D533" s="37"/>
      <c r="E533" s="1" t="str">
        <f>IF(ISBLANK(C533),"",IF(Modélisation!$B$10=3,IF(C533&gt;=Modélisation!$B$19,Modélisation!$A$19,IF(C533&gt;=Modélisation!$B$18,Modélisation!$A$18,Modélisation!$A$17)),IF(Modélisation!$B$10=4,IF(C533&gt;=Modélisation!$B$20,Modélisation!$A$20,IF(C533&gt;=Modélisation!$B$19,Modélisation!$A$19,IF(C533&gt;=Modélisation!$B$18,Modélisation!$A$18,Modélisation!$A$17))),IF(Modélisation!$B$10=5,IF(C533&gt;=Modélisation!$B$21,Modélisation!$A$21,IF(C533&gt;=Modélisation!$B$20,Modélisation!$A$20,IF(C533&gt;=Modélisation!$B$19,Modélisation!$A$19,IF(C533&gt;=Modélisation!$B$18,Modélisation!$A$18,Modélisation!$A$17)))),IF(Modélisation!$B$10=6,IF(C533&gt;=Modélisation!$B$22,Modélisation!$A$22,IF(C533&gt;=Modélisation!$B$21,Modélisation!$A$21,IF(C533&gt;=Modélisation!$B$20,Modélisation!$A$20,IF(C533&gt;=Modélisation!$B$19,Modélisation!$A$19,IF(C533&gt;=Modélisation!$B$18,Modélisation!$A$18,Modélisation!$A$17))))),IF(Modélisation!$B$10=7,IF(C533&gt;=Modélisation!$B$23,Modélisation!$A$23,IF(C533&gt;=Modélisation!$B$22,Modélisation!$A$22,IF(C533&gt;=Modélisation!$B$21,Modélisation!$A$21,IF(C533&gt;=Modélisation!$B$20,Modélisation!$A$20,IF(C533&gt;=Modélisation!$B$19,Modélisation!$A$19,IF(C533&gt;=Modélisation!$B$18,Modélisation!$A$18,Modélisation!$A$17))))))))))))</f>
        <v/>
      </c>
      <c r="F533" s="1" t="str">
        <f>IF(ISBLANK(C533),"",VLOOKUP(E533,Modélisation!$A$17:$H$23,8,FALSE))</f>
        <v/>
      </c>
      <c r="G533" s="4" t="str">
        <f>IF(ISBLANK(C533),"",IF(Modélisation!$B$3="Oui",IF(D533=Liste!$F$2,0%,VLOOKUP(D533,Modélisation!$A$69:$B$86,2,FALSE)),""))</f>
        <v/>
      </c>
      <c r="H533" s="1" t="str">
        <f>IF(ISBLANK(C533),"",IF(Modélisation!$B$3="Oui",F533*(1-G533),F533))</f>
        <v/>
      </c>
    </row>
    <row r="534" spans="1:8" x14ac:dyDescent="0.35">
      <c r="A534" s="2">
        <v>533</v>
      </c>
      <c r="B534" s="36"/>
      <c r="C534" s="39"/>
      <c r="D534" s="37"/>
      <c r="E534" s="1" t="str">
        <f>IF(ISBLANK(C534),"",IF(Modélisation!$B$10=3,IF(C534&gt;=Modélisation!$B$19,Modélisation!$A$19,IF(C534&gt;=Modélisation!$B$18,Modélisation!$A$18,Modélisation!$A$17)),IF(Modélisation!$B$10=4,IF(C534&gt;=Modélisation!$B$20,Modélisation!$A$20,IF(C534&gt;=Modélisation!$B$19,Modélisation!$A$19,IF(C534&gt;=Modélisation!$B$18,Modélisation!$A$18,Modélisation!$A$17))),IF(Modélisation!$B$10=5,IF(C534&gt;=Modélisation!$B$21,Modélisation!$A$21,IF(C534&gt;=Modélisation!$B$20,Modélisation!$A$20,IF(C534&gt;=Modélisation!$B$19,Modélisation!$A$19,IF(C534&gt;=Modélisation!$B$18,Modélisation!$A$18,Modélisation!$A$17)))),IF(Modélisation!$B$10=6,IF(C534&gt;=Modélisation!$B$22,Modélisation!$A$22,IF(C534&gt;=Modélisation!$B$21,Modélisation!$A$21,IF(C534&gt;=Modélisation!$B$20,Modélisation!$A$20,IF(C534&gt;=Modélisation!$B$19,Modélisation!$A$19,IF(C534&gt;=Modélisation!$B$18,Modélisation!$A$18,Modélisation!$A$17))))),IF(Modélisation!$B$10=7,IF(C534&gt;=Modélisation!$B$23,Modélisation!$A$23,IF(C534&gt;=Modélisation!$B$22,Modélisation!$A$22,IF(C534&gt;=Modélisation!$B$21,Modélisation!$A$21,IF(C534&gt;=Modélisation!$B$20,Modélisation!$A$20,IF(C534&gt;=Modélisation!$B$19,Modélisation!$A$19,IF(C534&gt;=Modélisation!$B$18,Modélisation!$A$18,Modélisation!$A$17))))))))))))</f>
        <v/>
      </c>
      <c r="F534" s="1" t="str">
        <f>IF(ISBLANK(C534),"",VLOOKUP(E534,Modélisation!$A$17:$H$23,8,FALSE))</f>
        <v/>
      </c>
      <c r="G534" s="4" t="str">
        <f>IF(ISBLANK(C534),"",IF(Modélisation!$B$3="Oui",IF(D534=Liste!$F$2,0%,VLOOKUP(D534,Modélisation!$A$69:$B$86,2,FALSE)),""))</f>
        <v/>
      </c>
      <c r="H534" s="1" t="str">
        <f>IF(ISBLANK(C534),"",IF(Modélisation!$B$3="Oui",F534*(1-G534),F534))</f>
        <v/>
      </c>
    </row>
    <row r="535" spans="1:8" x14ac:dyDescent="0.35">
      <c r="A535" s="2">
        <v>534</v>
      </c>
      <c r="B535" s="36"/>
      <c r="C535" s="39"/>
      <c r="D535" s="37"/>
      <c r="E535" s="1" t="str">
        <f>IF(ISBLANK(C535),"",IF(Modélisation!$B$10=3,IF(C535&gt;=Modélisation!$B$19,Modélisation!$A$19,IF(C535&gt;=Modélisation!$B$18,Modélisation!$A$18,Modélisation!$A$17)),IF(Modélisation!$B$10=4,IF(C535&gt;=Modélisation!$B$20,Modélisation!$A$20,IF(C535&gt;=Modélisation!$B$19,Modélisation!$A$19,IF(C535&gt;=Modélisation!$B$18,Modélisation!$A$18,Modélisation!$A$17))),IF(Modélisation!$B$10=5,IF(C535&gt;=Modélisation!$B$21,Modélisation!$A$21,IF(C535&gt;=Modélisation!$B$20,Modélisation!$A$20,IF(C535&gt;=Modélisation!$B$19,Modélisation!$A$19,IF(C535&gt;=Modélisation!$B$18,Modélisation!$A$18,Modélisation!$A$17)))),IF(Modélisation!$B$10=6,IF(C535&gt;=Modélisation!$B$22,Modélisation!$A$22,IF(C535&gt;=Modélisation!$B$21,Modélisation!$A$21,IF(C535&gt;=Modélisation!$B$20,Modélisation!$A$20,IF(C535&gt;=Modélisation!$B$19,Modélisation!$A$19,IF(C535&gt;=Modélisation!$B$18,Modélisation!$A$18,Modélisation!$A$17))))),IF(Modélisation!$B$10=7,IF(C535&gt;=Modélisation!$B$23,Modélisation!$A$23,IF(C535&gt;=Modélisation!$B$22,Modélisation!$A$22,IF(C535&gt;=Modélisation!$B$21,Modélisation!$A$21,IF(C535&gt;=Modélisation!$B$20,Modélisation!$A$20,IF(C535&gt;=Modélisation!$B$19,Modélisation!$A$19,IF(C535&gt;=Modélisation!$B$18,Modélisation!$A$18,Modélisation!$A$17))))))))))))</f>
        <v/>
      </c>
      <c r="F535" s="1" t="str">
        <f>IF(ISBLANK(C535),"",VLOOKUP(E535,Modélisation!$A$17:$H$23,8,FALSE))</f>
        <v/>
      </c>
      <c r="G535" s="4" t="str">
        <f>IF(ISBLANK(C535),"",IF(Modélisation!$B$3="Oui",IF(D535=Liste!$F$2,0%,VLOOKUP(D535,Modélisation!$A$69:$B$86,2,FALSE)),""))</f>
        <v/>
      </c>
      <c r="H535" s="1" t="str">
        <f>IF(ISBLANK(C535),"",IF(Modélisation!$B$3="Oui",F535*(1-G535),F535))</f>
        <v/>
      </c>
    </row>
    <row r="536" spans="1:8" x14ac:dyDescent="0.35">
      <c r="A536" s="2">
        <v>535</v>
      </c>
      <c r="B536" s="36"/>
      <c r="C536" s="39"/>
      <c r="D536" s="37"/>
      <c r="E536" s="1" t="str">
        <f>IF(ISBLANK(C536),"",IF(Modélisation!$B$10=3,IF(C536&gt;=Modélisation!$B$19,Modélisation!$A$19,IF(C536&gt;=Modélisation!$B$18,Modélisation!$A$18,Modélisation!$A$17)),IF(Modélisation!$B$10=4,IF(C536&gt;=Modélisation!$B$20,Modélisation!$A$20,IF(C536&gt;=Modélisation!$B$19,Modélisation!$A$19,IF(C536&gt;=Modélisation!$B$18,Modélisation!$A$18,Modélisation!$A$17))),IF(Modélisation!$B$10=5,IF(C536&gt;=Modélisation!$B$21,Modélisation!$A$21,IF(C536&gt;=Modélisation!$B$20,Modélisation!$A$20,IF(C536&gt;=Modélisation!$B$19,Modélisation!$A$19,IF(C536&gt;=Modélisation!$B$18,Modélisation!$A$18,Modélisation!$A$17)))),IF(Modélisation!$B$10=6,IF(C536&gt;=Modélisation!$B$22,Modélisation!$A$22,IF(C536&gt;=Modélisation!$B$21,Modélisation!$A$21,IF(C536&gt;=Modélisation!$B$20,Modélisation!$A$20,IF(C536&gt;=Modélisation!$B$19,Modélisation!$A$19,IF(C536&gt;=Modélisation!$B$18,Modélisation!$A$18,Modélisation!$A$17))))),IF(Modélisation!$B$10=7,IF(C536&gt;=Modélisation!$B$23,Modélisation!$A$23,IF(C536&gt;=Modélisation!$B$22,Modélisation!$A$22,IF(C536&gt;=Modélisation!$B$21,Modélisation!$A$21,IF(C536&gt;=Modélisation!$B$20,Modélisation!$A$20,IF(C536&gt;=Modélisation!$B$19,Modélisation!$A$19,IF(C536&gt;=Modélisation!$B$18,Modélisation!$A$18,Modélisation!$A$17))))))))))))</f>
        <v/>
      </c>
      <c r="F536" s="1" t="str">
        <f>IF(ISBLANK(C536),"",VLOOKUP(E536,Modélisation!$A$17:$H$23,8,FALSE))</f>
        <v/>
      </c>
      <c r="G536" s="4" t="str">
        <f>IF(ISBLANK(C536),"",IF(Modélisation!$B$3="Oui",IF(D536=Liste!$F$2,0%,VLOOKUP(D536,Modélisation!$A$69:$B$86,2,FALSE)),""))</f>
        <v/>
      </c>
      <c r="H536" s="1" t="str">
        <f>IF(ISBLANK(C536),"",IF(Modélisation!$B$3="Oui",F536*(1-G536),F536))</f>
        <v/>
      </c>
    </row>
    <row r="537" spans="1:8" x14ac:dyDescent="0.35">
      <c r="A537" s="2">
        <v>536</v>
      </c>
      <c r="B537" s="36"/>
      <c r="C537" s="39"/>
      <c r="D537" s="37"/>
      <c r="E537" s="1" t="str">
        <f>IF(ISBLANK(C537),"",IF(Modélisation!$B$10=3,IF(C537&gt;=Modélisation!$B$19,Modélisation!$A$19,IF(C537&gt;=Modélisation!$B$18,Modélisation!$A$18,Modélisation!$A$17)),IF(Modélisation!$B$10=4,IF(C537&gt;=Modélisation!$B$20,Modélisation!$A$20,IF(C537&gt;=Modélisation!$B$19,Modélisation!$A$19,IF(C537&gt;=Modélisation!$B$18,Modélisation!$A$18,Modélisation!$A$17))),IF(Modélisation!$B$10=5,IF(C537&gt;=Modélisation!$B$21,Modélisation!$A$21,IF(C537&gt;=Modélisation!$B$20,Modélisation!$A$20,IF(C537&gt;=Modélisation!$B$19,Modélisation!$A$19,IF(C537&gt;=Modélisation!$B$18,Modélisation!$A$18,Modélisation!$A$17)))),IF(Modélisation!$B$10=6,IF(C537&gt;=Modélisation!$B$22,Modélisation!$A$22,IF(C537&gt;=Modélisation!$B$21,Modélisation!$A$21,IF(C537&gt;=Modélisation!$B$20,Modélisation!$A$20,IF(C537&gt;=Modélisation!$B$19,Modélisation!$A$19,IF(C537&gt;=Modélisation!$B$18,Modélisation!$A$18,Modélisation!$A$17))))),IF(Modélisation!$B$10=7,IF(C537&gt;=Modélisation!$B$23,Modélisation!$A$23,IF(C537&gt;=Modélisation!$B$22,Modélisation!$A$22,IF(C537&gt;=Modélisation!$B$21,Modélisation!$A$21,IF(C537&gt;=Modélisation!$B$20,Modélisation!$A$20,IF(C537&gt;=Modélisation!$B$19,Modélisation!$A$19,IF(C537&gt;=Modélisation!$B$18,Modélisation!$A$18,Modélisation!$A$17))))))))))))</f>
        <v/>
      </c>
      <c r="F537" s="1" t="str">
        <f>IF(ISBLANK(C537),"",VLOOKUP(E537,Modélisation!$A$17:$H$23,8,FALSE))</f>
        <v/>
      </c>
      <c r="G537" s="4" t="str">
        <f>IF(ISBLANK(C537),"",IF(Modélisation!$B$3="Oui",IF(D537=Liste!$F$2,0%,VLOOKUP(D537,Modélisation!$A$69:$B$86,2,FALSE)),""))</f>
        <v/>
      </c>
      <c r="H537" s="1" t="str">
        <f>IF(ISBLANK(C537),"",IF(Modélisation!$B$3="Oui",F537*(1-G537),F537))</f>
        <v/>
      </c>
    </row>
    <row r="538" spans="1:8" x14ac:dyDescent="0.35">
      <c r="A538" s="2">
        <v>537</v>
      </c>
      <c r="B538" s="36"/>
      <c r="C538" s="39"/>
      <c r="D538" s="37"/>
      <c r="E538" s="1" t="str">
        <f>IF(ISBLANK(C538),"",IF(Modélisation!$B$10=3,IF(C538&gt;=Modélisation!$B$19,Modélisation!$A$19,IF(C538&gt;=Modélisation!$B$18,Modélisation!$A$18,Modélisation!$A$17)),IF(Modélisation!$B$10=4,IF(C538&gt;=Modélisation!$B$20,Modélisation!$A$20,IF(C538&gt;=Modélisation!$B$19,Modélisation!$A$19,IF(C538&gt;=Modélisation!$B$18,Modélisation!$A$18,Modélisation!$A$17))),IF(Modélisation!$B$10=5,IF(C538&gt;=Modélisation!$B$21,Modélisation!$A$21,IF(C538&gt;=Modélisation!$B$20,Modélisation!$A$20,IF(C538&gt;=Modélisation!$B$19,Modélisation!$A$19,IF(C538&gt;=Modélisation!$B$18,Modélisation!$A$18,Modélisation!$A$17)))),IF(Modélisation!$B$10=6,IF(C538&gt;=Modélisation!$B$22,Modélisation!$A$22,IF(C538&gt;=Modélisation!$B$21,Modélisation!$A$21,IF(C538&gt;=Modélisation!$B$20,Modélisation!$A$20,IF(C538&gt;=Modélisation!$B$19,Modélisation!$A$19,IF(C538&gt;=Modélisation!$B$18,Modélisation!$A$18,Modélisation!$A$17))))),IF(Modélisation!$B$10=7,IF(C538&gt;=Modélisation!$B$23,Modélisation!$A$23,IF(C538&gt;=Modélisation!$B$22,Modélisation!$A$22,IF(C538&gt;=Modélisation!$B$21,Modélisation!$A$21,IF(C538&gt;=Modélisation!$B$20,Modélisation!$A$20,IF(C538&gt;=Modélisation!$B$19,Modélisation!$A$19,IF(C538&gt;=Modélisation!$B$18,Modélisation!$A$18,Modélisation!$A$17))))))))))))</f>
        <v/>
      </c>
      <c r="F538" s="1" t="str">
        <f>IF(ISBLANK(C538),"",VLOOKUP(E538,Modélisation!$A$17:$H$23,8,FALSE))</f>
        <v/>
      </c>
      <c r="G538" s="4" t="str">
        <f>IF(ISBLANK(C538),"",IF(Modélisation!$B$3="Oui",IF(D538=Liste!$F$2,0%,VLOOKUP(D538,Modélisation!$A$69:$B$86,2,FALSE)),""))</f>
        <v/>
      </c>
      <c r="H538" s="1" t="str">
        <f>IF(ISBLANK(C538),"",IF(Modélisation!$B$3="Oui",F538*(1-G538),F538))</f>
        <v/>
      </c>
    </row>
    <row r="539" spans="1:8" x14ac:dyDescent="0.35">
      <c r="A539" s="2">
        <v>538</v>
      </c>
      <c r="B539" s="36"/>
      <c r="C539" s="39"/>
      <c r="D539" s="37"/>
      <c r="E539" s="1" t="str">
        <f>IF(ISBLANK(C539),"",IF(Modélisation!$B$10=3,IF(C539&gt;=Modélisation!$B$19,Modélisation!$A$19,IF(C539&gt;=Modélisation!$B$18,Modélisation!$A$18,Modélisation!$A$17)),IF(Modélisation!$B$10=4,IF(C539&gt;=Modélisation!$B$20,Modélisation!$A$20,IF(C539&gt;=Modélisation!$B$19,Modélisation!$A$19,IF(C539&gt;=Modélisation!$B$18,Modélisation!$A$18,Modélisation!$A$17))),IF(Modélisation!$B$10=5,IF(C539&gt;=Modélisation!$B$21,Modélisation!$A$21,IF(C539&gt;=Modélisation!$B$20,Modélisation!$A$20,IF(C539&gt;=Modélisation!$B$19,Modélisation!$A$19,IF(C539&gt;=Modélisation!$B$18,Modélisation!$A$18,Modélisation!$A$17)))),IF(Modélisation!$B$10=6,IF(C539&gt;=Modélisation!$B$22,Modélisation!$A$22,IF(C539&gt;=Modélisation!$B$21,Modélisation!$A$21,IF(C539&gt;=Modélisation!$B$20,Modélisation!$A$20,IF(C539&gt;=Modélisation!$B$19,Modélisation!$A$19,IF(C539&gt;=Modélisation!$B$18,Modélisation!$A$18,Modélisation!$A$17))))),IF(Modélisation!$B$10=7,IF(C539&gt;=Modélisation!$B$23,Modélisation!$A$23,IF(C539&gt;=Modélisation!$B$22,Modélisation!$A$22,IF(C539&gt;=Modélisation!$B$21,Modélisation!$A$21,IF(C539&gt;=Modélisation!$B$20,Modélisation!$A$20,IF(C539&gt;=Modélisation!$B$19,Modélisation!$A$19,IF(C539&gt;=Modélisation!$B$18,Modélisation!$A$18,Modélisation!$A$17))))))))))))</f>
        <v/>
      </c>
      <c r="F539" s="1" t="str">
        <f>IF(ISBLANK(C539),"",VLOOKUP(E539,Modélisation!$A$17:$H$23,8,FALSE))</f>
        <v/>
      </c>
      <c r="G539" s="4" t="str">
        <f>IF(ISBLANK(C539),"",IF(Modélisation!$B$3="Oui",IF(D539=Liste!$F$2,0%,VLOOKUP(D539,Modélisation!$A$69:$B$86,2,FALSE)),""))</f>
        <v/>
      </c>
      <c r="H539" s="1" t="str">
        <f>IF(ISBLANK(C539),"",IF(Modélisation!$B$3="Oui",F539*(1-G539),F539))</f>
        <v/>
      </c>
    </row>
    <row r="540" spans="1:8" x14ac:dyDescent="0.35">
      <c r="A540" s="2">
        <v>539</v>
      </c>
      <c r="B540" s="36"/>
      <c r="C540" s="39"/>
      <c r="D540" s="37"/>
      <c r="E540" s="1" t="str">
        <f>IF(ISBLANK(C540),"",IF(Modélisation!$B$10=3,IF(C540&gt;=Modélisation!$B$19,Modélisation!$A$19,IF(C540&gt;=Modélisation!$B$18,Modélisation!$A$18,Modélisation!$A$17)),IF(Modélisation!$B$10=4,IF(C540&gt;=Modélisation!$B$20,Modélisation!$A$20,IF(C540&gt;=Modélisation!$B$19,Modélisation!$A$19,IF(C540&gt;=Modélisation!$B$18,Modélisation!$A$18,Modélisation!$A$17))),IF(Modélisation!$B$10=5,IF(C540&gt;=Modélisation!$B$21,Modélisation!$A$21,IF(C540&gt;=Modélisation!$B$20,Modélisation!$A$20,IF(C540&gt;=Modélisation!$B$19,Modélisation!$A$19,IF(C540&gt;=Modélisation!$B$18,Modélisation!$A$18,Modélisation!$A$17)))),IF(Modélisation!$B$10=6,IF(C540&gt;=Modélisation!$B$22,Modélisation!$A$22,IF(C540&gt;=Modélisation!$B$21,Modélisation!$A$21,IF(C540&gt;=Modélisation!$B$20,Modélisation!$A$20,IF(C540&gt;=Modélisation!$B$19,Modélisation!$A$19,IF(C540&gt;=Modélisation!$B$18,Modélisation!$A$18,Modélisation!$A$17))))),IF(Modélisation!$B$10=7,IF(C540&gt;=Modélisation!$B$23,Modélisation!$A$23,IF(C540&gt;=Modélisation!$B$22,Modélisation!$A$22,IF(C540&gt;=Modélisation!$B$21,Modélisation!$A$21,IF(C540&gt;=Modélisation!$B$20,Modélisation!$A$20,IF(C540&gt;=Modélisation!$B$19,Modélisation!$A$19,IF(C540&gt;=Modélisation!$B$18,Modélisation!$A$18,Modélisation!$A$17))))))))))))</f>
        <v/>
      </c>
      <c r="F540" s="1" t="str">
        <f>IF(ISBLANK(C540),"",VLOOKUP(E540,Modélisation!$A$17:$H$23,8,FALSE))</f>
        <v/>
      </c>
      <c r="G540" s="4" t="str">
        <f>IF(ISBLANK(C540),"",IF(Modélisation!$B$3="Oui",IF(D540=Liste!$F$2,0%,VLOOKUP(D540,Modélisation!$A$69:$B$86,2,FALSE)),""))</f>
        <v/>
      </c>
      <c r="H540" s="1" t="str">
        <f>IF(ISBLANK(C540),"",IF(Modélisation!$B$3="Oui",F540*(1-G540),F540))</f>
        <v/>
      </c>
    </row>
    <row r="541" spans="1:8" x14ac:dyDescent="0.35">
      <c r="A541" s="2">
        <v>540</v>
      </c>
      <c r="B541" s="36"/>
      <c r="C541" s="39"/>
      <c r="D541" s="37"/>
      <c r="E541" s="1" t="str">
        <f>IF(ISBLANK(C541),"",IF(Modélisation!$B$10=3,IF(C541&gt;=Modélisation!$B$19,Modélisation!$A$19,IF(C541&gt;=Modélisation!$B$18,Modélisation!$A$18,Modélisation!$A$17)),IF(Modélisation!$B$10=4,IF(C541&gt;=Modélisation!$B$20,Modélisation!$A$20,IF(C541&gt;=Modélisation!$B$19,Modélisation!$A$19,IF(C541&gt;=Modélisation!$B$18,Modélisation!$A$18,Modélisation!$A$17))),IF(Modélisation!$B$10=5,IF(C541&gt;=Modélisation!$B$21,Modélisation!$A$21,IF(C541&gt;=Modélisation!$B$20,Modélisation!$A$20,IF(C541&gt;=Modélisation!$B$19,Modélisation!$A$19,IF(C541&gt;=Modélisation!$B$18,Modélisation!$A$18,Modélisation!$A$17)))),IF(Modélisation!$B$10=6,IF(C541&gt;=Modélisation!$B$22,Modélisation!$A$22,IF(C541&gt;=Modélisation!$B$21,Modélisation!$A$21,IF(C541&gt;=Modélisation!$B$20,Modélisation!$A$20,IF(C541&gt;=Modélisation!$B$19,Modélisation!$A$19,IF(C541&gt;=Modélisation!$B$18,Modélisation!$A$18,Modélisation!$A$17))))),IF(Modélisation!$B$10=7,IF(C541&gt;=Modélisation!$B$23,Modélisation!$A$23,IF(C541&gt;=Modélisation!$B$22,Modélisation!$A$22,IF(C541&gt;=Modélisation!$B$21,Modélisation!$A$21,IF(C541&gt;=Modélisation!$B$20,Modélisation!$A$20,IF(C541&gt;=Modélisation!$B$19,Modélisation!$A$19,IF(C541&gt;=Modélisation!$B$18,Modélisation!$A$18,Modélisation!$A$17))))))))))))</f>
        <v/>
      </c>
      <c r="F541" s="1" t="str">
        <f>IF(ISBLANK(C541),"",VLOOKUP(E541,Modélisation!$A$17:$H$23,8,FALSE))</f>
        <v/>
      </c>
      <c r="G541" s="4" t="str">
        <f>IF(ISBLANK(C541),"",IF(Modélisation!$B$3="Oui",IF(D541=Liste!$F$2,0%,VLOOKUP(D541,Modélisation!$A$69:$B$86,2,FALSE)),""))</f>
        <v/>
      </c>
      <c r="H541" s="1" t="str">
        <f>IF(ISBLANK(C541),"",IF(Modélisation!$B$3="Oui",F541*(1-G541),F541))</f>
        <v/>
      </c>
    </row>
    <row r="542" spans="1:8" x14ac:dyDescent="0.35">
      <c r="A542" s="2">
        <v>541</v>
      </c>
      <c r="B542" s="36"/>
      <c r="C542" s="39"/>
      <c r="D542" s="37"/>
      <c r="E542" s="1" t="str">
        <f>IF(ISBLANK(C542),"",IF(Modélisation!$B$10=3,IF(C542&gt;=Modélisation!$B$19,Modélisation!$A$19,IF(C542&gt;=Modélisation!$B$18,Modélisation!$A$18,Modélisation!$A$17)),IF(Modélisation!$B$10=4,IF(C542&gt;=Modélisation!$B$20,Modélisation!$A$20,IF(C542&gt;=Modélisation!$B$19,Modélisation!$A$19,IF(C542&gt;=Modélisation!$B$18,Modélisation!$A$18,Modélisation!$A$17))),IF(Modélisation!$B$10=5,IF(C542&gt;=Modélisation!$B$21,Modélisation!$A$21,IF(C542&gt;=Modélisation!$B$20,Modélisation!$A$20,IF(C542&gt;=Modélisation!$B$19,Modélisation!$A$19,IF(C542&gt;=Modélisation!$B$18,Modélisation!$A$18,Modélisation!$A$17)))),IF(Modélisation!$B$10=6,IF(C542&gt;=Modélisation!$B$22,Modélisation!$A$22,IF(C542&gt;=Modélisation!$B$21,Modélisation!$A$21,IF(C542&gt;=Modélisation!$B$20,Modélisation!$A$20,IF(C542&gt;=Modélisation!$B$19,Modélisation!$A$19,IF(C542&gt;=Modélisation!$B$18,Modélisation!$A$18,Modélisation!$A$17))))),IF(Modélisation!$B$10=7,IF(C542&gt;=Modélisation!$B$23,Modélisation!$A$23,IF(C542&gt;=Modélisation!$B$22,Modélisation!$A$22,IF(C542&gt;=Modélisation!$B$21,Modélisation!$A$21,IF(C542&gt;=Modélisation!$B$20,Modélisation!$A$20,IF(C542&gt;=Modélisation!$B$19,Modélisation!$A$19,IF(C542&gt;=Modélisation!$B$18,Modélisation!$A$18,Modélisation!$A$17))))))))))))</f>
        <v/>
      </c>
      <c r="F542" s="1" t="str">
        <f>IF(ISBLANK(C542),"",VLOOKUP(E542,Modélisation!$A$17:$H$23,8,FALSE))</f>
        <v/>
      </c>
      <c r="G542" s="4" t="str">
        <f>IF(ISBLANK(C542),"",IF(Modélisation!$B$3="Oui",IF(D542=Liste!$F$2,0%,VLOOKUP(D542,Modélisation!$A$69:$B$86,2,FALSE)),""))</f>
        <v/>
      </c>
      <c r="H542" s="1" t="str">
        <f>IF(ISBLANK(C542),"",IF(Modélisation!$B$3="Oui",F542*(1-G542),F542))</f>
        <v/>
      </c>
    </row>
    <row r="543" spans="1:8" x14ac:dyDescent="0.35">
      <c r="A543" s="2">
        <v>542</v>
      </c>
      <c r="B543" s="36"/>
      <c r="C543" s="39"/>
      <c r="D543" s="37"/>
      <c r="E543" s="1" t="str">
        <f>IF(ISBLANK(C543),"",IF(Modélisation!$B$10=3,IF(C543&gt;=Modélisation!$B$19,Modélisation!$A$19,IF(C543&gt;=Modélisation!$B$18,Modélisation!$A$18,Modélisation!$A$17)),IF(Modélisation!$B$10=4,IF(C543&gt;=Modélisation!$B$20,Modélisation!$A$20,IF(C543&gt;=Modélisation!$B$19,Modélisation!$A$19,IF(C543&gt;=Modélisation!$B$18,Modélisation!$A$18,Modélisation!$A$17))),IF(Modélisation!$B$10=5,IF(C543&gt;=Modélisation!$B$21,Modélisation!$A$21,IF(C543&gt;=Modélisation!$B$20,Modélisation!$A$20,IF(C543&gt;=Modélisation!$B$19,Modélisation!$A$19,IF(C543&gt;=Modélisation!$B$18,Modélisation!$A$18,Modélisation!$A$17)))),IF(Modélisation!$B$10=6,IF(C543&gt;=Modélisation!$B$22,Modélisation!$A$22,IF(C543&gt;=Modélisation!$B$21,Modélisation!$A$21,IF(C543&gt;=Modélisation!$B$20,Modélisation!$A$20,IF(C543&gt;=Modélisation!$B$19,Modélisation!$A$19,IF(C543&gt;=Modélisation!$B$18,Modélisation!$A$18,Modélisation!$A$17))))),IF(Modélisation!$B$10=7,IF(C543&gt;=Modélisation!$B$23,Modélisation!$A$23,IF(C543&gt;=Modélisation!$B$22,Modélisation!$A$22,IF(C543&gt;=Modélisation!$B$21,Modélisation!$A$21,IF(C543&gt;=Modélisation!$B$20,Modélisation!$A$20,IF(C543&gt;=Modélisation!$B$19,Modélisation!$A$19,IF(C543&gt;=Modélisation!$B$18,Modélisation!$A$18,Modélisation!$A$17))))))))))))</f>
        <v/>
      </c>
      <c r="F543" s="1" t="str">
        <f>IF(ISBLANK(C543),"",VLOOKUP(E543,Modélisation!$A$17:$H$23,8,FALSE))</f>
        <v/>
      </c>
      <c r="G543" s="4" t="str">
        <f>IF(ISBLANK(C543),"",IF(Modélisation!$B$3="Oui",IF(D543=Liste!$F$2,0%,VLOOKUP(D543,Modélisation!$A$69:$B$86,2,FALSE)),""))</f>
        <v/>
      </c>
      <c r="H543" s="1" t="str">
        <f>IF(ISBLANK(C543),"",IF(Modélisation!$B$3="Oui",F543*(1-G543),F543))</f>
        <v/>
      </c>
    </row>
    <row r="544" spans="1:8" x14ac:dyDescent="0.35">
      <c r="A544" s="2">
        <v>543</v>
      </c>
      <c r="B544" s="36"/>
      <c r="C544" s="39"/>
      <c r="D544" s="37"/>
      <c r="E544" s="1" t="str">
        <f>IF(ISBLANK(C544),"",IF(Modélisation!$B$10=3,IF(C544&gt;=Modélisation!$B$19,Modélisation!$A$19,IF(C544&gt;=Modélisation!$B$18,Modélisation!$A$18,Modélisation!$A$17)),IF(Modélisation!$B$10=4,IF(C544&gt;=Modélisation!$B$20,Modélisation!$A$20,IF(C544&gt;=Modélisation!$B$19,Modélisation!$A$19,IF(C544&gt;=Modélisation!$B$18,Modélisation!$A$18,Modélisation!$A$17))),IF(Modélisation!$B$10=5,IF(C544&gt;=Modélisation!$B$21,Modélisation!$A$21,IF(C544&gt;=Modélisation!$B$20,Modélisation!$A$20,IF(C544&gt;=Modélisation!$B$19,Modélisation!$A$19,IF(C544&gt;=Modélisation!$B$18,Modélisation!$A$18,Modélisation!$A$17)))),IF(Modélisation!$B$10=6,IF(C544&gt;=Modélisation!$B$22,Modélisation!$A$22,IF(C544&gt;=Modélisation!$B$21,Modélisation!$A$21,IF(C544&gt;=Modélisation!$B$20,Modélisation!$A$20,IF(C544&gt;=Modélisation!$B$19,Modélisation!$A$19,IF(C544&gt;=Modélisation!$B$18,Modélisation!$A$18,Modélisation!$A$17))))),IF(Modélisation!$B$10=7,IF(C544&gt;=Modélisation!$B$23,Modélisation!$A$23,IF(C544&gt;=Modélisation!$B$22,Modélisation!$A$22,IF(C544&gt;=Modélisation!$B$21,Modélisation!$A$21,IF(C544&gt;=Modélisation!$B$20,Modélisation!$A$20,IF(C544&gt;=Modélisation!$B$19,Modélisation!$A$19,IF(C544&gt;=Modélisation!$B$18,Modélisation!$A$18,Modélisation!$A$17))))))))))))</f>
        <v/>
      </c>
      <c r="F544" s="1" t="str">
        <f>IF(ISBLANK(C544),"",VLOOKUP(E544,Modélisation!$A$17:$H$23,8,FALSE))</f>
        <v/>
      </c>
      <c r="G544" s="4" t="str">
        <f>IF(ISBLANK(C544),"",IF(Modélisation!$B$3="Oui",IF(D544=Liste!$F$2,0%,VLOOKUP(D544,Modélisation!$A$69:$B$86,2,FALSE)),""))</f>
        <v/>
      </c>
      <c r="H544" s="1" t="str">
        <f>IF(ISBLANK(C544),"",IF(Modélisation!$B$3="Oui",F544*(1-G544),F544))</f>
        <v/>
      </c>
    </row>
    <row r="545" spans="1:8" x14ac:dyDescent="0.35">
      <c r="A545" s="2">
        <v>544</v>
      </c>
      <c r="B545" s="36"/>
      <c r="C545" s="39"/>
      <c r="D545" s="37"/>
      <c r="E545" s="1" t="str">
        <f>IF(ISBLANK(C545),"",IF(Modélisation!$B$10=3,IF(C545&gt;=Modélisation!$B$19,Modélisation!$A$19,IF(C545&gt;=Modélisation!$B$18,Modélisation!$A$18,Modélisation!$A$17)),IF(Modélisation!$B$10=4,IF(C545&gt;=Modélisation!$B$20,Modélisation!$A$20,IF(C545&gt;=Modélisation!$B$19,Modélisation!$A$19,IF(C545&gt;=Modélisation!$B$18,Modélisation!$A$18,Modélisation!$A$17))),IF(Modélisation!$B$10=5,IF(C545&gt;=Modélisation!$B$21,Modélisation!$A$21,IF(C545&gt;=Modélisation!$B$20,Modélisation!$A$20,IF(C545&gt;=Modélisation!$B$19,Modélisation!$A$19,IF(C545&gt;=Modélisation!$B$18,Modélisation!$A$18,Modélisation!$A$17)))),IF(Modélisation!$B$10=6,IF(C545&gt;=Modélisation!$B$22,Modélisation!$A$22,IF(C545&gt;=Modélisation!$B$21,Modélisation!$A$21,IF(C545&gt;=Modélisation!$B$20,Modélisation!$A$20,IF(C545&gt;=Modélisation!$B$19,Modélisation!$A$19,IF(C545&gt;=Modélisation!$B$18,Modélisation!$A$18,Modélisation!$A$17))))),IF(Modélisation!$B$10=7,IF(C545&gt;=Modélisation!$B$23,Modélisation!$A$23,IF(C545&gt;=Modélisation!$B$22,Modélisation!$A$22,IF(C545&gt;=Modélisation!$B$21,Modélisation!$A$21,IF(C545&gt;=Modélisation!$B$20,Modélisation!$A$20,IF(C545&gt;=Modélisation!$B$19,Modélisation!$A$19,IF(C545&gt;=Modélisation!$B$18,Modélisation!$A$18,Modélisation!$A$17))))))))))))</f>
        <v/>
      </c>
      <c r="F545" s="1" t="str">
        <f>IF(ISBLANK(C545),"",VLOOKUP(E545,Modélisation!$A$17:$H$23,8,FALSE))</f>
        <v/>
      </c>
      <c r="G545" s="4" t="str">
        <f>IF(ISBLANK(C545),"",IF(Modélisation!$B$3="Oui",IF(D545=Liste!$F$2,0%,VLOOKUP(D545,Modélisation!$A$69:$B$86,2,FALSE)),""))</f>
        <v/>
      </c>
      <c r="H545" s="1" t="str">
        <f>IF(ISBLANK(C545),"",IF(Modélisation!$B$3="Oui",F545*(1-G545),F545))</f>
        <v/>
      </c>
    </row>
    <row r="546" spans="1:8" x14ac:dyDescent="0.35">
      <c r="A546" s="2">
        <v>545</v>
      </c>
      <c r="B546" s="36"/>
      <c r="C546" s="39"/>
      <c r="D546" s="37"/>
      <c r="E546" s="1" t="str">
        <f>IF(ISBLANK(C546),"",IF(Modélisation!$B$10=3,IF(C546&gt;=Modélisation!$B$19,Modélisation!$A$19,IF(C546&gt;=Modélisation!$B$18,Modélisation!$A$18,Modélisation!$A$17)),IF(Modélisation!$B$10=4,IF(C546&gt;=Modélisation!$B$20,Modélisation!$A$20,IF(C546&gt;=Modélisation!$B$19,Modélisation!$A$19,IF(C546&gt;=Modélisation!$B$18,Modélisation!$A$18,Modélisation!$A$17))),IF(Modélisation!$B$10=5,IF(C546&gt;=Modélisation!$B$21,Modélisation!$A$21,IF(C546&gt;=Modélisation!$B$20,Modélisation!$A$20,IF(C546&gt;=Modélisation!$B$19,Modélisation!$A$19,IF(C546&gt;=Modélisation!$B$18,Modélisation!$A$18,Modélisation!$A$17)))),IF(Modélisation!$B$10=6,IF(C546&gt;=Modélisation!$B$22,Modélisation!$A$22,IF(C546&gt;=Modélisation!$B$21,Modélisation!$A$21,IF(C546&gt;=Modélisation!$B$20,Modélisation!$A$20,IF(C546&gt;=Modélisation!$B$19,Modélisation!$A$19,IF(C546&gt;=Modélisation!$B$18,Modélisation!$A$18,Modélisation!$A$17))))),IF(Modélisation!$B$10=7,IF(C546&gt;=Modélisation!$B$23,Modélisation!$A$23,IF(C546&gt;=Modélisation!$B$22,Modélisation!$A$22,IF(C546&gt;=Modélisation!$B$21,Modélisation!$A$21,IF(C546&gt;=Modélisation!$B$20,Modélisation!$A$20,IF(C546&gt;=Modélisation!$B$19,Modélisation!$A$19,IF(C546&gt;=Modélisation!$B$18,Modélisation!$A$18,Modélisation!$A$17))))))))))))</f>
        <v/>
      </c>
      <c r="F546" s="1" t="str">
        <f>IF(ISBLANK(C546),"",VLOOKUP(E546,Modélisation!$A$17:$H$23,8,FALSE))</f>
        <v/>
      </c>
      <c r="G546" s="4" t="str">
        <f>IF(ISBLANK(C546),"",IF(Modélisation!$B$3="Oui",IF(D546=Liste!$F$2,0%,VLOOKUP(D546,Modélisation!$A$69:$B$86,2,FALSE)),""))</f>
        <v/>
      </c>
      <c r="H546" s="1" t="str">
        <f>IF(ISBLANK(C546),"",IF(Modélisation!$B$3="Oui",F546*(1-G546),F546))</f>
        <v/>
      </c>
    </row>
    <row r="547" spans="1:8" x14ac:dyDescent="0.35">
      <c r="A547" s="2">
        <v>546</v>
      </c>
      <c r="B547" s="36"/>
      <c r="C547" s="39"/>
      <c r="D547" s="37"/>
      <c r="E547" s="1" t="str">
        <f>IF(ISBLANK(C547),"",IF(Modélisation!$B$10=3,IF(C547&gt;=Modélisation!$B$19,Modélisation!$A$19,IF(C547&gt;=Modélisation!$B$18,Modélisation!$A$18,Modélisation!$A$17)),IF(Modélisation!$B$10=4,IF(C547&gt;=Modélisation!$B$20,Modélisation!$A$20,IF(C547&gt;=Modélisation!$B$19,Modélisation!$A$19,IF(C547&gt;=Modélisation!$B$18,Modélisation!$A$18,Modélisation!$A$17))),IF(Modélisation!$B$10=5,IF(C547&gt;=Modélisation!$B$21,Modélisation!$A$21,IF(C547&gt;=Modélisation!$B$20,Modélisation!$A$20,IF(C547&gt;=Modélisation!$B$19,Modélisation!$A$19,IF(C547&gt;=Modélisation!$B$18,Modélisation!$A$18,Modélisation!$A$17)))),IF(Modélisation!$B$10=6,IF(C547&gt;=Modélisation!$B$22,Modélisation!$A$22,IF(C547&gt;=Modélisation!$B$21,Modélisation!$A$21,IF(C547&gt;=Modélisation!$B$20,Modélisation!$A$20,IF(C547&gt;=Modélisation!$B$19,Modélisation!$A$19,IF(C547&gt;=Modélisation!$B$18,Modélisation!$A$18,Modélisation!$A$17))))),IF(Modélisation!$B$10=7,IF(C547&gt;=Modélisation!$B$23,Modélisation!$A$23,IF(C547&gt;=Modélisation!$B$22,Modélisation!$A$22,IF(C547&gt;=Modélisation!$B$21,Modélisation!$A$21,IF(C547&gt;=Modélisation!$B$20,Modélisation!$A$20,IF(C547&gt;=Modélisation!$B$19,Modélisation!$A$19,IF(C547&gt;=Modélisation!$B$18,Modélisation!$A$18,Modélisation!$A$17))))))))))))</f>
        <v/>
      </c>
      <c r="F547" s="1" t="str">
        <f>IF(ISBLANK(C547),"",VLOOKUP(E547,Modélisation!$A$17:$H$23,8,FALSE))</f>
        <v/>
      </c>
      <c r="G547" s="4" t="str">
        <f>IF(ISBLANK(C547),"",IF(Modélisation!$B$3="Oui",IF(D547=Liste!$F$2,0%,VLOOKUP(D547,Modélisation!$A$69:$B$86,2,FALSE)),""))</f>
        <v/>
      </c>
      <c r="H547" s="1" t="str">
        <f>IF(ISBLANK(C547),"",IF(Modélisation!$B$3="Oui",F547*(1-G547),F547))</f>
        <v/>
      </c>
    </row>
    <row r="548" spans="1:8" x14ac:dyDescent="0.35">
      <c r="A548" s="2">
        <v>547</v>
      </c>
      <c r="B548" s="36"/>
      <c r="C548" s="39"/>
      <c r="D548" s="37"/>
      <c r="E548" s="1" t="str">
        <f>IF(ISBLANK(C548),"",IF(Modélisation!$B$10=3,IF(C548&gt;=Modélisation!$B$19,Modélisation!$A$19,IF(C548&gt;=Modélisation!$B$18,Modélisation!$A$18,Modélisation!$A$17)),IF(Modélisation!$B$10=4,IF(C548&gt;=Modélisation!$B$20,Modélisation!$A$20,IF(C548&gt;=Modélisation!$B$19,Modélisation!$A$19,IF(C548&gt;=Modélisation!$B$18,Modélisation!$A$18,Modélisation!$A$17))),IF(Modélisation!$B$10=5,IF(C548&gt;=Modélisation!$B$21,Modélisation!$A$21,IF(C548&gt;=Modélisation!$B$20,Modélisation!$A$20,IF(C548&gt;=Modélisation!$B$19,Modélisation!$A$19,IF(C548&gt;=Modélisation!$B$18,Modélisation!$A$18,Modélisation!$A$17)))),IF(Modélisation!$B$10=6,IF(C548&gt;=Modélisation!$B$22,Modélisation!$A$22,IF(C548&gt;=Modélisation!$B$21,Modélisation!$A$21,IF(C548&gt;=Modélisation!$B$20,Modélisation!$A$20,IF(C548&gt;=Modélisation!$B$19,Modélisation!$A$19,IF(C548&gt;=Modélisation!$B$18,Modélisation!$A$18,Modélisation!$A$17))))),IF(Modélisation!$B$10=7,IF(C548&gt;=Modélisation!$B$23,Modélisation!$A$23,IF(C548&gt;=Modélisation!$B$22,Modélisation!$A$22,IF(C548&gt;=Modélisation!$B$21,Modélisation!$A$21,IF(C548&gt;=Modélisation!$B$20,Modélisation!$A$20,IF(C548&gt;=Modélisation!$B$19,Modélisation!$A$19,IF(C548&gt;=Modélisation!$B$18,Modélisation!$A$18,Modélisation!$A$17))))))))))))</f>
        <v/>
      </c>
      <c r="F548" s="1" t="str">
        <f>IF(ISBLANK(C548),"",VLOOKUP(E548,Modélisation!$A$17:$H$23,8,FALSE))</f>
        <v/>
      </c>
      <c r="G548" s="4" t="str">
        <f>IF(ISBLANK(C548),"",IF(Modélisation!$B$3="Oui",IF(D548=Liste!$F$2,0%,VLOOKUP(D548,Modélisation!$A$69:$B$86,2,FALSE)),""))</f>
        <v/>
      </c>
      <c r="H548" s="1" t="str">
        <f>IF(ISBLANK(C548),"",IF(Modélisation!$B$3="Oui",F548*(1-G548),F548))</f>
        <v/>
      </c>
    </row>
    <row r="549" spans="1:8" x14ac:dyDescent="0.35">
      <c r="A549" s="2">
        <v>548</v>
      </c>
      <c r="B549" s="36"/>
      <c r="C549" s="39"/>
      <c r="D549" s="37"/>
      <c r="E549" s="1" t="str">
        <f>IF(ISBLANK(C549),"",IF(Modélisation!$B$10=3,IF(C549&gt;=Modélisation!$B$19,Modélisation!$A$19,IF(C549&gt;=Modélisation!$B$18,Modélisation!$A$18,Modélisation!$A$17)),IF(Modélisation!$B$10=4,IF(C549&gt;=Modélisation!$B$20,Modélisation!$A$20,IF(C549&gt;=Modélisation!$B$19,Modélisation!$A$19,IF(C549&gt;=Modélisation!$B$18,Modélisation!$A$18,Modélisation!$A$17))),IF(Modélisation!$B$10=5,IF(C549&gt;=Modélisation!$B$21,Modélisation!$A$21,IF(C549&gt;=Modélisation!$B$20,Modélisation!$A$20,IF(C549&gt;=Modélisation!$B$19,Modélisation!$A$19,IF(C549&gt;=Modélisation!$B$18,Modélisation!$A$18,Modélisation!$A$17)))),IF(Modélisation!$B$10=6,IF(C549&gt;=Modélisation!$B$22,Modélisation!$A$22,IF(C549&gt;=Modélisation!$B$21,Modélisation!$A$21,IF(C549&gt;=Modélisation!$B$20,Modélisation!$A$20,IF(C549&gt;=Modélisation!$B$19,Modélisation!$A$19,IF(C549&gt;=Modélisation!$B$18,Modélisation!$A$18,Modélisation!$A$17))))),IF(Modélisation!$B$10=7,IF(C549&gt;=Modélisation!$B$23,Modélisation!$A$23,IF(C549&gt;=Modélisation!$B$22,Modélisation!$A$22,IF(C549&gt;=Modélisation!$B$21,Modélisation!$A$21,IF(C549&gt;=Modélisation!$B$20,Modélisation!$A$20,IF(C549&gt;=Modélisation!$B$19,Modélisation!$A$19,IF(C549&gt;=Modélisation!$B$18,Modélisation!$A$18,Modélisation!$A$17))))))))))))</f>
        <v/>
      </c>
      <c r="F549" s="1" t="str">
        <f>IF(ISBLANK(C549),"",VLOOKUP(E549,Modélisation!$A$17:$H$23,8,FALSE))</f>
        <v/>
      </c>
      <c r="G549" s="4" t="str">
        <f>IF(ISBLANK(C549),"",IF(Modélisation!$B$3="Oui",IF(D549=Liste!$F$2,0%,VLOOKUP(D549,Modélisation!$A$69:$B$86,2,FALSE)),""))</f>
        <v/>
      </c>
      <c r="H549" s="1" t="str">
        <f>IF(ISBLANK(C549),"",IF(Modélisation!$B$3="Oui",F549*(1-G549),F549))</f>
        <v/>
      </c>
    </row>
    <row r="550" spans="1:8" x14ac:dyDescent="0.35">
      <c r="A550" s="2">
        <v>549</v>
      </c>
      <c r="B550" s="36"/>
      <c r="C550" s="39"/>
      <c r="D550" s="37"/>
      <c r="E550" s="1" t="str">
        <f>IF(ISBLANK(C550),"",IF(Modélisation!$B$10=3,IF(C550&gt;=Modélisation!$B$19,Modélisation!$A$19,IF(C550&gt;=Modélisation!$B$18,Modélisation!$A$18,Modélisation!$A$17)),IF(Modélisation!$B$10=4,IF(C550&gt;=Modélisation!$B$20,Modélisation!$A$20,IF(C550&gt;=Modélisation!$B$19,Modélisation!$A$19,IF(C550&gt;=Modélisation!$B$18,Modélisation!$A$18,Modélisation!$A$17))),IF(Modélisation!$B$10=5,IF(C550&gt;=Modélisation!$B$21,Modélisation!$A$21,IF(C550&gt;=Modélisation!$B$20,Modélisation!$A$20,IF(C550&gt;=Modélisation!$B$19,Modélisation!$A$19,IF(C550&gt;=Modélisation!$B$18,Modélisation!$A$18,Modélisation!$A$17)))),IF(Modélisation!$B$10=6,IF(C550&gt;=Modélisation!$B$22,Modélisation!$A$22,IF(C550&gt;=Modélisation!$B$21,Modélisation!$A$21,IF(C550&gt;=Modélisation!$B$20,Modélisation!$A$20,IF(C550&gt;=Modélisation!$B$19,Modélisation!$A$19,IF(C550&gt;=Modélisation!$B$18,Modélisation!$A$18,Modélisation!$A$17))))),IF(Modélisation!$B$10=7,IF(C550&gt;=Modélisation!$B$23,Modélisation!$A$23,IF(C550&gt;=Modélisation!$B$22,Modélisation!$A$22,IF(C550&gt;=Modélisation!$B$21,Modélisation!$A$21,IF(C550&gt;=Modélisation!$B$20,Modélisation!$A$20,IF(C550&gt;=Modélisation!$B$19,Modélisation!$A$19,IF(C550&gt;=Modélisation!$B$18,Modélisation!$A$18,Modélisation!$A$17))))))))))))</f>
        <v/>
      </c>
      <c r="F550" s="1" t="str">
        <f>IF(ISBLANK(C550),"",VLOOKUP(E550,Modélisation!$A$17:$H$23,8,FALSE))</f>
        <v/>
      </c>
      <c r="G550" s="4" t="str">
        <f>IF(ISBLANK(C550),"",IF(Modélisation!$B$3="Oui",IF(D550=Liste!$F$2,0%,VLOOKUP(D550,Modélisation!$A$69:$B$86,2,FALSE)),""))</f>
        <v/>
      </c>
      <c r="H550" s="1" t="str">
        <f>IF(ISBLANK(C550),"",IF(Modélisation!$B$3="Oui",F550*(1-G550),F550))</f>
        <v/>
      </c>
    </row>
    <row r="551" spans="1:8" x14ac:dyDescent="0.35">
      <c r="A551" s="2">
        <v>550</v>
      </c>
      <c r="B551" s="36"/>
      <c r="C551" s="39"/>
      <c r="D551" s="37"/>
      <c r="E551" s="1" t="str">
        <f>IF(ISBLANK(C551),"",IF(Modélisation!$B$10=3,IF(C551&gt;=Modélisation!$B$19,Modélisation!$A$19,IF(C551&gt;=Modélisation!$B$18,Modélisation!$A$18,Modélisation!$A$17)),IF(Modélisation!$B$10=4,IF(C551&gt;=Modélisation!$B$20,Modélisation!$A$20,IF(C551&gt;=Modélisation!$B$19,Modélisation!$A$19,IF(C551&gt;=Modélisation!$B$18,Modélisation!$A$18,Modélisation!$A$17))),IF(Modélisation!$B$10=5,IF(C551&gt;=Modélisation!$B$21,Modélisation!$A$21,IF(C551&gt;=Modélisation!$B$20,Modélisation!$A$20,IF(C551&gt;=Modélisation!$B$19,Modélisation!$A$19,IF(C551&gt;=Modélisation!$B$18,Modélisation!$A$18,Modélisation!$A$17)))),IF(Modélisation!$B$10=6,IF(C551&gt;=Modélisation!$B$22,Modélisation!$A$22,IF(C551&gt;=Modélisation!$B$21,Modélisation!$A$21,IF(C551&gt;=Modélisation!$B$20,Modélisation!$A$20,IF(C551&gt;=Modélisation!$B$19,Modélisation!$A$19,IF(C551&gt;=Modélisation!$B$18,Modélisation!$A$18,Modélisation!$A$17))))),IF(Modélisation!$B$10=7,IF(C551&gt;=Modélisation!$B$23,Modélisation!$A$23,IF(C551&gt;=Modélisation!$B$22,Modélisation!$A$22,IF(C551&gt;=Modélisation!$B$21,Modélisation!$A$21,IF(C551&gt;=Modélisation!$B$20,Modélisation!$A$20,IF(C551&gt;=Modélisation!$B$19,Modélisation!$A$19,IF(C551&gt;=Modélisation!$B$18,Modélisation!$A$18,Modélisation!$A$17))))))))))))</f>
        <v/>
      </c>
      <c r="F551" s="1" t="str">
        <f>IF(ISBLANK(C551),"",VLOOKUP(E551,Modélisation!$A$17:$H$23,8,FALSE))</f>
        <v/>
      </c>
      <c r="G551" s="4" t="str">
        <f>IF(ISBLANK(C551),"",IF(Modélisation!$B$3="Oui",IF(D551=Liste!$F$2,0%,VLOOKUP(D551,Modélisation!$A$69:$B$86,2,FALSE)),""))</f>
        <v/>
      </c>
      <c r="H551" s="1" t="str">
        <f>IF(ISBLANK(C551),"",IF(Modélisation!$B$3="Oui",F551*(1-G551),F551))</f>
        <v/>
      </c>
    </row>
    <row r="552" spans="1:8" x14ac:dyDescent="0.35">
      <c r="A552" s="2">
        <v>551</v>
      </c>
      <c r="B552" s="36"/>
      <c r="C552" s="39"/>
      <c r="D552" s="37"/>
      <c r="E552" s="1" t="str">
        <f>IF(ISBLANK(C552),"",IF(Modélisation!$B$10=3,IF(C552&gt;=Modélisation!$B$19,Modélisation!$A$19,IF(C552&gt;=Modélisation!$B$18,Modélisation!$A$18,Modélisation!$A$17)),IF(Modélisation!$B$10=4,IF(C552&gt;=Modélisation!$B$20,Modélisation!$A$20,IF(C552&gt;=Modélisation!$B$19,Modélisation!$A$19,IF(C552&gt;=Modélisation!$B$18,Modélisation!$A$18,Modélisation!$A$17))),IF(Modélisation!$B$10=5,IF(C552&gt;=Modélisation!$B$21,Modélisation!$A$21,IF(C552&gt;=Modélisation!$B$20,Modélisation!$A$20,IF(C552&gt;=Modélisation!$B$19,Modélisation!$A$19,IF(C552&gt;=Modélisation!$B$18,Modélisation!$A$18,Modélisation!$A$17)))),IF(Modélisation!$B$10=6,IF(C552&gt;=Modélisation!$B$22,Modélisation!$A$22,IF(C552&gt;=Modélisation!$B$21,Modélisation!$A$21,IF(C552&gt;=Modélisation!$B$20,Modélisation!$A$20,IF(C552&gt;=Modélisation!$B$19,Modélisation!$A$19,IF(C552&gt;=Modélisation!$B$18,Modélisation!$A$18,Modélisation!$A$17))))),IF(Modélisation!$B$10=7,IF(C552&gt;=Modélisation!$B$23,Modélisation!$A$23,IF(C552&gt;=Modélisation!$B$22,Modélisation!$A$22,IF(C552&gt;=Modélisation!$B$21,Modélisation!$A$21,IF(C552&gt;=Modélisation!$B$20,Modélisation!$A$20,IF(C552&gt;=Modélisation!$B$19,Modélisation!$A$19,IF(C552&gt;=Modélisation!$B$18,Modélisation!$A$18,Modélisation!$A$17))))))))))))</f>
        <v/>
      </c>
      <c r="F552" s="1" t="str">
        <f>IF(ISBLANK(C552),"",VLOOKUP(E552,Modélisation!$A$17:$H$23,8,FALSE))</f>
        <v/>
      </c>
      <c r="G552" s="4" t="str">
        <f>IF(ISBLANK(C552),"",IF(Modélisation!$B$3="Oui",IF(D552=Liste!$F$2,0%,VLOOKUP(D552,Modélisation!$A$69:$B$86,2,FALSE)),""))</f>
        <v/>
      </c>
      <c r="H552" s="1" t="str">
        <f>IF(ISBLANK(C552),"",IF(Modélisation!$B$3="Oui",F552*(1-G552),F552))</f>
        <v/>
      </c>
    </row>
    <row r="553" spans="1:8" x14ac:dyDescent="0.35">
      <c r="A553" s="2">
        <v>552</v>
      </c>
      <c r="B553" s="36"/>
      <c r="C553" s="39"/>
      <c r="D553" s="37"/>
      <c r="E553" s="1" t="str">
        <f>IF(ISBLANK(C553),"",IF(Modélisation!$B$10=3,IF(C553&gt;=Modélisation!$B$19,Modélisation!$A$19,IF(C553&gt;=Modélisation!$B$18,Modélisation!$A$18,Modélisation!$A$17)),IF(Modélisation!$B$10=4,IF(C553&gt;=Modélisation!$B$20,Modélisation!$A$20,IF(C553&gt;=Modélisation!$B$19,Modélisation!$A$19,IF(C553&gt;=Modélisation!$B$18,Modélisation!$A$18,Modélisation!$A$17))),IF(Modélisation!$B$10=5,IF(C553&gt;=Modélisation!$B$21,Modélisation!$A$21,IF(C553&gt;=Modélisation!$B$20,Modélisation!$A$20,IF(C553&gt;=Modélisation!$B$19,Modélisation!$A$19,IF(C553&gt;=Modélisation!$B$18,Modélisation!$A$18,Modélisation!$A$17)))),IF(Modélisation!$B$10=6,IF(C553&gt;=Modélisation!$B$22,Modélisation!$A$22,IF(C553&gt;=Modélisation!$B$21,Modélisation!$A$21,IF(C553&gt;=Modélisation!$B$20,Modélisation!$A$20,IF(C553&gt;=Modélisation!$B$19,Modélisation!$A$19,IF(C553&gt;=Modélisation!$B$18,Modélisation!$A$18,Modélisation!$A$17))))),IF(Modélisation!$B$10=7,IF(C553&gt;=Modélisation!$B$23,Modélisation!$A$23,IF(C553&gt;=Modélisation!$B$22,Modélisation!$A$22,IF(C553&gt;=Modélisation!$B$21,Modélisation!$A$21,IF(C553&gt;=Modélisation!$B$20,Modélisation!$A$20,IF(C553&gt;=Modélisation!$B$19,Modélisation!$A$19,IF(C553&gt;=Modélisation!$B$18,Modélisation!$A$18,Modélisation!$A$17))))))))))))</f>
        <v/>
      </c>
      <c r="F553" s="1" t="str">
        <f>IF(ISBLANK(C553),"",VLOOKUP(E553,Modélisation!$A$17:$H$23,8,FALSE))</f>
        <v/>
      </c>
      <c r="G553" s="4" t="str">
        <f>IF(ISBLANK(C553),"",IF(Modélisation!$B$3="Oui",IF(D553=Liste!$F$2,0%,VLOOKUP(D553,Modélisation!$A$69:$B$86,2,FALSE)),""))</f>
        <v/>
      </c>
      <c r="H553" s="1" t="str">
        <f>IF(ISBLANK(C553),"",IF(Modélisation!$B$3="Oui",F553*(1-G553),F553))</f>
        <v/>
      </c>
    </row>
    <row r="554" spans="1:8" x14ac:dyDescent="0.35">
      <c r="A554" s="2">
        <v>553</v>
      </c>
      <c r="B554" s="36"/>
      <c r="C554" s="39"/>
      <c r="D554" s="37"/>
      <c r="E554" s="1" t="str">
        <f>IF(ISBLANK(C554),"",IF(Modélisation!$B$10=3,IF(C554&gt;=Modélisation!$B$19,Modélisation!$A$19,IF(C554&gt;=Modélisation!$B$18,Modélisation!$A$18,Modélisation!$A$17)),IF(Modélisation!$B$10=4,IF(C554&gt;=Modélisation!$B$20,Modélisation!$A$20,IF(C554&gt;=Modélisation!$B$19,Modélisation!$A$19,IF(C554&gt;=Modélisation!$B$18,Modélisation!$A$18,Modélisation!$A$17))),IF(Modélisation!$B$10=5,IF(C554&gt;=Modélisation!$B$21,Modélisation!$A$21,IF(C554&gt;=Modélisation!$B$20,Modélisation!$A$20,IF(C554&gt;=Modélisation!$B$19,Modélisation!$A$19,IF(C554&gt;=Modélisation!$B$18,Modélisation!$A$18,Modélisation!$A$17)))),IF(Modélisation!$B$10=6,IF(C554&gt;=Modélisation!$B$22,Modélisation!$A$22,IF(C554&gt;=Modélisation!$B$21,Modélisation!$A$21,IF(C554&gt;=Modélisation!$B$20,Modélisation!$A$20,IF(C554&gt;=Modélisation!$B$19,Modélisation!$A$19,IF(C554&gt;=Modélisation!$B$18,Modélisation!$A$18,Modélisation!$A$17))))),IF(Modélisation!$B$10=7,IF(C554&gt;=Modélisation!$B$23,Modélisation!$A$23,IF(C554&gt;=Modélisation!$B$22,Modélisation!$A$22,IF(C554&gt;=Modélisation!$B$21,Modélisation!$A$21,IF(C554&gt;=Modélisation!$B$20,Modélisation!$A$20,IF(C554&gt;=Modélisation!$B$19,Modélisation!$A$19,IF(C554&gt;=Modélisation!$B$18,Modélisation!$A$18,Modélisation!$A$17))))))))))))</f>
        <v/>
      </c>
      <c r="F554" s="1" t="str">
        <f>IF(ISBLANK(C554),"",VLOOKUP(E554,Modélisation!$A$17:$H$23,8,FALSE))</f>
        <v/>
      </c>
      <c r="G554" s="4" t="str">
        <f>IF(ISBLANK(C554),"",IF(Modélisation!$B$3="Oui",IF(D554=Liste!$F$2,0%,VLOOKUP(D554,Modélisation!$A$69:$B$86,2,FALSE)),""))</f>
        <v/>
      </c>
      <c r="H554" s="1" t="str">
        <f>IF(ISBLANK(C554),"",IF(Modélisation!$B$3="Oui",F554*(1-G554),F554))</f>
        <v/>
      </c>
    </row>
    <row r="555" spans="1:8" x14ac:dyDescent="0.35">
      <c r="A555" s="2">
        <v>554</v>
      </c>
      <c r="B555" s="36"/>
      <c r="C555" s="39"/>
      <c r="D555" s="37"/>
      <c r="E555" s="1" t="str">
        <f>IF(ISBLANK(C555),"",IF(Modélisation!$B$10=3,IF(C555&gt;=Modélisation!$B$19,Modélisation!$A$19,IF(C555&gt;=Modélisation!$B$18,Modélisation!$A$18,Modélisation!$A$17)),IF(Modélisation!$B$10=4,IF(C555&gt;=Modélisation!$B$20,Modélisation!$A$20,IF(C555&gt;=Modélisation!$B$19,Modélisation!$A$19,IF(C555&gt;=Modélisation!$B$18,Modélisation!$A$18,Modélisation!$A$17))),IF(Modélisation!$B$10=5,IF(C555&gt;=Modélisation!$B$21,Modélisation!$A$21,IF(C555&gt;=Modélisation!$B$20,Modélisation!$A$20,IF(C555&gt;=Modélisation!$B$19,Modélisation!$A$19,IF(C555&gt;=Modélisation!$B$18,Modélisation!$A$18,Modélisation!$A$17)))),IF(Modélisation!$B$10=6,IF(C555&gt;=Modélisation!$B$22,Modélisation!$A$22,IF(C555&gt;=Modélisation!$B$21,Modélisation!$A$21,IF(C555&gt;=Modélisation!$B$20,Modélisation!$A$20,IF(C555&gt;=Modélisation!$B$19,Modélisation!$A$19,IF(C555&gt;=Modélisation!$B$18,Modélisation!$A$18,Modélisation!$A$17))))),IF(Modélisation!$B$10=7,IF(C555&gt;=Modélisation!$B$23,Modélisation!$A$23,IF(C555&gt;=Modélisation!$B$22,Modélisation!$A$22,IF(C555&gt;=Modélisation!$B$21,Modélisation!$A$21,IF(C555&gt;=Modélisation!$B$20,Modélisation!$A$20,IF(C555&gt;=Modélisation!$B$19,Modélisation!$A$19,IF(C555&gt;=Modélisation!$B$18,Modélisation!$A$18,Modélisation!$A$17))))))))))))</f>
        <v/>
      </c>
      <c r="F555" s="1" t="str">
        <f>IF(ISBLANK(C555),"",VLOOKUP(E555,Modélisation!$A$17:$H$23,8,FALSE))</f>
        <v/>
      </c>
      <c r="G555" s="4" t="str">
        <f>IF(ISBLANK(C555),"",IF(Modélisation!$B$3="Oui",IF(D555=Liste!$F$2,0%,VLOOKUP(D555,Modélisation!$A$69:$B$86,2,FALSE)),""))</f>
        <v/>
      </c>
      <c r="H555" s="1" t="str">
        <f>IF(ISBLANK(C555),"",IF(Modélisation!$B$3="Oui",F555*(1-G555),F555))</f>
        <v/>
      </c>
    </row>
    <row r="556" spans="1:8" x14ac:dyDescent="0.35">
      <c r="A556" s="2">
        <v>555</v>
      </c>
      <c r="B556" s="36"/>
      <c r="C556" s="39"/>
      <c r="D556" s="37"/>
      <c r="E556" s="1" t="str">
        <f>IF(ISBLANK(C556),"",IF(Modélisation!$B$10=3,IF(C556&gt;=Modélisation!$B$19,Modélisation!$A$19,IF(C556&gt;=Modélisation!$B$18,Modélisation!$A$18,Modélisation!$A$17)),IF(Modélisation!$B$10=4,IF(C556&gt;=Modélisation!$B$20,Modélisation!$A$20,IF(C556&gt;=Modélisation!$B$19,Modélisation!$A$19,IF(C556&gt;=Modélisation!$B$18,Modélisation!$A$18,Modélisation!$A$17))),IF(Modélisation!$B$10=5,IF(C556&gt;=Modélisation!$B$21,Modélisation!$A$21,IF(C556&gt;=Modélisation!$B$20,Modélisation!$A$20,IF(C556&gt;=Modélisation!$B$19,Modélisation!$A$19,IF(C556&gt;=Modélisation!$B$18,Modélisation!$A$18,Modélisation!$A$17)))),IF(Modélisation!$B$10=6,IF(C556&gt;=Modélisation!$B$22,Modélisation!$A$22,IF(C556&gt;=Modélisation!$B$21,Modélisation!$A$21,IF(C556&gt;=Modélisation!$B$20,Modélisation!$A$20,IF(C556&gt;=Modélisation!$B$19,Modélisation!$A$19,IF(C556&gt;=Modélisation!$B$18,Modélisation!$A$18,Modélisation!$A$17))))),IF(Modélisation!$B$10=7,IF(C556&gt;=Modélisation!$B$23,Modélisation!$A$23,IF(C556&gt;=Modélisation!$B$22,Modélisation!$A$22,IF(C556&gt;=Modélisation!$B$21,Modélisation!$A$21,IF(C556&gt;=Modélisation!$B$20,Modélisation!$A$20,IF(C556&gt;=Modélisation!$B$19,Modélisation!$A$19,IF(C556&gt;=Modélisation!$B$18,Modélisation!$A$18,Modélisation!$A$17))))))))))))</f>
        <v/>
      </c>
      <c r="F556" s="1" t="str">
        <f>IF(ISBLANK(C556),"",VLOOKUP(E556,Modélisation!$A$17:$H$23,8,FALSE))</f>
        <v/>
      </c>
      <c r="G556" s="4" t="str">
        <f>IF(ISBLANK(C556),"",IF(Modélisation!$B$3="Oui",IF(D556=Liste!$F$2,0%,VLOOKUP(D556,Modélisation!$A$69:$B$86,2,FALSE)),""))</f>
        <v/>
      </c>
      <c r="H556" s="1" t="str">
        <f>IF(ISBLANK(C556),"",IF(Modélisation!$B$3="Oui",F556*(1-G556),F556))</f>
        <v/>
      </c>
    </row>
    <row r="557" spans="1:8" x14ac:dyDescent="0.35">
      <c r="A557" s="2">
        <v>556</v>
      </c>
      <c r="B557" s="36"/>
      <c r="C557" s="39"/>
      <c r="D557" s="37"/>
      <c r="E557" s="1" t="str">
        <f>IF(ISBLANK(C557),"",IF(Modélisation!$B$10=3,IF(C557&gt;=Modélisation!$B$19,Modélisation!$A$19,IF(C557&gt;=Modélisation!$B$18,Modélisation!$A$18,Modélisation!$A$17)),IF(Modélisation!$B$10=4,IF(C557&gt;=Modélisation!$B$20,Modélisation!$A$20,IF(C557&gt;=Modélisation!$B$19,Modélisation!$A$19,IF(C557&gt;=Modélisation!$B$18,Modélisation!$A$18,Modélisation!$A$17))),IF(Modélisation!$B$10=5,IF(C557&gt;=Modélisation!$B$21,Modélisation!$A$21,IF(C557&gt;=Modélisation!$B$20,Modélisation!$A$20,IF(C557&gt;=Modélisation!$B$19,Modélisation!$A$19,IF(C557&gt;=Modélisation!$B$18,Modélisation!$A$18,Modélisation!$A$17)))),IF(Modélisation!$B$10=6,IF(C557&gt;=Modélisation!$B$22,Modélisation!$A$22,IF(C557&gt;=Modélisation!$B$21,Modélisation!$A$21,IF(C557&gt;=Modélisation!$B$20,Modélisation!$A$20,IF(C557&gt;=Modélisation!$B$19,Modélisation!$A$19,IF(C557&gt;=Modélisation!$B$18,Modélisation!$A$18,Modélisation!$A$17))))),IF(Modélisation!$B$10=7,IF(C557&gt;=Modélisation!$B$23,Modélisation!$A$23,IF(C557&gt;=Modélisation!$B$22,Modélisation!$A$22,IF(C557&gt;=Modélisation!$B$21,Modélisation!$A$21,IF(C557&gt;=Modélisation!$B$20,Modélisation!$A$20,IF(C557&gt;=Modélisation!$B$19,Modélisation!$A$19,IF(C557&gt;=Modélisation!$B$18,Modélisation!$A$18,Modélisation!$A$17))))))))))))</f>
        <v/>
      </c>
      <c r="F557" s="1" t="str">
        <f>IF(ISBLANK(C557),"",VLOOKUP(E557,Modélisation!$A$17:$H$23,8,FALSE))</f>
        <v/>
      </c>
      <c r="G557" s="4" t="str">
        <f>IF(ISBLANK(C557),"",IF(Modélisation!$B$3="Oui",IF(D557=Liste!$F$2,0%,VLOOKUP(D557,Modélisation!$A$69:$B$86,2,FALSE)),""))</f>
        <v/>
      </c>
      <c r="H557" s="1" t="str">
        <f>IF(ISBLANK(C557),"",IF(Modélisation!$B$3="Oui",F557*(1-G557),F557))</f>
        <v/>
      </c>
    </row>
    <row r="558" spans="1:8" x14ac:dyDescent="0.35">
      <c r="A558" s="2">
        <v>557</v>
      </c>
      <c r="B558" s="36"/>
      <c r="C558" s="39"/>
      <c r="D558" s="37"/>
      <c r="E558" s="1" t="str">
        <f>IF(ISBLANK(C558),"",IF(Modélisation!$B$10=3,IF(C558&gt;=Modélisation!$B$19,Modélisation!$A$19,IF(C558&gt;=Modélisation!$B$18,Modélisation!$A$18,Modélisation!$A$17)),IF(Modélisation!$B$10=4,IF(C558&gt;=Modélisation!$B$20,Modélisation!$A$20,IF(C558&gt;=Modélisation!$B$19,Modélisation!$A$19,IF(C558&gt;=Modélisation!$B$18,Modélisation!$A$18,Modélisation!$A$17))),IF(Modélisation!$B$10=5,IF(C558&gt;=Modélisation!$B$21,Modélisation!$A$21,IF(C558&gt;=Modélisation!$B$20,Modélisation!$A$20,IF(C558&gt;=Modélisation!$B$19,Modélisation!$A$19,IF(C558&gt;=Modélisation!$B$18,Modélisation!$A$18,Modélisation!$A$17)))),IF(Modélisation!$B$10=6,IF(C558&gt;=Modélisation!$B$22,Modélisation!$A$22,IF(C558&gt;=Modélisation!$B$21,Modélisation!$A$21,IF(C558&gt;=Modélisation!$B$20,Modélisation!$A$20,IF(C558&gt;=Modélisation!$B$19,Modélisation!$A$19,IF(C558&gt;=Modélisation!$B$18,Modélisation!$A$18,Modélisation!$A$17))))),IF(Modélisation!$B$10=7,IF(C558&gt;=Modélisation!$B$23,Modélisation!$A$23,IF(C558&gt;=Modélisation!$B$22,Modélisation!$A$22,IF(C558&gt;=Modélisation!$B$21,Modélisation!$A$21,IF(C558&gt;=Modélisation!$B$20,Modélisation!$A$20,IF(C558&gt;=Modélisation!$B$19,Modélisation!$A$19,IF(C558&gt;=Modélisation!$B$18,Modélisation!$A$18,Modélisation!$A$17))))))))))))</f>
        <v/>
      </c>
      <c r="F558" s="1" t="str">
        <f>IF(ISBLANK(C558),"",VLOOKUP(E558,Modélisation!$A$17:$H$23,8,FALSE))</f>
        <v/>
      </c>
      <c r="G558" s="4" t="str">
        <f>IF(ISBLANK(C558),"",IF(Modélisation!$B$3="Oui",IF(D558=Liste!$F$2,0%,VLOOKUP(D558,Modélisation!$A$69:$B$86,2,FALSE)),""))</f>
        <v/>
      </c>
      <c r="H558" s="1" t="str">
        <f>IF(ISBLANK(C558),"",IF(Modélisation!$B$3="Oui",F558*(1-G558),F558))</f>
        <v/>
      </c>
    </row>
    <row r="559" spans="1:8" x14ac:dyDescent="0.35">
      <c r="A559" s="2">
        <v>558</v>
      </c>
      <c r="B559" s="36"/>
      <c r="C559" s="39"/>
      <c r="D559" s="37"/>
      <c r="E559" s="1" t="str">
        <f>IF(ISBLANK(C559),"",IF(Modélisation!$B$10=3,IF(C559&gt;=Modélisation!$B$19,Modélisation!$A$19,IF(C559&gt;=Modélisation!$B$18,Modélisation!$A$18,Modélisation!$A$17)),IF(Modélisation!$B$10=4,IF(C559&gt;=Modélisation!$B$20,Modélisation!$A$20,IF(C559&gt;=Modélisation!$B$19,Modélisation!$A$19,IF(C559&gt;=Modélisation!$B$18,Modélisation!$A$18,Modélisation!$A$17))),IF(Modélisation!$B$10=5,IF(C559&gt;=Modélisation!$B$21,Modélisation!$A$21,IF(C559&gt;=Modélisation!$B$20,Modélisation!$A$20,IF(C559&gt;=Modélisation!$B$19,Modélisation!$A$19,IF(C559&gt;=Modélisation!$B$18,Modélisation!$A$18,Modélisation!$A$17)))),IF(Modélisation!$B$10=6,IF(C559&gt;=Modélisation!$B$22,Modélisation!$A$22,IF(C559&gt;=Modélisation!$B$21,Modélisation!$A$21,IF(C559&gt;=Modélisation!$B$20,Modélisation!$A$20,IF(C559&gt;=Modélisation!$B$19,Modélisation!$A$19,IF(C559&gt;=Modélisation!$B$18,Modélisation!$A$18,Modélisation!$A$17))))),IF(Modélisation!$B$10=7,IF(C559&gt;=Modélisation!$B$23,Modélisation!$A$23,IF(C559&gt;=Modélisation!$B$22,Modélisation!$A$22,IF(C559&gt;=Modélisation!$B$21,Modélisation!$A$21,IF(C559&gt;=Modélisation!$B$20,Modélisation!$A$20,IF(C559&gt;=Modélisation!$B$19,Modélisation!$A$19,IF(C559&gt;=Modélisation!$B$18,Modélisation!$A$18,Modélisation!$A$17))))))))))))</f>
        <v/>
      </c>
      <c r="F559" s="1" t="str">
        <f>IF(ISBLANK(C559),"",VLOOKUP(E559,Modélisation!$A$17:$H$23,8,FALSE))</f>
        <v/>
      </c>
      <c r="G559" s="4" t="str">
        <f>IF(ISBLANK(C559),"",IF(Modélisation!$B$3="Oui",IF(D559=Liste!$F$2,0%,VLOOKUP(D559,Modélisation!$A$69:$B$86,2,FALSE)),""))</f>
        <v/>
      </c>
      <c r="H559" s="1" t="str">
        <f>IF(ISBLANK(C559),"",IF(Modélisation!$B$3="Oui",F559*(1-G559),F559))</f>
        <v/>
      </c>
    </row>
    <row r="560" spans="1:8" x14ac:dyDescent="0.35">
      <c r="A560" s="2">
        <v>559</v>
      </c>
      <c r="B560" s="36"/>
      <c r="C560" s="39"/>
      <c r="D560" s="37"/>
      <c r="E560" s="1" t="str">
        <f>IF(ISBLANK(C560),"",IF(Modélisation!$B$10=3,IF(C560&gt;=Modélisation!$B$19,Modélisation!$A$19,IF(C560&gt;=Modélisation!$B$18,Modélisation!$A$18,Modélisation!$A$17)),IF(Modélisation!$B$10=4,IF(C560&gt;=Modélisation!$B$20,Modélisation!$A$20,IF(C560&gt;=Modélisation!$B$19,Modélisation!$A$19,IF(C560&gt;=Modélisation!$B$18,Modélisation!$A$18,Modélisation!$A$17))),IF(Modélisation!$B$10=5,IF(C560&gt;=Modélisation!$B$21,Modélisation!$A$21,IF(C560&gt;=Modélisation!$B$20,Modélisation!$A$20,IF(C560&gt;=Modélisation!$B$19,Modélisation!$A$19,IF(C560&gt;=Modélisation!$B$18,Modélisation!$A$18,Modélisation!$A$17)))),IF(Modélisation!$B$10=6,IF(C560&gt;=Modélisation!$B$22,Modélisation!$A$22,IF(C560&gt;=Modélisation!$B$21,Modélisation!$A$21,IF(C560&gt;=Modélisation!$B$20,Modélisation!$A$20,IF(C560&gt;=Modélisation!$B$19,Modélisation!$A$19,IF(C560&gt;=Modélisation!$B$18,Modélisation!$A$18,Modélisation!$A$17))))),IF(Modélisation!$B$10=7,IF(C560&gt;=Modélisation!$B$23,Modélisation!$A$23,IF(C560&gt;=Modélisation!$B$22,Modélisation!$A$22,IF(C560&gt;=Modélisation!$B$21,Modélisation!$A$21,IF(C560&gt;=Modélisation!$B$20,Modélisation!$A$20,IF(C560&gt;=Modélisation!$B$19,Modélisation!$A$19,IF(C560&gt;=Modélisation!$B$18,Modélisation!$A$18,Modélisation!$A$17))))))))))))</f>
        <v/>
      </c>
      <c r="F560" s="1" t="str">
        <f>IF(ISBLANK(C560),"",VLOOKUP(E560,Modélisation!$A$17:$H$23,8,FALSE))</f>
        <v/>
      </c>
      <c r="G560" s="4" t="str">
        <f>IF(ISBLANK(C560),"",IF(Modélisation!$B$3="Oui",IF(D560=Liste!$F$2,0%,VLOOKUP(D560,Modélisation!$A$69:$B$86,2,FALSE)),""))</f>
        <v/>
      </c>
      <c r="H560" s="1" t="str">
        <f>IF(ISBLANK(C560),"",IF(Modélisation!$B$3="Oui",F560*(1-G560),F560))</f>
        <v/>
      </c>
    </row>
    <row r="561" spans="1:8" x14ac:dyDescent="0.35">
      <c r="A561" s="2">
        <v>560</v>
      </c>
      <c r="B561" s="36"/>
      <c r="C561" s="39"/>
      <c r="D561" s="37"/>
      <c r="E561" s="1" t="str">
        <f>IF(ISBLANK(C561),"",IF(Modélisation!$B$10=3,IF(C561&gt;=Modélisation!$B$19,Modélisation!$A$19,IF(C561&gt;=Modélisation!$B$18,Modélisation!$A$18,Modélisation!$A$17)),IF(Modélisation!$B$10=4,IF(C561&gt;=Modélisation!$B$20,Modélisation!$A$20,IF(C561&gt;=Modélisation!$B$19,Modélisation!$A$19,IF(C561&gt;=Modélisation!$B$18,Modélisation!$A$18,Modélisation!$A$17))),IF(Modélisation!$B$10=5,IF(C561&gt;=Modélisation!$B$21,Modélisation!$A$21,IF(C561&gt;=Modélisation!$B$20,Modélisation!$A$20,IF(C561&gt;=Modélisation!$B$19,Modélisation!$A$19,IF(C561&gt;=Modélisation!$B$18,Modélisation!$A$18,Modélisation!$A$17)))),IF(Modélisation!$B$10=6,IF(C561&gt;=Modélisation!$B$22,Modélisation!$A$22,IF(C561&gt;=Modélisation!$B$21,Modélisation!$A$21,IF(C561&gt;=Modélisation!$B$20,Modélisation!$A$20,IF(C561&gt;=Modélisation!$B$19,Modélisation!$A$19,IF(C561&gt;=Modélisation!$B$18,Modélisation!$A$18,Modélisation!$A$17))))),IF(Modélisation!$B$10=7,IF(C561&gt;=Modélisation!$B$23,Modélisation!$A$23,IF(C561&gt;=Modélisation!$B$22,Modélisation!$A$22,IF(C561&gt;=Modélisation!$B$21,Modélisation!$A$21,IF(C561&gt;=Modélisation!$B$20,Modélisation!$A$20,IF(C561&gt;=Modélisation!$B$19,Modélisation!$A$19,IF(C561&gt;=Modélisation!$B$18,Modélisation!$A$18,Modélisation!$A$17))))))))))))</f>
        <v/>
      </c>
      <c r="F561" s="1" t="str">
        <f>IF(ISBLANK(C561),"",VLOOKUP(E561,Modélisation!$A$17:$H$23,8,FALSE))</f>
        <v/>
      </c>
      <c r="G561" s="4" t="str">
        <f>IF(ISBLANK(C561),"",IF(Modélisation!$B$3="Oui",IF(D561=Liste!$F$2,0%,VLOOKUP(D561,Modélisation!$A$69:$B$86,2,FALSE)),""))</f>
        <v/>
      </c>
      <c r="H561" s="1" t="str">
        <f>IF(ISBLANK(C561),"",IF(Modélisation!$B$3="Oui",F561*(1-G561),F561))</f>
        <v/>
      </c>
    </row>
    <row r="562" spans="1:8" x14ac:dyDescent="0.35">
      <c r="A562" s="2">
        <v>561</v>
      </c>
      <c r="B562" s="36"/>
      <c r="C562" s="39"/>
      <c r="D562" s="37"/>
      <c r="E562" s="1" t="str">
        <f>IF(ISBLANK(C562),"",IF(Modélisation!$B$10=3,IF(C562&gt;=Modélisation!$B$19,Modélisation!$A$19,IF(C562&gt;=Modélisation!$B$18,Modélisation!$A$18,Modélisation!$A$17)),IF(Modélisation!$B$10=4,IF(C562&gt;=Modélisation!$B$20,Modélisation!$A$20,IF(C562&gt;=Modélisation!$B$19,Modélisation!$A$19,IF(C562&gt;=Modélisation!$B$18,Modélisation!$A$18,Modélisation!$A$17))),IF(Modélisation!$B$10=5,IF(C562&gt;=Modélisation!$B$21,Modélisation!$A$21,IF(C562&gt;=Modélisation!$B$20,Modélisation!$A$20,IF(C562&gt;=Modélisation!$B$19,Modélisation!$A$19,IF(C562&gt;=Modélisation!$B$18,Modélisation!$A$18,Modélisation!$A$17)))),IF(Modélisation!$B$10=6,IF(C562&gt;=Modélisation!$B$22,Modélisation!$A$22,IF(C562&gt;=Modélisation!$B$21,Modélisation!$A$21,IF(C562&gt;=Modélisation!$B$20,Modélisation!$A$20,IF(C562&gt;=Modélisation!$B$19,Modélisation!$A$19,IF(C562&gt;=Modélisation!$B$18,Modélisation!$A$18,Modélisation!$A$17))))),IF(Modélisation!$B$10=7,IF(C562&gt;=Modélisation!$B$23,Modélisation!$A$23,IF(C562&gt;=Modélisation!$B$22,Modélisation!$A$22,IF(C562&gt;=Modélisation!$B$21,Modélisation!$A$21,IF(C562&gt;=Modélisation!$B$20,Modélisation!$A$20,IF(C562&gt;=Modélisation!$B$19,Modélisation!$A$19,IF(C562&gt;=Modélisation!$B$18,Modélisation!$A$18,Modélisation!$A$17))))))))))))</f>
        <v/>
      </c>
      <c r="F562" s="1" t="str">
        <f>IF(ISBLANK(C562),"",VLOOKUP(E562,Modélisation!$A$17:$H$23,8,FALSE))</f>
        <v/>
      </c>
      <c r="G562" s="4" t="str">
        <f>IF(ISBLANK(C562),"",IF(Modélisation!$B$3="Oui",IF(D562=Liste!$F$2,0%,VLOOKUP(D562,Modélisation!$A$69:$B$86,2,FALSE)),""))</f>
        <v/>
      </c>
      <c r="H562" s="1" t="str">
        <f>IF(ISBLANK(C562),"",IF(Modélisation!$B$3="Oui",F562*(1-G562),F562))</f>
        <v/>
      </c>
    </row>
    <row r="563" spans="1:8" x14ac:dyDescent="0.35">
      <c r="A563" s="2">
        <v>562</v>
      </c>
      <c r="B563" s="36"/>
      <c r="C563" s="39"/>
      <c r="D563" s="37"/>
      <c r="E563" s="1" t="str">
        <f>IF(ISBLANK(C563),"",IF(Modélisation!$B$10=3,IF(C563&gt;=Modélisation!$B$19,Modélisation!$A$19,IF(C563&gt;=Modélisation!$B$18,Modélisation!$A$18,Modélisation!$A$17)),IF(Modélisation!$B$10=4,IF(C563&gt;=Modélisation!$B$20,Modélisation!$A$20,IF(C563&gt;=Modélisation!$B$19,Modélisation!$A$19,IF(C563&gt;=Modélisation!$B$18,Modélisation!$A$18,Modélisation!$A$17))),IF(Modélisation!$B$10=5,IF(C563&gt;=Modélisation!$B$21,Modélisation!$A$21,IF(C563&gt;=Modélisation!$B$20,Modélisation!$A$20,IF(C563&gt;=Modélisation!$B$19,Modélisation!$A$19,IF(C563&gt;=Modélisation!$B$18,Modélisation!$A$18,Modélisation!$A$17)))),IF(Modélisation!$B$10=6,IF(C563&gt;=Modélisation!$B$22,Modélisation!$A$22,IF(C563&gt;=Modélisation!$B$21,Modélisation!$A$21,IF(C563&gt;=Modélisation!$B$20,Modélisation!$A$20,IF(C563&gt;=Modélisation!$B$19,Modélisation!$A$19,IF(C563&gt;=Modélisation!$B$18,Modélisation!$A$18,Modélisation!$A$17))))),IF(Modélisation!$B$10=7,IF(C563&gt;=Modélisation!$B$23,Modélisation!$A$23,IF(C563&gt;=Modélisation!$B$22,Modélisation!$A$22,IF(C563&gt;=Modélisation!$B$21,Modélisation!$A$21,IF(C563&gt;=Modélisation!$B$20,Modélisation!$A$20,IF(C563&gt;=Modélisation!$B$19,Modélisation!$A$19,IF(C563&gt;=Modélisation!$B$18,Modélisation!$A$18,Modélisation!$A$17))))))))))))</f>
        <v/>
      </c>
      <c r="F563" s="1" t="str">
        <f>IF(ISBLANK(C563),"",VLOOKUP(E563,Modélisation!$A$17:$H$23,8,FALSE))</f>
        <v/>
      </c>
      <c r="G563" s="4" t="str">
        <f>IF(ISBLANK(C563),"",IF(Modélisation!$B$3="Oui",IF(D563=Liste!$F$2,0%,VLOOKUP(D563,Modélisation!$A$69:$B$86,2,FALSE)),""))</f>
        <v/>
      </c>
      <c r="H563" s="1" t="str">
        <f>IF(ISBLANK(C563),"",IF(Modélisation!$B$3="Oui",F563*(1-G563),F563))</f>
        <v/>
      </c>
    </row>
    <row r="564" spans="1:8" x14ac:dyDescent="0.35">
      <c r="A564" s="2">
        <v>563</v>
      </c>
      <c r="B564" s="36"/>
      <c r="C564" s="39"/>
      <c r="D564" s="37"/>
      <c r="E564" s="1" t="str">
        <f>IF(ISBLANK(C564),"",IF(Modélisation!$B$10=3,IF(C564&gt;=Modélisation!$B$19,Modélisation!$A$19,IF(C564&gt;=Modélisation!$B$18,Modélisation!$A$18,Modélisation!$A$17)),IF(Modélisation!$B$10=4,IF(C564&gt;=Modélisation!$B$20,Modélisation!$A$20,IF(C564&gt;=Modélisation!$B$19,Modélisation!$A$19,IF(C564&gt;=Modélisation!$B$18,Modélisation!$A$18,Modélisation!$A$17))),IF(Modélisation!$B$10=5,IF(C564&gt;=Modélisation!$B$21,Modélisation!$A$21,IF(C564&gt;=Modélisation!$B$20,Modélisation!$A$20,IF(C564&gt;=Modélisation!$B$19,Modélisation!$A$19,IF(C564&gt;=Modélisation!$B$18,Modélisation!$A$18,Modélisation!$A$17)))),IF(Modélisation!$B$10=6,IF(C564&gt;=Modélisation!$B$22,Modélisation!$A$22,IF(C564&gt;=Modélisation!$B$21,Modélisation!$A$21,IF(C564&gt;=Modélisation!$B$20,Modélisation!$A$20,IF(C564&gt;=Modélisation!$B$19,Modélisation!$A$19,IF(C564&gt;=Modélisation!$B$18,Modélisation!$A$18,Modélisation!$A$17))))),IF(Modélisation!$B$10=7,IF(C564&gt;=Modélisation!$B$23,Modélisation!$A$23,IF(C564&gt;=Modélisation!$B$22,Modélisation!$A$22,IF(C564&gt;=Modélisation!$B$21,Modélisation!$A$21,IF(C564&gt;=Modélisation!$B$20,Modélisation!$A$20,IF(C564&gt;=Modélisation!$B$19,Modélisation!$A$19,IF(C564&gt;=Modélisation!$B$18,Modélisation!$A$18,Modélisation!$A$17))))))))))))</f>
        <v/>
      </c>
      <c r="F564" s="1" t="str">
        <f>IF(ISBLANK(C564),"",VLOOKUP(E564,Modélisation!$A$17:$H$23,8,FALSE))</f>
        <v/>
      </c>
      <c r="G564" s="4" t="str">
        <f>IF(ISBLANK(C564),"",IF(Modélisation!$B$3="Oui",IF(D564=Liste!$F$2,0%,VLOOKUP(D564,Modélisation!$A$69:$B$86,2,FALSE)),""))</f>
        <v/>
      </c>
      <c r="H564" s="1" t="str">
        <f>IF(ISBLANK(C564),"",IF(Modélisation!$B$3="Oui",F564*(1-G564),F564))</f>
        <v/>
      </c>
    </row>
    <row r="565" spans="1:8" x14ac:dyDescent="0.35">
      <c r="A565" s="2">
        <v>564</v>
      </c>
      <c r="B565" s="36"/>
      <c r="C565" s="39"/>
      <c r="D565" s="37"/>
      <c r="E565" s="1" t="str">
        <f>IF(ISBLANK(C565),"",IF(Modélisation!$B$10=3,IF(C565&gt;=Modélisation!$B$19,Modélisation!$A$19,IF(C565&gt;=Modélisation!$B$18,Modélisation!$A$18,Modélisation!$A$17)),IF(Modélisation!$B$10=4,IF(C565&gt;=Modélisation!$B$20,Modélisation!$A$20,IF(C565&gt;=Modélisation!$B$19,Modélisation!$A$19,IF(C565&gt;=Modélisation!$B$18,Modélisation!$A$18,Modélisation!$A$17))),IF(Modélisation!$B$10=5,IF(C565&gt;=Modélisation!$B$21,Modélisation!$A$21,IF(C565&gt;=Modélisation!$B$20,Modélisation!$A$20,IF(C565&gt;=Modélisation!$B$19,Modélisation!$A$19,IF(C565&gt;=Modélisation!$B$18,Modélisation!$A$18,Modélisation!$A$17)))),IF(Modélisation!$B$10=6,IF(C565&gt;=Modélisation!$B$22,Modélisation!$A$22,IF(C565&gt;=Modélisation!$B$21,Modélisation!$A$21,IF(C565&gt;=Modélisation!$B$20,Modélisation!$A$20,IF(C565&gt;=Modélisation!$B$19,Modélisation!$A$19,IF(C565&gt;=Modélisation!$B$18,Modélisation!$A$18,Modélisation!$A$17))))),IF(Modélisation!$B$10=7,IF(C565&gt;=Modélisation!$B$23,Modélisation!$A$23,IF(C565&gt;=Modélisation!$B$22,Modélisation!$A$22,IF(C565&gt;=Modélisation!$B$21,Modélisation!$A$21,IF(C565&gt;=Modélisation!$B$20,Modélisation!$A$20,IF(C565&gt;=Modélisation!$B$19,Modélisation!$A$19,IF(C565&gt;=Modélisation!$B$18,Modélisation!$A$18,Modélisation!$A$17))))))))))))</f>
        <v/>
      </c>
      <c r="F565" s="1" t="str">
        <f>IF(ISBLANK(C565),"",VLOOKUP(E565,Modélisation!$A$17:$H$23,8,FALSE))</f>
        <v/>
      </c>
      <c r="G565" s="4" t="str">
        <f>IF(ISBLANK(C565),"",IF(Modélisation!$B$3="Oui",IF(D565=Liste!$F$2,0%,VLOOKUP(D565,Modélisation!$A$69:$B$86,2,FALSE)),""))</f>
        <v/>
      </c>
      <c r="H565" s="1" t="str">
        <f>IF(ISBLANK(C565),"",IF(Modélisation!$B$3="Oui",F565*(1-G565),F565))</f>
        <v/>
      </c>
    </row>
    <row r="566" spans="1:8" x14ac:dyDescent="0.35">
      <c r="A566" s="2">
        <v>565</v>
      </c>
      <c r="B566" s="36"/>
      <c r="C566" s="39"/>
      <c r="D566" s="37"/>
      <c r="E566" s="1" t="str">
        <f>IF(ISBLANK(C566),"",IF(Modélisation!$B$10=3,IF(C566&gt;=Modélisation!$B$19,Modélisation!$A$19,IF(C566&gt;=Modélisation!$B$18,Modélisation!$A$18,Modélisation!$A$17)),IF(Modélisation!$B$10=4,IF(C566&gt;=Modélisation!$B$20,Modélisation!$A$20,IF(C566&gt;=Modélisation!$B$19,Modélisation!$A$19,IF(C566&gt;=Modélisation!$B$18,Modélisation!$A$18,Modélisation!$A$17))),IF(Modélisation!$B$10=5,IF(C566&gt;=Modélisation!$B$21,Modélisation!$A$21,IF(C566&gt;=Modélisation!$B$20,Modélisation!$A$20,IF(C566&gt;=Modélisation!$B$19,Modélisation!$A$19,IF(C566&gt;=Modélisation!$B$18,Modélisation!$A$18,Modélisation!$A$17)))),IF(Modélisation!$B$10=6,IF(C566&gt;=Modélisation!$B$22,Modélisation!$A$22,IF(C566&gt;=Modélisation!$B$21,Modélisation!$A$21,IF(C566&gt;=Modélisation!$B$20,Modélisation!$A$20,IF(C566&gt;=Modélisation!$B$19,Modélisation!$A$19,IF(C566&gt;=Modélisation!$B$18,Modélisation!$A$18,Modélisation!$A$17))))),IF(Modélisation!$B$10=7,IF(C566&gt;=Modélisation!$B$23,Modélisation!$A$23,IF(C566&gt;=Modélisation!$B$22,Modélisation!$A$22,IF(C566&gt;=Modélisation!$B$21,Modélisation!$A$21,IF(C566&gt;=Modélisation!$B$20,Modélisation!$A$20,IF(C566&gt;=Modélisation!$B$19,Modélisation!$A$19,IF(C566&gt;=Modélisation!$B$18,Modélisation!$A$18,Modélisation!$A$17))))))))))))</f>
        <v/>
      </c>
      <c r="F566" s="1" t="str">
        <f>IF(ISBLANK(C566),"",VLOOKUP(E566,Modélisation!$A$17:$H$23,8,FALSE))</f>
        <v/>
      </c>
      <c r="G566" s="4" t="str">
        <f>IF(ISBLANK(C566),"",IF(Modélisation!$B$3="Oui",IF(D566=Liste!$F$2,0%,VLOOKUP(D566,Modélisation!$A$69:$B$86,2,FALSE)),""))</f>
        <v/>
      </c>
      <c r="H566" s="1" t="str">
        <f>IF(ISBLANK(C566),"",IF(Modélisation!$B$3="Oui",F566*(1-G566),F566))</f>
        <v/>
      </c>
    </row>
    <row r="567" spans="1:8" x14ac:dyDescent="0.35">
      <c r="A567" s="2">
        <v>566</v>
      </c>
      <c r="B567" s="36"/>
      <c r="C567" s="39"/>
      <c r="D567" s="37"/>
      <c r="E567" s="1" t="str">
        <f>IF(ISBLANK(C567),"",IF(Modélisation!$B$10=3,IF(C567&gt;=Modélisation!$B$19,Modélisation!$A$19,IF(C567&gt;=Modélisation!$B$18,Modélisation!$A$18,Modélisation!$A$17)),IF(Modélisation!$B$10=4,IF(C567&gt;=Modélisation!$B$20,Modélisation!$A$20,IF(C567&gt;=Modélisation!$B$19,Modélisation!$A$19,IF(C567&gt;=Modélisation!$B$18,Modélisation!$A$18,Modélisation!$A$17))),IF(Modélisation!$B$10=5,IF(C567&gt;=Modélisation!$B$21,Modélisation!$A$21,IF(C567&gt;=Modélisation!$B$20,Modélisation!$A$20,IF(C567&gt;=Modélisation!$B$19,Modélisation!$A$19,IF(C567&gt;=Modélisation!$B$18,Modélisation!$A$18,Modélisation!$A$17)))),IF(Modélisation!$B$10=6,IF(C567&gt;=Modélisation!$B$22,Modélisation!$A$22,IF(C567&gt;=Modélisation!$B$21,Modélisation!$A$21,IF(C567&gt;=Modélisation!$B$20,Modélisation!$A$20,IF(C567&gt;=Modélisation!$B$19,Modélisation!$A$19,IF(C567&gt;=Modélisation!$B$18,Modélisation!$A$18,Modélisation!$A$17))))),IF(Modélisation!$B$10=7,IF(C567&gt;=Modélisation!$B$23,Modélisation!$A$23,IF(C567&gt;=Modélisation!$B$22,Modélisation!$A$22,IF(C567&gt;=Modélisation!$B$21,Modélisation!$A$21,IF(C567&gt;=Modélisation!$B$20,Modélisation!$A$20,IF(C567&gt;=Modélisation!$B$19,Modélisation!$A$19,IF(C567&gt;=Modélisation!$B$18,Modélisation!$A$18,Modélisation!$A$17))))))))))))</f>
        <v/>
      </c>
      <c r="F567" s="1" t="str">
        <f>IF(ISBLANK(C567),"",VLOOKUP(E567,Modélisation!$A$17:$H$23,8,FALSE))</f>
        <v/>
      </c>
      <c r="G567" s="4" t="str">
        <f>IF(ISBLANK(C567),"",IF(Modélisation!$B$3="Oui",IF(D567=Liste!$F$2,0%,VLOOKUP(D567,Modélisation!$A$69:$B$86,2,FALSE)),""))</f>
        <v/>
      </c>
      <c r="H567" s="1" t="str">
        <f>IF(ISBLANK(C567),"",IF(Modélisation!$B$3="Oui",F567*(1-G567),F567))</f>
        <v/>
      </c>
    </row>
    <row r="568" spans="1:8" x14ac:dyDescent="0.35">
      <c r="A568" s="2">
        <v>567</v>
      </c>
      <c r="B568" s="36"/>
      <c r="C568" s="39"/>
      <c r="D568" s="37"/>
      <c r="E568" s="1" t="str">
        <f>IF(ISBLANK(C568),"",IF(Modélisation!$B$10=3,IF(C568&gt;=Modélisation!$B$19,Modélisation!$A$19,IF(C568&gt;=Modélisation!$B$18,Modélisation!$A$18,Modélisation!$A$17)),IF(Modélisation!$B$10=4,IF(C568&gt;=Modélisation!$B$20,Modélisation!$A$20,IF(C568&gt;=Modélisation!$B$19,Modélisation!$A$19,IF(C568&gt;=Modélisation!$B$18,Modélisation!$A$18,Modélisation!$A$17))),IF(Modélisation!$B$10=5,IF(C568&gt;=Modélisation!$B$21,Modélisation!$A$21,IF(C568&gt;=Modélisation!$B$20,Modélisation!$A$20,IF(C568&gt;=Modélisation!$B$19,Modélisation!$A$19,IF(C568&gt;=Modélisation!$B$18,Modélisation!$A$18,Modélisation!$A$17)))),IF(Modélisation!$B$10=6,IF(C568&gt;=Modélisation!$B$22,Modélisation!$A$22,IF(C568&gt;=Modélisation!$B$21,Modélisation!$A$21,IF(C568&gt;=Modélisation!$B$20,Modélisation!$A$20,IF(C568&gt;=Modélisation!$B$19,Modélisation!$A$19,IF(C568&gt;=Modélisation!$B$18,Modélisation!$A$18,Modélisation!$A$17))))),IF(Modélisation!$B$10=7,IF(C568&gt;=Modélisation!$B$23,Modélisation!$A$23,IF(C568&gt;=Modélisation!$B$22,Modélisation!$A$22,IF(C568&gt;=Modélisation!$B$21,Modélisation!$A$21,IF(C568&gt;=Modélisation!$B$20,Modélisation!$A$20,IF(C568&gt;=Modélisation!$B$19,Modélisation!$A$19,IF(C568&gt;=Modélisation!$B$18,Modélisation!$A$18,Modélisation!$A$17))))))))))))</f>
        <v/>
      </c>
      <c r="F568" s="1" t="str">
        <f>IF(ISBLANK(C568),"",VLOOKUP(E568,Modélisation!$A$17:$H$23,8,FALSE))</f>
        <v/>
      </c>
      <c r="G568" s="4" t="str">
        <f>IF(ISBLANK(C568),"",IF(Modélisation!$B$3="Oui",IF(D568=Liste!$F$2,0%,VLOOKUP(D568,Modélisation!$A$69:$B$86,2,FALSE)),""))</f>
        <v/>
      </c>
      <c r="H568" s="1" t="str">
        <f>IF(ISBLANK(C568),"",IF(Modélisation!$B$3="Oui",F568*(1-G568),F568))</f>
        <v/>
      </c>
    </row>
    <row r="569" spans="1:8" x14ac:dyDescent="0.35">
      <c r="A569" s="2">
        <v>568</v>
      </c>
      <c r="B569" s="36"/>
      <c r="C569" s="39"/>
      <c r="D569" s="37"/>
      <c r="E569" s="1" t="str">
        <f>IF(ISBLANK(C569),"",IF(Modélisation!$B$10=3,IF(C569&gt;=Modélisation!$B$19,Modélisation!$A$19,IF(C569&gt;=Modélisation!$B$18,Modélisation!$A$18,Modélisation!$A$17)),IF(Modélisation!$B$10=4,IF(C569&gt;=Modélisation!$B$20,Modélisation!$A$20,IF(C569&gt;=Modélisation!$B$19,Modélisation!$A$19,IF(C569&gt;=Modélisation!$B$18,Modélisation!$A$18,Modélisation!$A$17))),IF(Modélisation!$B$10=5,IF(C569&gt;=Modélisation!$B$21,Modélisation!$A$21,IF(C569&gt;=Modélisation!$B$20,Modélisation!$A$20,IF(C569&gt;=Modélisation!$B$19,Modélisation!$A$19,IF(C569&gt;=Modélisation!$B$18,Modélisation!$A$18,Modélisation!$A$17)))),IF(Modélisation!$B$10=6,IF(C569&gt;=Modélisation!$B$22,Modélisation!$A$22,IF(C569&gt;=Modélisation!$B$21,Modélisation!$A$21,IF(C569&gt;=Modélisation!$B$20,Modélisation!$A$20,IF(C569&gt;=Modélisation!$B$19,Modélisation!$A$19,IF(C569&gt;=Modélisation!$B$18,Modélisation!$A$18,Modélisation!$A$17))))),IF(Modélisation!$B$10=7,IF(C569&gt;=Modélisation!$B$23,Modélisation!$A$23,IF(C569&gt;=Modélisation!$B$22,Modélisation!$A$22,IF(C569&gt;=Modélisation!$B$21,Modélisation!$A$21,IF(C569&gt;=Modélisation!$B$20,Modélisation!$A$20,IF(C569&gt;=Modélisation!$B$19,Modélisation!$A$19,IF(C569&gt;=Modélisation!$B$18,Modélisation!$A$18,Modélisation!$A$17))))))))))))</f>
        <v/>
      </c>
      <c r="F569" s="1" t="str">
        <f>IF(ISBLANK(C569),"",VLOOKUP(E569,Modélisation!$A$17:$H$23,8,FALSE))</f>
        <v/>
      </c>
      <c r="G569" s="4" t="str">
        <f>IF(ISBLANK(C569),"",IF(Modélisation!$B$3="Oui",IF(D569=Liste!$F$2,0%,VLOOKUP(D569,Modélisation!$A$69:$B$86,2,FALSE)),""))</f>
        <v/>
      </c>
      <c r="H569" s="1" t="str">
        <f>IF(ISBLANK(C569),"",IF(Modélisation!$B$3="Oui",F569*(1-G569),F569))</f>
        <v/>
      </c>
    </row>
    <row r="570" spans="1:8" x14ac:dyDescent="0.35">
      <c r="A570" s="2">
        <v>569</v>
      </c>
      <c r="B570" s="36"/>
      <c r="C570" s="39"/>
      <c r="D570" s="37"/>
      <c r="E570" s="1" t="str">
        <f>IF(ISBLANK(C570),"",IF(Modélisation!$B$10=3,IF(C570&gt;=Modélisation!$B$19,Modélisation!$A$19,IF(C570&gt;=Modélisation!$B$18,Modélisation!$A$18,Modélisation!$A$17)),IF(Modélisation!$B$10=4,IF(C570&gt;=Modélisation!$B$20,Modélisation!$A$20,IF(C570&gt;=Modélisation!$B$19,Modélisation!$A$19,IF(C570&gt;=Modélisation!$B$18,Modélisation!$A$18,Modélisation!$A$17))),IF(Modélisation!$B$10=5,IF(C570&gt;=Modélisation!$B$21,Modélisation!$A$21,IF(C570&gt;=Modélisation!$B$20,Modélisation!$A$20,IF(C570&gt;=Modélisation!$B$19,Modélisation!$A$19,IF(C570&gt;=Modélisation!$B$18,Modélisation!$A$18,Modélisation!$A$17)))),IF(Modélisation!$B$10=6,IF(C570&gt;=Modélisation!$B$22,Modélisation!$A$22,IF(C570&gt;=Modélisation!$B$21,Modélisation!$A$21,IF(C570&gt;=Modélisation!$B$20,Modélisation!$A$20,IF(C570&gt;=Modélisation!$B$19,Modélisation!$A$19,IF(C570&gt;=Modélisation!$B$18,Modélisation!$A$18,Modélisation!$A$17))))),IF(Modélisation!$B$10=7,IF(C570&gt;=Modélisation!$B$23,Modélisation!$A$23,IF(C570&gt;=Modélisation!$B$22,Modélisation!$A$22,IF(C570&gt;=Modélisation!$B$21,Modélisation!$A$21,IF(C570&gt;=Modélisation!$B$20,Modélisation!$A$20,IF(C570&gt;=Modélisation!$B$19,Modélisation!$A$19,IF(C570&gt;=Modélisation!$B$18,Modélisation!$A$18,Modélisation!$A$17))))))))))))</f>
        <v/>
      </c>
      <c r="F570" s="1" t="str">
        <f>IF(ISBLANK(C570),"",VLOOKUP(E570,Modélisation!$A$17:$H$23,8,FALSE))</f>
        <v/>
      </c>
      <c r="G570" s="4" t="str">
        <f>IF(ISBLANK(C570),"",IF(Modélisation!$B$3="Oui",IF(D570=Liste!$F$2,0%,VLOOKUP(D570,Modélisation!$A$69:$B$86,2,FALSE)),""))</f>
        <v/>
      </c>
      <c r="H570" s="1" t="str">
        <f>IF(ISBLANK(C570),"",IF(Modélisation!$B$3="Oui",F570*(1-G570),F570))</f>
        <v/>
      </c>
    </row>
    <row r="571" spans="1:8" x14ac:dyDescent="0.35">
      <c r="A571" s="2">
        <v>570</v>
      </c>
      <c r="B571" s="36"/>
      <c r="C571" s="39"/>
      <c r="D571" s="37"/>
      <c r="E571" s="1" t="str">
        <f>IF(ISBLANK(C571),"",IF(Modélisation!$B$10=3,IF(C571&gt;=Modélisation!$B$19,Modélisation!$A$19,IF(C571&gt;=Modélisation!$B$18,Modélisation!$A$18,Modélisation!$A$17)),IF(Modélisation!$B$10=4,IF(C571&gt;=Modélisation!$B$20,Modélisation!$A$20,IF(C571&gt;=Modélisation!$B$19,Modélisation!$A$19,IF(C571&gt;=Modélisation!$B$18,Modélisation!$A$18,Modélisation!$A$17))),IF(Modélisation!$B$10=5,IF(C571&gt;=Modélisation!$B$21,Modélisation!$A$21,IF(C571&gt;=Modélisation!$B$20,Modélisation!$A$20,IF(C571&gt;=Modélisation!$B$19,Modélisation!$A$19,IF(C571&gt;=Modélisation!$B$18,Modélisation!$A$18,Modélisation!$A$17)))),IF(Modélisation!$B$10=6,IF(C571&gt;=Modélisation!$B$22,Modélisation!$A$22,IF(C571&gt;=Modélisation!$B$21,Modélisation!$A$21,IF(C571&gt;=Modélisation!$B$20,Modélisation!$A$20,IF(C571&gt;=Modélisation!$B$19,Modélisation!$A$19,IF(C571&gt;=Modélisation!$B$18,Modélisation!$A$18,Modélisation!$A$17))))),IF(Modélisation!$B$10=7,IF(C571&gt;=Modélisation!$B$23,Modélisation!$A$23,IF(C571&gt;=Modélisation!$B$22,Modélisation!$A$22,IF(C571&gt;=Modélisation!$B$21,Modélisation!$A$21,IF(C571&gt;=Modélisation!$B$20,Modélisation!$A$20,IF(C571&gt;=Modélisation!$B$19,Modélisation!$A$19,IF(C571&gt;=Modélisation!$B$18,Modélisation!$A$18,Modélisation!$A$17))))))))))))</f>
        <v/>
      </c>
      <c r="F571" s="1" t="str">
        <f>IF(ISBLANK(C571),"",VLOOKUP(E571,Modélisation!$A$17:$H$23,8,FALSE))</f>
        <v/>
      </c>
      <c r="G571" s="4" t="str">
        <f>IF(ISBLANK(C571),"",IF(Modélisation!$B$3="Oui",IF(D571=Liste!$F$2,0%,VLOOKUP(D571,Modélisation!$A$69:$B$86,2,FALSE)),""))</f>
        <v/>
      </c>
      <c r="H571" s="1" t="str">
        <f>IF(ISBLANK(C571),"",IF(Modélisation!$B$3="Oui",F571*(1-G571),F571))</f>
        <v/>
      </c>
    </row>
    <row r="572" spans="1:8" x14ac:dyDescent="0.35">
      <c r="A572" s="2">
        <v>571</v>
      </c>
      <c r="B572" s="36"/>
      <c r="C572" s="39"/>
      <c r="D572" s="37"/>
      <c r="E572" s="1" t="str">
        <f>IF(ISBLANK(C572),"",IF(Modélisation!$B$10=3,IF(C572&gt;=Modélisation!$B$19,Modélisation!$A$19,IF(C572&gt;=Modélisation!$B$18,Modélisation!$A$18,Modélisation!$A$17)),IF(Modélisation!$B$10=4,IF(C572&gt;=Modélisation!$B$20,Modélisation!$A$20,IF(C572&gt;=Modélisation!$B$19,Modélisation!$A$19,IF(C572&gt;=Modélisation!$B$18,Modélisation!$A$18,Modélisation!$A$17))),IF(Modélisation!$B$10=5,IF(C572&gt;=Modélisation!$B$21,Modélisation!$A$21,IF(C572&gt;=Modélisation!$B$20,Modélisation!$A$20,IF(C572&gt;=Modélisation!$B$19,Modélisation!$A$19,IF(C572&gt;=Modélisation!$B$18,Modélisation!$A$18,Modélisation!$A$17)))),IF(Modélisation!$B$10=6,IF(C572&gt;=Modélisation!$B$22,Modélisation!$A$22,IF(C572&gt;=Modélisation!$B$21,Modélisation!$A$21,IF(C572&gt;=Modélisation!$B$20,Modélisation!$A$20,IF(C572&gt;=Modélisation!$B$19,Modélisation!$A$19,IF(C572&gt;=Modélisation!$B$18,Modélisation!$A$18,Modélisation!$A$17))))),IF(Modélisation!$B$10=7,IF(C572&gt;=Modélisation!$B$23,Modélisation!$A$23,IF(C572&gt;=Modélisation!$B$22,Modélisation!$A$22,IF(C572&gt;=Modélisation!$B$21,Modélisation!$A$21,IF(C572&gt;=Modélisation!$B$20,Modélisation!$A$20,IF(C572&gt;=Modélisation!$B$19,Modélisation!$A$19,IF(C572&gt;=Modélisation!$B$18,Modélisation!$A$18,Modélisation!$A$17))))))))))))</f>
        <v/>
      </c>
      <c r="F572" s="1" t="str">
        <f>IF(ISBLANK(C572),"",VLOOKUP(E572,Modélisation!$A$17:$H$23,8,FALSE))</f>
        <v/>
      </c>
      <c r="G572" s="4" t="str">
        <f>IF(ISBLANK(C572),"",IF(Modélisation!$B$3="Oui",IF(D572=Liste!$F$2,0%,VLOOKUP(D572,Modélisation!$A$69:$B$86,2,FALSE)),""))</f>
        <v/>
      </c>
      <c r="H572" s="1" t="str">
        <f>IF(ISBLANK(C572),"",IF(Modélisation!$B$3="Oui",F572*(1-G572),F572))</f>
        <v/>
      </c>
    </row>
    <row r="573" spans="1:8" x14ac:dyDescent="0.35">
      <c r="A573" s="2">
        <v>572</v>
      </c>
      <c r="B573" s="36"/>
      <c r="C573" s="39"/>
      <c r="D573" s="37"/>
      <c r="E573" s="1" t="str">
        <f>IF(ISBLANK(C573),"",IF(Modélisation!$B$10=3,IF(C573&gt;=Modélisation!$B$19,Modélisation!$A$19,IF(C573&gt;=Modélisation!$B$18,Modélisation!$A$18,Modélisation!$A$17)),IF(Modélisation!$B$10=4,IF(C573&gt;=Modélisation!$B$20,Modélisation!$A$20,IF(C573&gt;=Modélisation!$B$19,Modélisation!$A$19,IF(C573&gt;=Modélisation!$B$18,Modélisation!$A$18,Modélisation!$A$17))),IF(Modélisation!$B$10=5,IF(C573&gt;=Modélisation!$B$21,Modélisation!$A$21,IF(C573&gt;=Modélisation!$B$20,Modélisation!$A$20,IF(C573&gt;=Modélisation!$B$19,Modélisation!$A$19,IF(C573&gt;=Modélisation!$B$18,Modélisation!$A$18,Modélisation!$A$17)))),IF(Modélisation!$B$10=6,IF(C573&gt;=Modélisation!$B$22,Modélisation!$A$22,IF(C573&gt;=Modélisation!$B$21,Modélisation!$A$21,IF(C573&gt;=Modélisation!$B$20,Modélisation!$A$20,IF(C573&gt;=Modélisation!$B$19,Modélisation!$A$19,IF(C573&gt;=Modélisation!$B$18,Modélisation!$A$18,Modélisation!$A$17))))),IF(Modélisation!$B$10=7,IF(C573&gt;=Modélisation!$B$23,Modélisation!$A$23,IF(C573&gt;=Modélisation!$B$22,Modélisation!$A$22,IF(C573&gt;=Modélisation!$B$21,Modélisation!$A$21,IF(C573&gt;=Modélisation!$B$20,Modélisation!$A$20,IF(C573&gt;=Modélisation!$B$19,Modélisation!$A$19,IF(C573&gt;=Modélisation!$B$18,Modélisation!$A$18,Modélisation!$A$17))))))))))))</f>
        <v/>
      </c>
      <c r="F573" s="1" t="str">
        <f>IF(ISBLANK(C573),"",VLOOKUP(E573,Modélisation!$A$17:$H$23,8,FALSE))</f>
        <v/>
      </c>
      <c r="G573" s="4" t="str">
        <f>IF(ISBLANK(C573),"",IF(Modélisation!$B$3="Oui",IF(D573=Liste!$F$2,0%,VLOOKUP(D573,Modélisation!$A$69:$B$86,2,FALSE)),""))</f>
        <v/>
      </c>
      <c r="H573" s="1" t="str">
        <f>IF(ISBLANK(C573),"",IF(Modélisation!$B$3="Oui",F573*(1-G573),F573))</f>
        <v/>
      </c>
    </row>
    <row r="574" spans="1:8" x14ac:dyDescent="0.35">
      <c r="A574" s="2">
        <v>573</v>
      </c>
      <c r="B574" s="36"/>
      <c r="C574" s="39"/>
      <c r="D574" s="37"/>
      <c r="E574" s="1" t="str">
        <f>IF(ISBLANK(C574),"",IF(Modélisation!$B$10=3,IF(C574&gt;=Modélisation!$B$19,Modélisation!$A$19,IF(C574&gt;=Modélisation!$B$18,Modélisation!$A$18,Modélisation!$A$17)),IF(Modélisation!$B$10=4,IF(C574&gt;=Modélisation!$B$20,Modélisation!$A$20,IF(C574&gt;=Modélisation!$B$19,Modélisation!$A$19,IF(C574&gt;=Modélisation!$B$18,Modélisation!$A$18,Modélisation!$A$17))),IF(Modélisation!$B$10=5,IF(C574&gt;=Modélisation!$B$21,Modélisation!$A$21,IF(C574&gt;=Modélisation!$B$20,Modélisation!$A$20,IF(C574&gt;=Modélisation!$B$19,Modélisation!$A$19,IF(C574&gt;=Modélisation!$B$18,Modélisation!$A$18,Modélisation!$A$17)))),IF(Modélisation!$B$10=6,IF(C574&gt;=Modélisation!$B$22,Modélisation!$A$22,IF(C574&gt;=Modélisation!$B$21,Modélisation!$A$21,IF(C574&gt;=Modélisation!$B$20,Modélisation!$A$20,IF(C574&gt;=Modélisation!$B$19,Modélisation!$A$19,IF(C574&gt;=Modélisation!$B$18,Modélisation!$A$18,Modélisation!$A$17))))),IF(Modélisation!$B$10=7,IF(C574&gt;=Modélisation!$B$23,Modélisation!$A$23,IF(C574&gt;=Modélisation!$B$22,Modélisation!$A$22,IF(C574&gt;=Modélisation!$B$21,Modélisation!$A$21,IF(C574&gt;=Modélisation!$B$20,Modélisation!$A$20,IF(C574&gt;=Modélisation!$B$19,Modélisation!$A$19,IF(C574&gt;=Modélisation!$B$18,Modélisation!$A$18,Modélisation!$A$17))))))))))))</f>
        <v/>
      </c>
      <c r="F574" s="1" t="str">
        <f>IF(ISBLANK(C574),"",VLOOKUP(E574,Modélisation!$A$17:$H$23,8,FALSE))</f>
        <v/>
      </c>
      <c r="G574" s="4" t="str">
        <f>IF(ISBLANK(C574),"",IF(Modélisation!$B$3="Oui",IF(D574=Liste!$F$2,0%,VLOOKUP(D574,Modélisation!$A$69:$B$86,2,FALSE)),""))</f>
        <v/>
      </c>
      <c r="H574" s="1" t="str">
        <f>IF(ISBLANK(C574),"",IF(Modélisation!$B$3="Oui",F574*(1-G574),F574))</f>
        <v/>
      </c>
    </row>
    <row r="575" spans="1:8" x14ac:dyDescent="0.35">
      <c r="A575" s="2">
        <v>574</v>
      </c>
      <c r="B575" s="36"/>
      <c r="C575" s="39"/>
      <c r="D575" s="37"/>
      <c r="E575" s="1" t="str">
        <f>IF(ISBLANK(C575),"",IF(Modélisation!$B$10=3,IF(C575&gt;=Modélisation!$B$19,Modélisation!$A$19,IF(C575&gt;=Modélisation!$B$18,Modélisation!$A$18,Modélisation!$A$17)),IF(Modélisation!$B$10=4,IF(C575&gt;=Modélisation!$B$20,Modélisation!$A$20,IF(C575&gt;=Modélisation!$B$19,Modélisation!$A$19,IF(C575&gt;=Modélisation!$B$18,Modélisation!$A$18,Modélisation!$A$17))),IF(Modélisation!$B$10=5,IF(C575&gt;=Modélisation!$B$21,Modélisation!$A$21,IF(C575&gt;=Modélisation!$B$20,Modélisation!$A$20,IF(C575&gt;=Modélisation!$B$19,Modélisation!$A$19,IF(C575&gt;=Modélisation!$B$18,Modélisation!$A$18,Modélisation!$A$17)))),IF(Modélisation!$B$10=6,IF(C575&gt;=Modélisation!$B$22,Modélisation!$A$22,IF(C575&gt;=Modélisation!$B$21,Modélisation!$A$21,IF(C575&gt;=Modélisation!$B$20,Modélisation!$A$20,IF(C575&gt;=Modélisation!$B$19,Modélisation!$A$19,IF(C575&gt;=Modélisation!$B$18,Modélisation!$A$18,Modélisation!$A$17))))),IF(Modélisation!$B$10=7,IF(C575&gt;=Modélisation!$B$23,Modélisation!$A$23,IF(C575&gt;=Modélisation!$B$22,Modélisation!$A$22,IF(C575&gt;=Modélisation!$B$21,Modélisation!$A$21,IF(C575&gt;=Modélisation!$B$20,Modélisation!$A$20,IF(C575&gt;=Modélisation!$B$19,Modélisation!$A$19,IF(C575&gt;=Modélisation!$B$18,Modélisation!$A$18,Modélisation!$A$17))))))))))))</f>
        <v/>
      </c>
      <c r="F575" s="1" t="str">
        <f>IF(ISBLANK(C575),"",VLOOKUP(E575,Modélisation!$A$17:$H$23,8,FALSE))</f>
        <v/>
      </c>
      <c r="G575" s="4" t="str">
        <f>IF(ISBLANK(C575),"",IF(Modélisation!$B$3="Oui",IF(D575=Liste!$F$2,0%,VLOOKUP(D575,Modélisation!$A$69:$B$86,2,FALSE)),""))</f>
        <v/>
      </c>
      <c r="H575" s="1" t="str">
        <f>IF(ISBLANK(C575),"",IF(Modélisation!$B$3="Oui",F575*(1-G575),F575))</f>
        <v/>
      </c>
    </row>
    <row r="576" spans="1:8" x14ac:dyDescent="0.35">
      <c r="A576" s="2">
        <v>575</v>
      </c>
      <c r="B576" s="36"/>
      <c r="C576" s="39"/>
      <c r="D576" s="37"/>
      <c r="E576" s="1" t="str">
        <f>IF(ISBLANK(C576),"",IF(Modélisation!$B$10=3,IF(C576&gt;=Modélisation!$B$19,Modélisation!$A$19,IF(C576&gt;=Modélisation!$B$18,Modélisation!$A$18,Modélisation!$A$17)),IF(Modélisation!$B$10=4,IF(C576&gt;=Modélisation!$B$20,Modélisation!$A$20,IF(C576&gt;=Modélisation!$B$19,Modélisation!$A$19,IF(C576&gt;=Modélisation!$B$18,Modélisation!$A$18,Modélisation!$A$17))),IF(Modélisation!$B$10=5,IF(C576&gt;=Modélisation!$B$21,Modélisation!$A$21,IF(C576&gt;=Modélisation!$B$20,Modélisation!$A$20,IF(C576&gt;=Modélisation!$B$19,Modélisation!$A$19,IF(C576&gt;=Modélisation!$B$18,Modélisation!$A$18,Modélisation!$A$17)))),IF(Modélisation!$B$10=6,IF(C576&gt;=Modélisation!$B$22,Modélisation!$A$22,IF(C576&gt;=Modélisation!$B$21,Modélisation!$A$21,IF(C576&gt;=Modélisation!$B$20,Modélisation!$A$20,IF(C576&gt;=Modélisation!$B$19,Modélisation!$A$19,IF(C576&gt;=Modélisation!$B$18,Modélisation!$A$18,Modélisation!$A$17))))),IF(Modélisation!$B$10=7,IF(C576&gt;=Modélisation!$B$23,Modélisation!$A$23,IF(C576&gt;=Modélisation!$B$22,Modélisation!$A$22,IF(C576&gt;=Modélisation!$B$21,Modélisation!$A$21,IF(C576&gt;=Modélisation!$B$20,Modélisation!$A$20,IF(C576&gt;=Modélisation!$B$19,Modélisation!$A$19,IF(C576&gt;=Modélisation!$B$18,Modélisation!$A$18,Modélisation!$A$17))))))))))))</f>
        <v/>
      </c>
      <c r="F576" s="1" t="str">
        <f>IF(ISBLANK(C576),"",VLOOKUP(E576,Modélisation!$A$17:$H$23,8,FALSE))</f>
        <v/>
      </c>
      <c r="G576" s="4" t="str">
        <f>IF(ISBLANK(C576),"",IF(Modélisation!$B$3="Oui",IF(D576=Liste!$F$2,0%,VLOOKUP(D576,Modélisation!$A$69:$B$86,2,FALSE)),""))</f>
        <v/>
      </c>
      <c r="H576" s="1" t="str">
        <f>IF(ISBLANK(C576),"",IF(Modélisation!$B$3="Oui",F576*(1-G576),F576))</f>
        <v/>
      </c>
    </row>
    <row r="577" spans="1:8" x14ac:dyDescent="0.35">
      <c r="A577" s="2">
        <v>576</v>
      </c>
      <c r="B577" s="36"/>
      <c r="C577" s="39"/>
      <c r="D577" s="37"/>
      <c r="E577" s="1" t="str">
        <f>IF(ISBLANK(C577),"",IF(Modélisation!$B$10=3,IF(C577&gt;=Modélisation!$B$19,Modélisation!$A$19,IF(C577&gt;=Modélisation!$B$18,Modélisation!$A$18,Modélisation!$A$17)),IF(Modélisation!$B$10=4,IF(C577&gt;=Modélisation!$B$20,Modélisation!$A$20,IF(C577&gt;=Modélisation!$B$19,Modélisation!$A$19,IF(C577&gt;=Modélisation!$B$18,Modélisation!$A$18,Modélisation!$A$17))),IF(Modélisation!$B$10=5,IF(C577&gt;=Modélisation!$B$21,Modélisation!$A$21,IF(C577&gt;=Modélisation!$B$20,Modélisation!$A$20,IF(C577&gt;=Modélisation!$B$19,Modélisation!$A$19,IF(C577&gt;=Modélisation!$B$18,Modélisation!$A$18,Modélisation!$A$17)))),IF(Modélisation!$B$10=6,IF(C577&gt;=Modélisation!$B$22,Modélisation!$A$22,IF(C577&gt;=Modélisation!$B$21,Modélisation!$A$21,IF(C577&gt;=Modélisation!$B$20,Modélisation!$A$20,IF(C577&gt;=Modélisation!$B$19,Modélisation!$A$19,IF(C577&gt;=Modélisation!$B$18,Modélisation!$A$18,Modélisation!$A$17))))),IF(Modélisation!$B$10=7,IF(C577&gt;=Modélisation!$B$23,Modélisation!$A$23,IF(C577&gt;=Modélisation!$B$22,Modélisation!$A$22,IF(C577&gt;=Modélisation!$B$21,Modélisation!$A$21,IF(C577&gt;=Modélisation!$B$20,Modélisation!$A$20,IF(C577&gt;=Modélisation!$B$19,Modélisation!$A$19,IF(C577&gt;=Modélisation!$B$18,Modélisation!$A$18,Modélisation!$A$17))))))))))))</f>
        <v/>
      </c>
      <c r="F577" s="1" t="str">
        <f>IF(ISBLANK(C577),"",VLOOKUP(E577,Modélisation!$A$17:$H$23,8,FALSE))</f>
        <v/>
      </c>
      <c r="G577" s="4" t="str">
        <f>IF(ISBLANK(C577),"",IF(Modélisation!$B$3="Oui",IF(D577=Liste!$F$2,0%,VLOOKUP(D577,Modélisation!$A$69:$B$86,2,FALSE)),""))</f>
        <v/>
      </c>
      <c r="H577" s="1" t="str">
        <f>IF(ISBLANK(C577),"",IF(Modélisation!$B$3="Oui",F577*(1-G577),F577))</f>
        <v/>
      </c>
    </row>
    <row r="578" spans="1:8" x14ac:dyDescent="0.35">
      <c r="A578" s="2">
        <v>577</v>
      </c>
      <c r="B578" s="36"/>
      <c r="C578" s="39"/>
      <c r="D578" s="37"/>
      <c r="E578" s="1" t="str">
        <f>IF(ISBLANK(C578),"",IF(Modélisation!$B$10=3,IF(C578&gt;=Modélisation!$B$19,Modélisation!$A$19,IF(C578&gt;=Modélisation!$B$18,Modélisation!$A$18,Modélisation!$A$17)),IF(Modélisation!$B$10=4,IF(C578&gt;=Modélisation!$B$20,Modélisation!$A$20,IF(C578&gt;=Modélisation!$B$19,Modélisation!$A$19,IF(C578&gt;=Modélisation!$B$18,Modélisation!$A$18,Modélisation!$A$17))),IF(Modélisation!$B$10=5,IF(C578&gt;=Modélisation!$B$21,Modélisation!$A$21,IF(C578&gt;=Modélisation!$B$20,Modélisation!$A$20,IF(C578&gt;=Modélisation!$B$19,Modélisation!$A$19,IF(C578&gt;=Modélisation!$B$18,Modélisation!$A$18,Modélisation!$A$17)))),IF(Modélisation!$B$10=6,IF(C578&gt;=Modélisation!$B$22,Modélisation!$A$22,IF(C578&gt;=Modélisation!$B$21,Modélisation!$A$21,IF(C578&gt;=Modélisation!$B$20,Modélisation!$A$20,IF(C578&gt;=Modélisation!$B$19,Modélisation!$A$19,IF(C578&gt;=Modélisation!$B$18,Modélisation!$A$18,Modélisation!$A$17))))),IF(Modélisation!$B$10=7,IF(C578&gt;=Modélisation!$B$23,Modélisation!$A$23,IF(C578&gt;=Modélisation!$B$22,Modélisation!$A$22,IF(C578&gt;=Modélisation!$B$21,Modélisation!$A$21,IF(C578&gt;=Modélisation!$B$20,Modélisation!$A$20,IF(C578&gt;=Modélisation!$B$19,Modélisation!$A$19,IF(C578&gt;=Modélisation!$B$18,Modélisation!$A$18,Modélisation!$A$17))))))))))))</f>
        <v/>
      </c>
      <c r="F578" s="1" t="str">
        <f>IF(ISBLANK(C578),"",VLOOKUP(E578,Modélisation!$A$17:$H$23,8,FALSE))</f>
        <v/>
      </c>
      <c r="G578" s="4" t="str">
        <f>IF(ISBLANK(C578),"",IF(Modélisation!$B$3="Oui",IF(D578=Liste!$F$2,0%,VLOOKUP(D578,Modélisation!$A$69:$B$86,2,FALSE)),""))</f>
        <v/>
      </c>
      <c r="H578" s="1" t="str">
        <f>IF(ISBLANK(C578),"",IF(Modélisation!$B$3="Oui",F578*(1-G578),F578))</f>
        <v/>
      </c>
    </row>
    <row r="579" spans="1:8" x14ac:dyDescent="0.35">
      <c r="A579" s="2">
        <v>578</v>
      </c>
      <c r="B579" s="36"/>
      <c r="C579" s="39"/>
      <c r="D579" s="37"/>
      <c r="E579" s="1" t="str">
        <f>IF(ISBLANK(C579),"",IF(Modélisation!$B$10=3,IF(C579&gt;=Modélisation!$B$19,Modélisation!$A$19,IF(C579&gt;=Modélisation!$B$18,Modélisation!$A$18,Modélisation!$A$17)),IF(Modélisation!$B$10=4,IF(C579&gt;=Modélisation!$B$20,Modélisation!$A$20,IF(C579&gt;=Modélisation!$B$19,Modélisation!$A$19,IF(C579&gt;=Modélisation!$B$18,Modélisation!$A$18,Modélisation!$A$17))),IF(Modélisation!$B$10=5,IF(C579&gt;=Modélisation!$B$21,Modélisation!$A$21,IF(C579&gt;=Modélisation!$B$20,Modélisation!$A$20,IF(C579&gt;=Modélisation!$B$19,Modélisation!$A$19,IF(C579&gt;=Modélisation!$B$18,Modélisation!$A$18,Modélisation!$A$17)))),IF(Modélisation!$B$10=6,IF(C579&gt;=Modélisation!$B$22,Modélisation!$A$22,IF(C579&gt;=Modélisation!$B$21,Modélisation!$A$21,IF(C579&gt;=Modélisation!$B$20,Modélisation!$A$20,IF(C579&gt;=Modélisation!$B$19,Modélisation!$A$19,IF(C579&gt;=Modélisation!$B$18,Modélisation!$A$18,Modélisation!$A$17))))),IF(Modélisation!$B$10=7,IF(C579&gt;=Modélisation!$B$23,Modélisation!$A$23,IF(C579&gt;=Modélisation!$B$22,Modélisation!$A$22,IF(C579&gt;=Modélisation!$B$21,Modélisation!$A$21,IF(C579&gt;=Modélisation!$B$20,Modélisation!$A$20,IF(C579&gt;=Modélisation!$B$19,Modélisation!$A$19,IF(C579&gt;=Modélisation!$B$18,Modélisation!$A$18,Modélisation!$A$17))))))))))))</f>
        <v/>
      </c>
      <c r="F579" s="1" t="str">
        <f>IF(ISBLANK(C579),"",VLOOKUP(E579,Modélisation!$A$17:$H$23,8,FALSE))</f>
        <v/>
      </c>
      <c r="G579" s="4" t="str">
        <f>IF(ISBLANK(C579),"",IF(Modélisation!$B$3="Oui",IF(D579=Liste!$F$2,0%,VLOOKUP(D579,Modélisation!$A$69:$B$86,2,FALSE)),""))</f>
        <v/>
      </c>
      <c r="H579" s="1" t="str">
        <f>IF(ISBLANK(C579),"",IF(Modélisation!$B$3="Oui",F579*(1-G579),F579))</f>
        <v/>
      </c>
    </row>
    <row r="580" spans="1:8" x14ac:dyDescent="0.35">
      <c r="A580" s="2">
        <v>579</v>
      </c>
      <c r="B580" s="36"/>
      <c r="C580" s="39"/>
      <c r="D580" s="37"/>
      <c r="E580" s="1" t="str">
        <f>IF(ISBLANK(C580),"",IF(Modélisation!$B$10=3,IF(C580&gt;=Modélisation!$B$19,Modélisation!$A$19,IF(C580&gt;=Modélisation!$B$18,Modélisation!$A$18,Modélisation!$A$17)),IF(Modélisation!$B$10=4,IF(C580&gt;=Modélisation!$B$20,Modélisation!$A$20,IF(C580&gt;=Modélisation!$B$19,Modélisation!$A$19,IF(C580&gt;=Modélisation!$B$18,Modélisation!$A$18,Modélisation!$A$17))),IF(Modélisation!$B$10=5,IF(C580&gt;=Modélisation!$B$21,Modélisation!$A$21,IF(C580&gt;=Modélisation!$B$20,Modélisation!$A$20,IF(C580&gt;=Modélisation!$B$19,Modélisation!$A$19,IF(C580&gt;=Modélisation!$B$18,Modélisation!$A$18,Modélisation!$A$17)))),IF(Modélisation!$B$10=6,IF(C580&gt;=Modélisation!$B$22,Modélisation!$A$22,IF(C580&gt;=Modélisation!$B$21,Modélisation!$A$21,IF(C580&gt;=Modélisation!$B$20,Modélisation!$A$20,IF(C580&gt;=Modélisation!$B$19,Modélisation!$A$19,IF(C580&gt;=Modélisation!$B$18,Modélisation!$A$18,Modélisation!$A$17))))),IF(Modélisation!$B$10=7,IF(C580&gt;=Modélisation!$B$23,Modélisation!$A$23,IF(C580&gt;=Modélisation!$B$22,Modélisation!$A$22,IF(C580&gt;=Modélisation!$B$21,Modélisation!$A$21,IF(C580&gt;=Modélisation!$B$20,Modélisation!$A$20,IF(C580&gt;=Modélisation!$B$19,Modélisation!$A$19,IF(C580&gt;=Modélisation!$B$18,Modélisation!$A$18,Modélisation!$A$17))))))))))))</f>
        <v/>
      </c>
      <c r="F580" s="1" t="str">
        <f>IF(ISBLANK(C580),"",VLOOKUP(E580,Modélisation!$A$17:$H$23,8,FALSE))</f>
        <v/>
      </c>
      <c r="G580" s="4" t="str">
        <f>IF(ISBLANK(C580),"",IF(Modélisation!$B$3="Oui",IF(D580=Liste!$F$2,0%,VLOOKUP(D580,Modélisation!$A$69:$B$86,2,FALSE)),""))</f>
        <v/>
      </c>
      <c r="H580" s="1" t="str">
        <f>IF(ISBLANK(C580),"",IF(Modélisation!$B$3="Oui",F580*(1-G580),F580))</f>
        <v/>
      </c>
    </row>
    <row r="581" spans="1:8" x14ac:dyDescent="0.35">
      <c r="A581" s="2">
        <v>580</v>
      </c>
      <c r="B581" s="36"/>
      <c r="C581" s="39"/>
      <c r="D581" s="37"/>
      <c r="E581" s="1" t="str">
        <f>IF(ISBLANK(C581),"",IF(Modélisation!$B$10=3,IF(C581&gt;=Modélisation!$B$19,Modélisation!$A$19,IF(C581&gt;=Modélisation!$B$18,Modélisation!$A$18,Modélisation!$A$17)),IF(Modélisation!$B$10=4,IF(C581&gt;=Modélisation!$B$20,Modélisation!$A$20,IF(C581&gt;=Modélisation!$B$19,Modélisation!$A$19,IF(C581&gt;=Modélisation!$B$18,Modélisation!$A$18,Modélisation!$A$17))),IF(Modélisation!$B$10=5,IF(C581&gt;=Modélisation!$B$21,Modélisation!$A$21,IF(C581&gt;=Modélisation!$B$20,Modélisation!$A$20,IF(C581&gt;=Modélisation!$B$19,Modélisation!$A$19,IF(C581&gt;=Modélisation!$B$18,Modélisation!$A$18,Modélisation!$A$17)))),IF(Modélisation!$B$10=6,IF(C581&gt;=Modélisation!$B$22,Modélisation!$A$22,IF(C581&gt;=Modélisation!$B$21,Modélisation!$A$21,IF(C581&gt;=Modélisation!$B$20,Modélisation!$A$20,IF(C581&gt;=Modélisation!$B$19,Modélisation!$A$19,IF(C581&gt;=Modélisation!$B$18,Modélisation!$A$18,Modélisation!$A$17))))),IF(Modélisation!$B$10=7,IF(C581&gt;=Modélisation!$B$23,Modélisation!$A$23,IF(C581&gt;=Modélisation!$B$22,Modélisation!$A$22,IF(C581&gt;=Modélisation!$B$21,Modélisation!$A$21,IF(C581&gt;=Modélisation!$B$20,Modélisation!$A$20,IF(C581&gt;=Modélisation!$B$19,Modélisation!$A$19,IF(C581&gt;=Modélisation!$B$18,Modélisation!$A$18,Modélisation!$A$17))))))))))))</f>
        <v/>
      </c>
      <c r="F581" s="1" t="str">
        <f>IF(ISBLANK(C581),"",VLOOKUP(E581,Modélisation!$A$17:$H$23,8,FALSE))</f>
        <v/>
      </c>
      <c r="G581" s="4" t="str">
        <f>IF(ISBLANK(C581),"",IF(Modélisation!$B$3="Oui",IF(D581=Liste!$F$2,0%,VLOOKUP(D581,Modélisation!$A$69:$B$86,2,FALSE)),""))</f>
        <v/>
      </c>
      <c r="H581" s="1" t="str">
        <f>IF(ISBLANK(C581),"",IF(Modélisation!$B$3="Oui",F581*(1-G581),F581))</f>
        <v/>
      </c>
    </row>
    <row r="582" spans="1:8" x14ac:dyDescent="0.35">
      <c r="A582" s="2">
        <v>581</v>
      </c>
      <c r="B582" s="36"/>
      <c r="C582" s="39"/>
      <c r="D582" s="37"/>
      <c r="E582" s="1" t="str">
        <f>IF(ISBLANK(C582),"",IF(Modélisation!$B$10=3,IF(C582&gt;=Modélisation!$B$19,Modélisation!$A$19,IF(C582&gt;=Modélisation!$B$18,Modélisation!$A$18,Modélisation!$A$17)),IF(Modélisation!$B$10=4,IF(C582&gt;=Modélisation!$B$20,Modélisation!$A$20,IF(C582&gt;=Modélisation!$B$19,Modélisation!$A$19,IF(C582&gt;=Modélisation!$B$18,Modélisation!$A$18,Modélisation!$A$17))),IF(Modélisation!$B$10=5,IF(C582&gt;=Modélisation!$B$21,Modélisation!$A$21,IF(C582&gt;=Modélisation!$B$20,Modélisation!$A$20,IF(C582&gt;=Modélisation!$B$19,Modélisation!$A$19,IF(C582&gt;=Modélisation!$B$18,Modélisation!$A$18,Modélisation!$A$17)))),IF(Modélisation!$B$10=6,IF(C582&gt;=Modélisation!$B$22,Modélisation!$A$22,IF(C582&gt;=Modélisation!$B$21,Modélisation!$A$21,IF(C582&gt;=Modélisation!$B$20,Modélisation!$A$20,IF(C582&gt;=Modélisation!$B$19,Modélisation!$A$19,IF(C582&gt;=Modélisation!$B$18,Modélisation!$A$18,Modélisation!$A$17))))),IF(Modélisation!$B$10=7,IF(C582&gt;=Modélisation!$B$23,Modélisation!$A$23,IF(C582&gt;=Modélisation!$B$22,Modélisation!$A$22,IF(C582&gt;=Modélisation!$B$21,Modélisation!$A$21,IF(C582&gt;=Modélisation!$B$20,Modélisation!$A$20,IF(C582&gt;=Modélisation!$B$19,Modélisation!$A$19,IF(C582&gt;=Modélisation!$B$18,Modélisation!$A$18,Modélisation!$A$17))))))))))))</f>
        <v/>
      </c>
      <c r="F582" s="1" t="str">
        <f>IF(ISBLANK(C582),"",VLOOKUP(E582,Modélisation!$A$17:$H$23,8,FALSE))</f>
        <v/>
      </c>
      <c r="G582" s="4" t="str">
        <f>IF(ISBLANK(C582),"",IF(Modélisation!$B$3="Oui",IF(D582=Liste!$F$2,0%,VLOOKUP(D582,Modélisation!$A$69:$B$86,2,FALSE)),""))</f>
        <v/>
      </c>
      <c r="H582" s="1" t="str">
        <f>IF(ISBLANK(C582),"",IF(Modélisation!$B$3="Oui",F582*(1-G582),F582))</f>
        <v/>
      </c>
    </row>
    <row r="583" spans="1:8" x14ac:dyDescent="0.35">
      <c r="A583" s="2">
        <v>582</v>
      </c>
      <c r="B583" s="36"/>
      <c r="C583" s="39"/>
      <c r="D583" s="37"/>
      <c r="E583" s="1" t="str">
        <f>IF(ISBLANK(C583),"",IF(Modélisation!$B$10=3,IF(C583&gt;=Modélisation!$B$19,Modélisation!$A$19,IF(C583&gt;=Modélisation!$B$18,Modélisation!$A$18,Modélisation!$A$17)),IF(Modélisation!$B$10=4,IF(C583&gt;=Modélisation!$B$20,Modélisation!$A$20,IF(C583&gt;=Modélisation!$B$19,Modélisation!$A$19,IF(C583&gt;=Modélisation!$B$18,Modélisation!$A$18,Modélisation!$A$17))),IF(Modélisation!$B$10=5,IF(C583&gt;=Modélisation!$B$21,Modélisation!$A$21,IF(C583&gt;=Modélisation!$B$20,Modélisation!$A$20,IF(C583&gt;=Modélisation!$B$19,Modélisation!$A$19,IF(C583&gt;=Modélisation!$B$18,Modélisation!$A$18,Modélisation!$A$17)))),IF(Modélisation!$B$10=6,IF(C583&gt;=Modélisation!$B$22,Modélisation!$A$22,IF(C583&gt;=Modélisation!$B$21,Modélisation!$A$21,IF(C583&gt;=Modélisation!$B$20,Modélisation!$A$20,IF(C583&gt;=Modélisation!$B$19,Modélisation!$A$19,IF(C583&gt;=Modélisation!$B$18,Modélisation!$A$18,Modélisation!$A$17))))),IF(Modélisation!$B$10=7,IF(C583&gt;=Modélisation!$B$23,Modélisation!$A$23,IF(C583&gt;=Modélisation!$B$22,Modélisation!$A$22,IF(C583&gt;=Modélisation!$B$21,Modélisation!$A$21,IF(C583&gt;=Modélisation!$B$20,Modélisation!$A$20,IF(C583&gt;=Modélisation!$B$19,Modélisation!$A$19,IF(C583&gt;=Modélisation!$B$18,Modélisation!$A$18,Modélisation!$A$17))))))))))))</f>
        <v/>
      </c>
      <c r="F583" s="1" t="str">
        <f>IF(ISBLANK(C583),"",VLOOKUP(E583,Modélisation!$A$17:$H$23,8,FALSE))</f>
        <v/>
      </c>
      <c r="G583" s="4" t="str">
        <f>IF(ISBLANK(C583),"",IF(Modélisation!$B$3="Oui",IF(D583=Liste!$F$2,0%,VLOOKUP(D583,Modélisation!$A$69:$B$86,2,FALSE)),""))</f>
        <v/>
      </c>
      <c r="H583" s="1" t="str">
        <f>IF(ISBLANK(C583),"",IF(Modélisation!$B$3="Oui",F583*(1-G583),F583))</f>
        <v/>
      </c>
    </row>
    <row r="584" spans="1:8" x14ac:dyDescent="0.35">
      <c r="A584" s="2">
        <v>583</v>
      </c>
      <c r="B584" s="36"/>
      <c r="C584" s="39"/>
      <c r="D584" s="37"/>
      <c r="E584" s="1" t="str">
        <f>IF(ISBLANK(C584),"",IF(Modélisation!$B$10=3,IF(C584&gt;=Modélisation!$B$19,Modélisation!$A$19,IF(C584&gt;=Modélisation!$B$18,Modélisation!$A$18,Modélisation!$A$17)),IF(Modélisation!$B$10=4,IF(C584&gt;=Modélisation!$B$20,Modélisation!$A$20,IF(C584&gt;=Modélisation!$B$19,Modélisation!$A$19,IF(C584&gt;=Modélisation!$B$18,Modélisation!$A$18,Modélisation!$A$17))),IF(Modélisation!$B$10=5,IF(C584&gt;=Modélisation!$B$21,Modélisation!$A$21,IF(C584&gt;=Modélisation!$B$20,Modélisation!$A$20,IF(C584&gt;=Modélisation!$B$19,Modélisation!$A$19,IF(C584&gt;=Modélisation!$B$18,Modélisation!$A$18,Modélisation!$A$17)))),IF(Modélisation!$B$10=6,IF(C584&gt;=Modélisation!$B$22,Modélisation!$A$22,IF(C584&gt;=Modélisation!$B$21,Modélisation!$A$21,IF(C584&gt;=Modélisation!$B$20,Modélisation!$A$20,IF(C584&gt;=Modélisation!$B$19,Modélisation!$A$19,IF(C584&gt;=Modélisation!$B$18,Modélisation!$A$18,Modélisation!$A$17))))),IF(Modélisation!$B$10=7,IF(C584&gt;=Modélisation!$B$23,Modélisation!$A$23,IF(C584&gt;=Modélisation!$B$22,Modélisation!$A$22,IF(C584&gt;=Modélisation!$B$21,Modélisation!$A$21,IF(C584&gt;=Modélisation!$B$20,Modélisation!$A$20,IF(C584&gt;=Modélisation!$B$19,Modélisation!$A$19,IF(C584&gt;=Modélisation!$B$18,Modélisation!$A$18,Modélisation!$A$17))))))))))))</f>
        <v/>
      </c>
      <c r="F584" s="1" t="str">
        <f>IF(ISBLANK(C584),"",VLOOKUP(E584,Modélisation!$A$17:$H$23,8,FALSE))</f>
        <v/>
      </c>
      <c r="G584" s="4" t="str">
        <f>IF(ISBLANK(C584),"",IF(Modélisation!$B$3="Oui",IF(D584=Liste!$F$2,0%,VLOOKUP(D584,Modélisation!$A$69:$B$86,2,FALSE)),""))</f>
        <v/>
      </c>
      <c r="H584" s="1" t="str">
        <f>IF(ISBLANK(C584),"",IF(Modélisation!$B$3="Oui",F584*(1-G584),F584))</f>
        <v/>
      </c>
    </row>
    <row r="585" spans="1:8" x14ac:dyDescent="0.35">
      <c r="A585" s="2">
        <v>584</v>
      </c>
      <c r="B585" s="36"/>
      <c r="C585" s="39"/>
      <c r="D585" s="37"/>
      <c r="E585" s="1" t="str">
        <f>IF(ISBLANK(C585),"",IF(Modélisation!$B$10=3,IF(C585&gt;=Modélisation!$B$19,Modélisation!$A$19,IF(C585&gt;=Modélisation!$B$18,Modélisation!$A$18,Modélisation!$A$17)),IF(Modélisation!$B$10=4,IF(C585&gt;=Modélisation!$B$20,Modélisation!$A$20,IF(C585&gt;=Modélisation!$B$19,Modélisation!$A$19,IF(C585&gt;=Modélisation!$B$18,Modélisation!$A$18,Modélisation!$A$17))),IF(Modélisation!$B$10=5,IF(C585&gt;=Modélisation!$B$21,Modélisation!$A$21,IF(C585&gt;=Modélisation!$B$20,Modélisation!$A$20,IF(C585&gt;=Modélisation!$B$19,Modélisation!$A$19,IF(C585&gt;=Modélisation!$B$18,Modélisation!$A$18,Modélisation!$A$17)))),IF(Modélisation!$B$10=6,IF(C585&gt;=Modélisation!$B$22,Modélisation!$A$22,IF(C585&gt;=Modélisation!$B$21,Modélisation!$A$21,IF(C585&gt;=Modélisation!$B$20,Modélisation!$A$20,IF(C585&gt;=Modélisation!$B$19,Modélisation!$A$19,IF(C585&gt;=Modélisation!$B$18,Modélisation!$A$18,Modélisation!$A$17))))),IF(Modélisation!$B$10=7,IF(C585&gt;=Modélisation!$B$23,Modélisation!$A$23,IF(C585&gt;=Modélisation!$B$22,Modélisation!$A$22,IF(C585&gt;=Modélisation!$B$21,Modélisation!$A$21,IF(C585&gt;=Modélisation!$B$20,Modélisation!$A$20,IF(C585&gt;=Modélisation!$B$19,Modélisation!$A$19,IF(C585&gt;=Modélisation!$B$18,Modélisation!$A$18,Modélisation!$A$17))))))))))))</f>
        <v/>
      </c>
      <c r="F585" s="1" t="str">
        <f>IF(ISBLANK(C585),"",VLOOKUP(E585,Modélisation!$A$17:$H$23,8,FALSE))</f>
        <v/>
      </c>
      <c r="G585" s="4" t="str">
        <f>IF(ISBLANK(C585),"",IF(Modélisation!$B$3="Oui",IF(D585=Liste!$F$2,0%,VLOOKUP(D585,Modélisation!$A$69:$B$86,2,FALSE)),""))</f>
        <v/>
      </c>
      <c r="H585" s="1" t="str">
        <f>IF(ISBLANK(C585),"",IF(Modélisation!$B$3="Oui",F585*(1-G585),F585))</f>
        <v/>
      </c>
    </row>
    <row r="586" spans="1:8" x14ac:dyDescent="0.35">
      <c r="A586" s="2">
        <v>585</v>
      </c>
      <c r="B586" s="36"/>
      <c r="C586" s="39"/>
      <c r="D586" s="37"/>
      <c r="E586" s="1" t="str">
        <f>IF(ISBLANK(C586),"",IF(Modélisation!$B$10=3,IF(C586&gt;=Modélisation!$B$19,Modélisation!$A$19,IF(C586&gt;=Modélisation!$B$18,Modélisation!$A$18,Modélisation!$A$17)),IF(Modélisation!$B$10=4,IF(C586&gt;=Modélisation!$B$20,Modélisation!$A$20,IF(C586&gt;=Modélisation!$B$19,Modélisation!$A$19,IF(C586&gt;=Modélisation!$B$18,Modélisation!$A$18,Modélisation!$A$17))),IF(Modélisation!$B$10=5,IF(C586&gt;=Modélisation!$B$21,Modélisation!$A$21,IF(C586&gt;=Modélisation!$B$20,Modélisation!$A$20,IF(C586&gt;=Modélisation!$B$19,Modélisation!$A$19,IF(C586&gt;=Modélisation!$B$18,Modélisation!$A$18,Modélisation!$A$17)))),IF(Modélisation!$B$10=6,IF(C586&gt;=Modélisation!$B$22,Modélisation!$A$22,IF(C586&gt;=Modélisation!$B$21,Modélisation!$A$21,IF(C586&gt;=Modélisation!$B$20,Modélisation!$A$20,IF(C586&gt;=Modélisation!$B$19,Modélisation!$A$19,IF(C586&gt;=Modélisation!$B$18,Modélisation!$A$18,Modélisation!$A$17))))),IF(Modélisation!$B$10=7,IF(C586&gt;=Modélisation!$B$23,Modélisation!$A$23,IF(C586&gt;=Modélisation!$B$22,Modélisation!$A$22,IF(C586&gt;=Modélisation!$B$21,Modélisation!$A$21,IF(C586&gt;=Modélisation!$B$20,Modélisation!$A$20,IF(C586&gt;=Modélisation!$B$19,Modélisation!$A$19,IF(C586&gt;=Modélisation!$B$18,Modélisation!$A$18,Modélisation!$A$17))))))))))))</f>
        <v/>
      </c>
      <c r="F586" s="1" t="str">
        <f>IF(ISBLANK(C586),"",VLOOKUP(E586,Modélisation!$A$17:$H$23,8,FALSE))</f>
        <v/>
      </c>
      <c r="G586" s="4" t="str">
        <f>IF(ISBLANK(C586),"",IF(Modélisation!$B$3="Oui",IF(D586=Liste!$F$2,0%,VLOOKUP(D586,Modélisation!$A$69:$B$86,2,FALSE)),""))</f>
        <v/>
      </c>
      <c r="H586" s="1" t="str">
        <f>IF(ISBLANK(C586),"",IF(Modélisation!$B$3="Oui",F586*(1-G586),F586))</f>
        <v/>
      </c>
    </row>
    <row r="587" spans="1:8" x14ac:dyDescent="0.35">
      <c r="A587" s="2">
        <v>586</v>
      </c>
      <c r="B587" s="36"/>
      <c r="C587" s="39"/>
      <c r="D587" s="37"/>
      <c r="E587" s="1" t="str">
        <f>IF(ISBLANK(C587),"",IF(Modélisation!$B$10=3,IF(C587&gt;=Modélisation!$B$19,Modélisation!$A$19,IF(C587&gt;=Modélisation!$B$18,Modélisation!$A$18,Modélisation!$A$17)),IF(Modélisation!$B$10=4,IF(C587&gt;=Modélisation!$B$20,Modélisation!$A$20,IF(C587&gt;=Modélisation!$B$19,Modélisation!$A$19,IF(C587&gt;=Modélisation!$B$18,Modélisation!$A$18,Modélisation!$A$17))),IF(Modélisation!$B$10=5,IF(C587&gt;=Modélisation!$B$21,Modélisation!$A$21,IF(C587&gt;=Modélisation!$B$20,Modélisation!$A$20,IF(C587&gt;=Modélisation!$B$19,Modélisation!$A$19,IF(C587&gt;=Modélisation!$B$18,Modélisation!$A$18,Modélisation!$A$17)))),IF(Modélisation!$B$10=6,IF(C587&gt;=Modélisation!$B$22,Modélisation!$A$22,IF(C587&gt;=Modélisation!$B$21,Modélisation!$A$21,IF(C587&gt;=Modélisation!$B$20,Modélisation!$A$20,IF(C587&gt;=Modélisation!$B$19,Modélisation!$A$19,IF(C587&gt;=Modélisation!$B$18,Modélisation!$A$18,Modélisation!$A$17))))),IF(Modélisation!$B$10=7,IF(C587&gt;=Modélisation!$B$23,Modélisation!$A$23,IF(C587&gt;=Modélisation!$B$22,Modélisation!$A$22,IF(C587&gt;=Modélisation!$B$21,Modélisation!$A$21,IF(C587&gt;=Modélisation!$B$20,Modélisation!$A$20,IF(C587&gt;=Modélisation!$B$19,Modélisation!$A$19,IF(C587&gt;=Modélisation!$B$18,Modélisation!$A$18,Modélisation!$A$17))))))))))))</f>
        <v/>
      </c>
      <c r="F587" s="1" t="str">
        <f>IF(ISBLANK(C587),"",VLOOKUP(E587,Modélisation!$A$17:$H$23,8,FALSE))</f>
        <v/>
      </c>
      <c r="G587" s="4" t="str">
        <f>IF(ISBLANK(C587),"",IF(Modélisation!$B$3="Oui",IF(D587=Liste!$F$2,0%,VLOOKUP(D587,Modélisation!$A$69:$B$86,2,FALSE)),""))</f>
        <v/>
      </c>
      <c r="H587" s="1" t="str">
        <f>IF(ISBLANK(C587),"",IF(Modélisation!$B$3="Oui",F587*(1-G587),F587))</f>
        <v/>
      </c>
    </row>
    <row r="588" spans="1:8" x14ac:dyDescent="0.35">
      <c r="A588" s="2">
        <v>587</v>
      </c>
      <c r="B588" s="36"/>
      <c r="C588" s="39"/>
      <c r="D588" s="37"/>
      <c r="E588" s="1" t="str">
        <f>IF(ISBLANK(C588),"",IF(Modélisation!$B$10=3,IF(C588&gt;=Modélisation!$B$19,Modélisation!$A$19,IF(C588&gt;=Modélisation!$B$18,Modélisation!$A$18,Modélisation!$A$17)),IF(Modélisation!$B$10=4,IF(C588&gt;=Modélisation!$B$20,Modélisation!$A$20,IF(C588&gt;=Modélisation!$B$19,Modélisation!$A$19,IF(C588&gt;=Modélisation!$B$18,Modélisation!$A$18,Modélisation!$A$17))),IF(Modélisation!$B$10=5,IF(C588&gt;=Modélisation!$B$21,Modélisation!$A$21,IF(C588&gt;=Modélisation!$B$20,Modélisation!$A$20,IF(C588&gt;=Modélisation!$B$19,Modélisation!$A$19,IF(C588&gt;=Modélisation!$B$18,Modélisation!$A$18,Modélisation!$A$17)))),IF(Modélisation!$B$10=6,IF(C588&gt;=Modélisation!$B$22,Modélisation!$A$22,IF(C588&gt;=Modélisation!$B$21,Modélisation!$A$21,IF(C588&gt;=Modélisation!$B$20,Modélisation!$A$20,IF(C588&gt;=Modélisation!$B$19,Modélisation!$A$19,IF(C588&gt;=Modélisation!$B$18,Modélisation!$A$18,Modélisation!$A$17))))),IF(Modélisation!$B$10=7,IF(C588&gt;=Modélisation!$B$23,Modélisation!$A$23,IF(C588&gt;=Modélisation!$B$22,Modélisation!$A$22,IF(C588&gt;=Modélisation!$B$21,Modélisation!$A$21,IF(C588&gt;=Modélisation!$B$20,Modélisation!$A$20,IF(C588&gt;=Modélisation!$B$19,Modélisation!$A$19,IF(C588&gt;=Modélisation!$B$18,Modélisation!$A$18,Modélisation!$A$17))))))))))))</f>
        <v/>
      </c>
      <c r="F588" s="1" t="str">
        <f>IF(ISBLANK(C588),"",VLOOKUP(E588,Modélisation!$A$17:$H$23,8,FALSE))</f>
        <v/>
      </c>
      <c r="G588" s="4" t="str">
        <f>IF(ISBLANK(C588),"",IF(Modélisation!$B$3="Oui",IF(D588=Liste!$F$2,0%,VLOOKUP(D588,Modélisation!$A$69:$B$86,2,FALSE)),""))</f>
        <v/>
      </c>
      <c r="H588" s="1" t="str">
        <f>IF(ISBLANK(C588),"",IF(Modélisation!$B$3="Oui",F588*(1-G588),F588))</f>
        <v/>
      </c>
    </row>
    <row r="589" spans="1:8" x14ac:dyDescent="0.35">
      <c r="A589" s="2">
        <v>588</v>
      </c>
      <c r="B589" s="36"/>
      <c r="C589" s="39"/>
      <c r="D589" s="37"/>
      <c r="E589" s="1" t="str">
        <f>IF(ISBLANK(C589),"",IF(Modélisation!$B$10=3,IF(C589&gt;=Modélisation!$B$19,Modélisation!$A$19,IF(C589&gt;=Modélisation!$B$18,Modélisation!$A$18,Modélisation!$A$17)),IF(Modélisation!$B$10=4,IF(C589&gt;=Modélisation!$B$20,Modélisation!$A$20,IF(C589&gt;=Modélisation!$B$19,Modélisation!$A$19,IF(C589&gt;=Modélisation!$B$18,Modélisation!$A$18,Modélisation!$A$17))),IF(Modélisation!$B$10=5,IF(C589&gt;=Modélisation!$B$21,Modélisation!$A$21,IF(C589&gt;=Modélisation!$B$20,Modélisation!$A$20,IF(C589&gt;=Modélisation!$B$19,Modélisation!$A$19,IF(C589&gt;=Modélisation!$B$18,Modélisation!$A$18,Modélisation!$A$17)))),IF(Modélisation!$B$10=6,IF(C589&gt;=Modélisation!$B$22,Modélisation!$A$22,IF(C589&gt;=Modélisation!$B$21,Modélisation!$A$21,IF(C589&gt;=Modélisation!$B$20,Modélisation!$A$20,IF(C589&gt;=Modélisation!$B$19,Modélisation!$A$19,IF(C589&gt;=Modélisation!$B$18,Modélisation!$A$18,Modélisation!$A$17))))),IF(Modélisation!$B$10=7,IF(C589&gt;=Modélisation!$B$23,Modélisation!$A$23,IF(C589&gt;=Modélisation!$B$22,Modélisation!$A$22,IF(C589&gt;=Modélisation!$B$21,Modélisation!$A$21,IF(C589&gt;=Modélisation!$B$20,Modélisation!$A$20,IF(C589&gt;=Modélisation!$B$19,Modélisation!$A$19,IF(C589&gt;=Modélisation!$B$18,Modélisation!$A$18,Modélisation!$A$17))))))))))))</f>
        <v/>
      </c>
      <c r="F589" s="1" t="str">
        <f>IF(ISBLANK(C589),"",VLOOKUP(E589,Modélisation!$A$17:$H$23,8,FALSE))</f>
        <v/>
      </c>
      <c r="G589" s="4" t="str">
        <f>IF(ISBLANK(C589),"",IF(Modélisation!$B$3="Oui",IF(D589=Liste!$F$2,0%,VLOOKUP(D589,Modélisation!$A$69:$B$86,2,FALSE)),""))</f>
        <v/>
      </c>
      <c r="H589" s="1" t="str">
        <f>IF(ISBLANK(C589),"",IF(Modélisation!$B$3="Oui",F589*(1-G589),F589))</f>
        <v/>
      </c>
    </row>
    <row r="590" spans="1:8" x14ac:dyDescent="0.35">
      <c r="A590" s="2">
        <v>589</v>
      </c>
      <c r="B590" s="36"/>
      <c r="C590" s="39"/>
      <c r="D590" s="37"/>
      <c r="E590" s="1" t="str">
        <f>IF(ISBLANK(C590),"",IF(Modélisation!$B$10=3,IF(C590&gt;=Modélisation!$B$19,Modélisation!$A$19,IF(C590&gt;=Modélisation!$B$18,Modélisation!$A$18,Modélisation!$A$17)),IF(Modélisation!$B$10=4,IF(C590&gt;=Modélisation!$B$20,Modélisation!$A$20,IF(C590&gt;=Modélisation!$B$19,Modélisation!$A$19,IF(C590&gt;=Modélisation!$B$18,Modélisation!$A$18,Modélisation!$A$17))),IF(Modélisation!$B$10=5,IF(C590&gt;=Modélisation!$B$21,Modélisation!$A$21,IF(C590&gt;=Modélisation!$B$20,Modélisation!$A$20,IF(C590&gt;=Modélisation!$B$19,Modélisation!$A$19,IF(C590&gt;=Modélisation!$B$18,Modélisation!$A$18,Modélisation!$A$17)))),IF(Modélisation!$B$10=6,IF(C590&gt;=Modélisation!$B$22,Modélisation!$A$22,IF(C590&gt;=Modélisation!$B$21,Modélisation!$A$21,IF(C590&gt;=Modélisation!$B$20,Modélisation!$A$20,IF(C590&gt;=Modélisation!$B$19,Modélisation!$A$19,IF(C590&gt;=Modélisation!$B$18,Modélisation!$A$18,Modélisation!$A$17))))),IF(Modélisation!$B$10=7,IF(C590&gt;=Modélisation!$B$23,Modélisation!$A$23,IF(C590&gt;=Modélisation!$B$22,Modélisation!$A$22,IF(C590&gt;=Modélisation!$B$21,Modélisation!$A$21,IF(C590&gt;=Modélisation!$B$20,Modélisation!$A$20,IF(C590&gt;=Modélisation!$B$19,Modélisation!$A$19,IF(C590&gt;=Modélisation!$B$18,Modélisation!$A$18,Modélisation!$A$17))))))))))))</f>
        <v/>
      </c>
      <c r="F590" s="1" t="str">
        <f>IF(ISBLANK(C590),"",VLOOKUP(E590,Modélisation!$A$17:$H$23,8,FALSE))</f>
        <v/>
      </c>
      <c r="G590" s="4" t="str">
        <f>IF(ISBLANK(C590),"",IF(Modélisation!$B$3="Oui",IF(D590=Liste!$F$2,0%,VLOOKUP(D590,Modélisation!$A$69:$B$86,2,FALSE)),""))</f>
        <v/>
      </c>
      <c r="H590" s="1" t="str">
        <f>IF(ISBLANK(C590),"",IF(Modélisation!$B$3="Oui",F590*(1-G590),F590))</f>
        <v/>
      </c>
    </row>
    <row r="591" spans="1:8" x14ac:dyDescent="0.35">
      <c r="A591" s="2">
        <v>590</v>
      </c>
      <c r="B591" s="36"/>
      <c r="C591" s="39"/>
      <c r="D591" s="37"/>
      <c r="E591" s="1" t="str">
        <f>IF(ISBLANK(C591),"",IF(Modélisation!$B$10=3,IF(C591&gt;=Modélisation!$B$19,Modélisation!$A$19,IF(C591&gt;=Modélisation!$B$18,Modélisation!$A$18,Modélisation!$A$17)),IF(Modélisation!$B$10=4,IF(C591&gt;=Modélisation!$B$20,Modélisation!$A$20,IF(C591&gt;=Modélisation!$B$19,Modélisation!$A$19,IF(C591&gt;=Modélisation!$B$18,Modélisation!$A$18,Modélisation!$A$17))),IF(Modélisation!$B$10=5,IF(C591&gt;=Modélisation!$B$21,Modélisation!$A$21,IF(C591&gt;=Modélisation!$B$20,Modélisation!$A$20,IF(C591&gt;=Modélisation!$B$19,Modélisation!$A$19,IF(C591&gt;=Modélisation!$B$18,Modélisation!$A$18,Modélisation!$A$17)))),IF(Modélisation!$B$10=6,IF(C591&gt;=Modélisation!$B$22,Modélisation!$A$22,IF(C591&gt;=Modélisation!$B$21,Modélisation!$A$21,IF(C591&gt;=Modélisation!$B$20,Modélisation!$A$20,IF(C591&gt;=Modélisation!$B$19,Modélisation!$A$19,IF(C591&gt;=Modélisation!$B$18,Modélisation!$A$18,Modélisation!$A$17))))),IF(Modélisation!$B$10=7,IF(C591&gt;=Modélisation!$B$23,Modélisation!$A$23,IF(C591&gt;=Modélisation!$B$22,Modélisation!$A$22,IF(C591&gt;=Modélisation!$B$21,Modélisation!$A$21,IF(C591&gt;=Modélisation!$B$20,Modélisation!$A$20,IF(C591&gt;=Modélisation!$B$19,Modélisation!$A$19,IF(C591&gt;=Modélisation!$B$18,Modélisation!$A$18,Modélisation!$A$17))))))))))))</f>
        <v/>
      </c>
      <c r="F591" s="1" t="str">
        <f>IF(ISBLANK(C591),"",VLOOKUP(E591,Modélisation!$A$17:$H$23,8,FALSE))</f>
        <v/>
      </c>
      <c r="G591" s="4" t="str">
        <f>IF(ISBLANK(C591),"",IF(Modélisation!$B$3="Oui",IF(D591=Liste!$F$2,0%,VLOOKUP(D591,Modélisation!$A$69:$B$86,2,FALSE)),""))</f>
        <v/>
      </c>
      <c r="H591" s="1" t="str">
        <f>IF(ISBLANK(C591),"",IF(Modélisation!$B$3="Oui",F591*(1-G591),F591))</f>
        <v/>
      </c>
    </row>
    <row r="592" spans="1:8" x14ac:dyDescent="0.35">
      <c r="A592" s="2">
        <v>591</v>
      </c>
      <c r="B592" s="36"/>
      <c r="C592" s="39"/>
      <c r="D592" s="37"/>
      <c r="E592" s="1" t="str">
        <f>IF(ISBLANK(C592),"",IF(Modélisation!$B$10=3,IF(C592&gt;=Modélisation!$B$19,Modélisation!$A$19,IF(C592&gt;=Modélisation!$B$18,Modélisation!$A$18,Modélisation!$A$17)),IF(Modélisation!$B$10=4,IF(C592&gt;=Modélisation!$B$20,Modélisation!$A$20,IF(C592&gt;=Modélisation!$B$19,Modélisation!$A$19,IF(C592&gt;=Modélisation!$B$18,Modélisation!$A$18,Modélisation!$A$17))),IF(Modélisation!$B$10=5,IF(C592&gt;=Modélisation!$B$21,Modélisation!$A$21,IF(C592&gt;=Modélisation!$B$20,Modélisation!$A$20,IF(C592&gt;=Modélisation!$B$19,Modélisation!$A$19,IF(C592&gt;=Modélisation!$B$18,Modélisation!$A$18,Modélisation!$A$17)))),IF(Modélisation!$B$10=6,IF(C592&gt;=Modélisation!$B$22,Modélisation!$A$22,IF(C592&gt;=Modélisation!$B$21,Modélisation!$A$21,IF(C592&gt;=Modélisation!$B$20,Modélisation!$A$20,IF(C592&gt;=Modélisation!$B$19,Modélisation!$A$19,IF(C592&gt;=Modélisation!$B$18,Modélisation!$A$18,Modélisation!$A$17))))),IF(Modélisation!$B$10=7,IF(C592&gt;=Modélisation!$B$23,Modélisation!$A$23,IF(C592&gt;=Modélisation!$B$22,Modélisation!$A$22,IF(C592&gt;=Modélisation!$B$21,Modélisation!$A$21,IF(C592&gt;=Modélisation!$B$20,Modélisation!$A$20,IF(C592&gt;=Modélisation!$B$19,Modélisation!$A$19,IF(C592&gt;=Modélisation!$B$18,Modélisation!$A$18,Modélisation!$A$17))))))))))))</f>
        <v/>
      </c>
      <c r="F592" s="1" t="str">
        <f>IF(ISBLANK(C592),"",VLOOKUP(E592,Modélisation!$A$17:$H$23,8,FALSE))</f>
        <v/>
      </c>
      <c r="G592" s="4" t="str">
        <f>IF(ISBLANK(C592),"",IF(Modélisation!$B$3="Oui",IF(D592=Liste!$F$2,0%,VLOOKUP(D592,Modélisation!$A$69:$B$86,2,FALSE)),""))</f>
        <v/>
      </c>
      <c r="H592" s="1" t="str">
        <f>IF(ISBLANK(C592),"",IF(Modélisation!$B$3="Oui",F592*(1-G592),F592))</f>
        <v/>
      </c>
    </row>
    <row r="593" spans="1:8" x14ac:dyDescent="0.35">
      <c r="A593" s="2">
        <v>592</v>
      </c>
      <c r="B593" s="36"/>
      <c r="C593" s="39"/>
      <c r="D593" s="37"/>
      <c r="E593" s="1" t="str">
        <f>IF(ISBLANK(C593),"",IF(Modélisation!$B$10=3,IF(C593&gt;=Modélisation!$B$19,Modélisation!$A$19,IF(C593&gt;=Modélisation!$B$18,Modélisation!$A$18,Modélisation!$A$17)),IF(Modélisation!$B$10=4,IF(C593&gt;=Modélisation!$B$20,Modélisation!$A$20,IF(C593&gt;=Modélisation!$B$19,Modélisation!$A$19,IF(C593&gt;=Modélisation!$B$18,Modélisation!$A$18,Modélisation!$A$17))),IF(Modélisation!$B$10=5,IF(C593&gt;=Modélisation!$B$21,Modélisation!$A$21,IF(C593&gt;=Modélisation!$B$20,Modélisation!$A$20,IF(C593&gt;=Modélisation!$B$19,Modélisation!$A$19,IF(C593&gt;=Modélisation!$B$18,Modélisation!$A$18,Modélisation!$A$17)))),IF(Modélisation!$B$10=6,IF(C593&gt;=Modélisation!$B$22,Modélisation!$A$22,IF(C593&gt;=Modélisation!$B$21,Modélisation!$A$21,IF(C593&gt;=Modélisation!$B$20,Modélisation!$A$20,IF(C593&gt;=Modélisation!$B$19,Modélisation!$A$19,IF(C593&gt;=Modélisation!$B$18,Modélisation!$A$18,Modélisation!$A$17))))),IF(Modélisation!$B$10=7,IF(C593&gt;=Modélisation!$B$23,Modélisation!$A$23,IF(C593&gt;=Modélisation!$B$22,Modélisation!$A$22,IF(C593&gt;=Modélisation!$B$21,Modélisation!$A$21,IF(C593&gt;=Modélisation!$B$20,Modélisation!$A$20,IF(C593&gt;=Modélisation!$B$19,Modélisation!$A$19,IF(C593&gt;=Modélisation!$B$18,Modélisation!$A$18,Modélisation!$A$17))))))))))))</f>
        <v/>
      </c>
      <c r="F593" s="1" t="str">
        <f>IF(ISBLANK(C593),"",VLOOKUP(E593,Modélisation!$A$17:$H$23,8,FALSE))</f>
        <v/>
      </c>
      <c r="G593" s="4" t="str">
        <f>IF(ISBLANK(C593),"",IF(Modélisation!$B$3="Oui",IF(D593=Liste!$F$2,0%,VLOOKUP(D593,Modélisation!$A$69:$B$86,2,FALSE)),""))</f>
        <v/>
      </c>
      <c r="H593" s="1" t="str">
        <f>IF(ISBLANK(C593),"",IF(Modélisation!$B$3="Oui",F593*(1-G593),F593))</f>
        <v/>
      </c>
    </row>
    <row r="594" spans="1:8" x14ac:dyDescent="0.35">
      <c r="A594" s="2">
        <v>593</v>
      </c>
      <c r="B594" s="36"/>
      <c r="C594" s="39"/>
      <c r="D594" s="37"/>
      <c r="E594" s="1" t="str">
        <f>IF(ISBLANK(C594),"",IF(Modélisation!$B$10=3,IF(C594&gt;=Modélisation!$B$19,Modélisation!$A$19,IF(C594&gt;=Modélisation!$B$18,Modélisation!$A$18,Modélisation!$A$17)),IF(Modélisation!$B$10=4,IF(C594&gt;=Modélisation!$B$20,Modélisation!$A$20,IF(C594&gt;=Modélisation!$B$19,Modélisation!$A$19,IF(C594&gt;=Modélisation!$B$18,Modélisation!$A$18,Modélisation!$A$17))),IF(Modélisation!$B$10=5,IF(C594&gt;=Modélisation!$B$21,Modélisation!$A$21,IF(C594&gt;=Modélisation!$B$20,Modélisation!$A$20,IF(C594&gt;=Modélisation!$B$19,Modélisation!$A$19,IF(C594&gt;=Modélisation!$B$18,Modélisation!$A$18,Modélisation!$A$17)))),IF(Modélisation!$B$10=6,IF(C594&gt;=Modélisation!$B$22,Modélisation!$A$22,IF(C594&gt;=Modélisation!$B$21,Modélisation!$A$21,IF(C594&gt;=Modélisation!$B$20,Modélisation!$A$20,IF(C594&gt;=Modélisation!$B$19,Modélisation!$A$19,IF(C594&gt;=Modélisation!$B$18,Modélisation!$A$18,Modélisation!$A$17))))),IF(Modélisation!$B$10=7,IF(C594&gt;=Modélisation!$B$23,Modélisation!$A$23,IF(C594&gt;=Modélisation!$B$22,Modélisation!$A$22,IF(C594&gt;=Modélisation!$B$21,Modélisation!$A$21,IF(C594&gt;=Modélisation!$B$20,Modélisation!$A$20,IF(C594&gt;=Modélisation!$B$19,Modélisation!$A$19,IF(C594&gt;=Modélisation!$B$18,Modélisation!$A$18,Modélisation!$A$17))))))))))))</f>
        <v/>
      </c>
      <c r="F594" s="1" t="str">
        <f>IF(ISBLANK(C594),"",VLOOKUP(E594,Modélisation!$A$17:$H$23,8,FALSE))</f>
        <v/>
      </c>
      <c r="G594" s="4" t="str">
        <f>IF(ISBLANK(C594),"",IF(Modélisation!$B$3="Oui",IF(D594=Liste!$F$2,0%,VLOOKUP(D594,Modélisation!$A$69:$B$86,2,FALSE)),""))</f>
        <v/>
      </c>
      <c r="H594" s="1" t="str">
        <f>IF(ISBLANK(C594),"",IF(Modélisation!$B$3="Oui",F594*(1-G594),F594))</f>
        <v/>
      </c>
    </row>
    <row r="595" spans="1:8" x14ac:dyDescent="0.35">
      <c r="A595" s="2">
        <v>594</v>
      </c>
      <c r="B595" s="36"/>
      <c r="C595" s="39"/>
      <c r="D595" s="37"/>
      <c r="E595" s="1" t="str">
        <f>IF(ISBLANK(C595),"",IF(Modélisation!$B$10=3,IF(C595&gt;=Modélisation!$B$19,Modélisation!$A$19,IF(C595&gt;=Modélisation!$B$18,Modélisation!$A$18,Modélisation!$A$17)),IF(Modélisation!$B$10=4,IF(C595&gt;=Modélisation!$B$20,Modélisation!$A$20,IF(C595&gt;=Modélisation!$B$19,Modélisation!$A$19,IF(C595&gt;=Modélisation!$B$18,Modélisation!$A$18,Modélisation!$A$17))),IF(Modélisation!$B$10=5,IF(C595&gt;=Modélisation!$B$21,Modélisation!$A$21,IF(C595&gt;=Modélisation!$B$20,Modélisation!$A$20,IF(C595&gt;=Modélisation!$B$19,Modélisation!$A$19,IF(C595&gt;=Modélisation!$B$18,Modélisation!$A$18,Modélisation!$A$17)))),IF(Modélisation!$B$10=6,IF(C595&gt;=Modélisation!$B$22,Modélisation!$A$22,IF(C595&gt;=Modélisation!$B$21,Modélisation!$A$21,IF(C595&gt;=Modélisation!$B$20,Modélisation!$A$20,IF(C595&gt;=Modélisation!$B$19,Modélisation!$A$19,IF(C595&gt;=Modélisation!$B$18,Modélisation!$A$18,Modélisation!$A$17))))),IF(Modélisation!$B$10=7,IF(C595&gt;=Modélisation!$B$23,Modélisation!$A$23,IF(C595&gt;=Modélisation!$B$22,Modélisation!$A$22,IF(C595&gt;=Modélisation!$B$21,Modélisation!$A$21,IF(C595&gt;=Modélisation!$B$20,Modélisation!$A$20,IF(C595&gt;=Modélisation!$B$19,Modélisation!$A$19,IF(C595&gt;=Modélisation!$B$18,Modélisation!$A$18,Modélisation!$A$17))))))))))))</f>
        <v/>
      </c>
      <c r="F595" s="1" t="str">
        <f>IF(ISBLANK(C595),"",VLOOKUP(E595,Modélisation!$A$17:$H$23,8,FALSE))</f>
        <v/>
      </c>
      <c r="G595" s="4" t="str">
        <f>IF(ISBLANK(C595),"",IF(Modélisation!$B$3="Oui",IF(D595=Liste!$F$2,0%,VLOOKUP(D595,Modélisation!$A$69:$B$86,2,FALSE)),""))</f>
        <v/>
      </c>
      <c r="H595" s="1" t="str">
        <f>IF(ISBLANK(C595),"",IF(Modélisation!$B$3="Oui",F595*(1-G595),F595))</f>
        <v/>
      </c>
    </row>
    <row r="596" spans="1:8" x14ac:dyDescent="0.35">
      <c r="A596" s="2">
        <v>595</v>
      </c>
      <c r="B596" s="36"/>
      <c r="C596" s="39"/>
      <c r="D596" s="37"/>
      <c r="E596" s="1" t="str">
        <f>IF(ISBLANK(C596),"",IF(Modélisation!$B$10=3,IF(C596&gt;=Modélisation!$B$19,Modélisation!$A$19,IF(C596&gt;=Modélisation!$B$18,Modélisation!$A$18,Modélisation!$A$17)),IF(Modélisation!$B$10=4,IF(C596&gt;=Modélisation!$B$20,Modélisation!$A$20,IF(C596&gt;=Modélisation!$B$19,Modélisation!$A$19,IF(C596&gt;=Modélisation!$B$18,Modélisation!$A$18,Modélisation!$A$17))),IF(Modélisation!$B$10=5,IF(C596&gt;=Modélisation!$B$21,Modélisation!$A$21,IF(C596&gt;=Modélisation!$B$20,Modélisation!$A$20,IF(C596&gt;=Modélisation!$B$19,Modélisation!$A$19,IF(C596&gt;=Modélisation!$B$18,Modélisation!$A$18,Modélisation!$A$17)))),IF(Modélisation!$B$10=6,IF(C596&gt;=Modélisation!$B$22,Modélisation!$A$22,IF(C596&gt;=Modélisation!$B$21,Modélisation!$A$21,IF(C596&gt;=Modélisation!$B$20,Modélisation!$A$20,IF(C596&gt;=Modélisation!$B$19,Modélisation!$A$19,IF(C596&gt;=Modélisation!$B$18,Modélisation!$A$18,Modélisation!$A$17))))),IF(Modélisation!$B$10=7,IF(C596&gt;=Modélisation!$B$23,Modélisation!$A$23,IF(C596&gt;=Modélisation!$B$22,Modélisation!$A$22,IF(C596&gt;=Modélisation!$B$21,Modélisation!$A$21,IF(C596&gt;=Modélisation!$B$20,Modélisation!$A$20,IF(C596&gt;=Modélisation!$B$19,Modélisation!$A$19,IF(C596&gt;=Modélisation!$B$18,Modélisation!$A$18,Modélisation!$A$17))))))))))))</f>
        <v/>
      </c>
      <c r="F596" s="1" t="str">
        <f>IF(ISBLANK(C596),"",VLOOKUP(E596,Modélisation!$A$17:$H$23,8,FALSE))</f>
        <v/>
      </c>
      <c r="G596" s="4" t="str">
        <f>IF(ISBLANK(C596),"",IF(Modélisation!$B$3="Oui",IF(D596=Liste!$F$2,0%,VLOOKUP(D596,Modélisation!$A$69:$B$86,2,FALSE)),""))</f>
        <v/>
      </c>
      <c r="H596" s="1" t="str">
        <f>IF(ISBLANK(C596),"",IF(Modélisation!$B$3="Oui",F596*(1-G596),F596))</f>
        <v/>
      </c>
    </row>
    <row r="597" spans="1:8" x14ac:dyDescent="0.35">
      <c r="A597" s="2">
        <v>596</v>
      </c>
      <c r="B597" s="36"/>
      <c r="C597" s="39"/>
      <c r="D597" s="37"/>
      <c r="E597" s="1" t="str">
        <f>IF(ISBLANK(C597),"",IF(Modélisation!$B$10=3,IF(C597&gt;=Modélisation!$B$19,Modélisation!$A$19,IF(C597&gt;=Modélisation!$B$18,Modélisation!$A$18,Modélisation!$A$17)),IF(Modélisation!$B$10=4,IF(C597&gt;=Modélisation!$B$20,Modélisation!$A$20,IF(C597&gt;=Modélisation!$B$19,Modélisation!$A$19,IF(C597&gt;=Modélisation!$B$18,Modélisation!$A$18,Modélisation!$A$17))),IF(Modélisation!$B$10=5,IF(C597&gt;=Modélisation!$B$21,Modélisation!$A$21,IF(C597&gt;=Modélisation!$B$20,Modélisation!$A$20,IF(C597&gt;=Modélisation!$B$19,Modélisation!$A$19,IF(C597&gt;=Modélisation!$B$18,Modélisation!$A$18,Modélisation!$A$17)))),IF(Modélisation!$B$10=6,IF(C597&gt;=Modélisation!$B$22,Modélisation!$A$22,IF(C597&gt;=Modélisation!$B$21,Modélisation!$A$21,IF(C597&gt;=Modélisation!$B$20,Modélisation!$A$20,IF(C597&gt;=Modélisation!$B$19,Modélisation!$A$19,IF(C597&gt;=Modélisation!$B$18,Modélisation!$A$18,Modélisation!$A$17))))),IF(Modélisation!$B$10=7,IF(C597&gt;=Modélisation!$B$23,Modélisation!$A$23,IF(C597&gt;=Modélisation!$B$22,Modélisation!$A$22,IF(C597&gt;=Modélisation!$B$21,Modélisation!$A$21,IF(C597&gt;=Modélisation!$B$20,Modélisation!$A$20,IF(C597&gt;=Modélisation!$B$19,Modélisation!$A$19,IF(C597&gt;=Modélisation!$B$18,Modélisation!$A$18,Modélisation!$A$17))))))))))))</f>
        <v/>
      </c>
      <c r="F597" s="1" t="str">
        <f>IF(ISBLANK(C597),"",VLOOKUP(E597,Modélisation!$A$17:$H$23,8,FALSE))</f>
        <v/>
      </c>
      <c r="G597" s="4" t="str">
        <f>IF(ISBLANK(C597),"",IF(Modélisation!$B$3="Oui",IF(D597=Liste!$F$2,0%,VLOOKUP(D597,Modélisation!$A$69:$B$86,2,FALSE)),""))</f>
        <v/>
      </c>
      <c r="H597" s="1" t="str">
        <f>IF(ISBLANK(C597),"",IF(Modélisation!$B$3="Oui",F597*(1-G597),F597))</f>
        <v/>
      </c>
    </row>
    <row r="598" spans="1:8" x14ac:dyDescent="0.35">
      <c r="A598" s="2">
        <v>597</v>
      </c>
      <c r="B598" s="36"/>
      <c r="C598" s="39"/>
      <c r="D598" s="37"/>
      <c r="E598" s="1" t="str">
        <f>IF(ISBLANK(C598),"",IF(Modélisation!$B$10=3,IF(C598&gt;=Modélisation!$B$19,Modélisation!$A$19,IF(C598&gt;=Modélisation!$B$18,Modélisation!$A$18,Modélisation!$A$17)),IF(Modélisation!$B$10=4,IF(C598&gt;=Modélisation!$B$20,Modélisation!$A$20,IF(C598&gt;=Modélisation!$B$19,Modélisation!$A$19,IF(C598&gt;=Modélisation!$B$18,Modélisation!$A$18,Modélisation!$A$17))),IF(Modélisation!$B$10=5,IF(C598&gt;=Modélisation!$B$21,Modélisation!$A$21,IF(C598&gt;=Modélisation!$B$20,Modélisation!$A$20,IF(C598&gt;=Modélisation!$B$19,Modélisation!$A$19,IF(C598&gt;=Modélisation!$B$18,Modélisation!$A$18,Modélisation!$A$17)))),IF(Modélisation!$B$10=6,IF(C598&gt;=Modélisation!$B$22,Modélisation!$A$22,IF(C598&gt;=Modélisation!$B$21,Modélisation!$A$21,IF(C598&gt;=Modélisation!$B$20,Modélisation!$A$20,IF(C598&gt;=Modélisation!$B$19,Modélisation!$A$19,IF(C598&gt;=Modélisation!$B$18,Modélisation!$A$18,Modélisation!$A$17))))),IF(Modélisation!$B$10=7,IF(C598&gt;=Modélisation!$B$23,Modélisation!$A$23,IF(C598&gt;=Modélisation!$B$22,Modélisation!$A$22,IF(C598&gt;=Modélisation!$B$21,Modélisation!$A$21,IF(C598&gt;=Modélisation!$B$20,Modélisation!$A$20,IF(C598&gt;=Modélisation!$B$19,Modélisation!$A$19,IF(C598&gt;=Modélisation!$B$18,Modélisation!$A$18,Modélisation!$A$17))))))))))))</f>
        <v/>
      </c>
      <c r="F598" s="1" t="str">
        <f>IF(ISBLANK(C598),"",VLOOKUP(E598,Modélisation!$A$17:$H$23,8,FALSE))</f>
        <v/>
      </c>
      <c r="G598" s="4" t="str">
        <f>IF(ISBLANK(C598),"",IF(Modélisation!$B$3="Oui",IF(D598=Liste!$F$2,0%,VLOOKUP(D598,Modélisation!$A$69:$B$86,2,FALSE)),""))</f>
        <v/>
      </c>
      <c r="H598" s="1" t="str">
        <f>IF(ISBLANK(C598),"",IF(Modélisation!$B$3="Oui",F598*(1-G598),F598))</f>
        <v/>
      </c>
    </row>
    <row r="599" spans="1:8" x14ac:dyDescent="0.35">
      <c r="A599" s="2">
        <v>598</v>
      </c>
      <c r="B599" s="36"/>
      <c r="C599" s="39"/>
      <c r="D599" s="37"/>
      <c r="E599" s="1" t="str">
        <f>IF(ISBLANK(C599),"",IF(Modélisation!$B$10=3,IF(C599&gt;=Modélisation!$B$19,Modélisation!$A$19,IF(C599&gt;=Modélisation!$B$18,Modélisation!$A$18,Modélisation!$A$17)),IF(Modélisation!$B$10=4,IF(C599&gt;=Modélisation!$B$20,Modélisation!$A$20,IF(C599&gt;=Modélisation!$B$19,Modélisation!$A$19,IF(C599&gt;=Modélisation!$B$18,Modélisation!$A$18,Modélisation!$A$17))),IF(Modélisation!$B$10=5,IF(C599&gt;=Modélisation!$B$21,Modélisation!$A$21,IF(C599&gt;=Modélisation!$B$20,Modélisation!$A$20,IF(C599&gt;=Modélisation!$B$19,Modélisation!$A$19,IF(C599&gt;=Modélisation!$B$18,Modélisation!$A$18,Modélisation!$A$17)))),IF(Modélisation!$B$10=6,IF(C599&gt;=Modélisation!$B$22,Modélisation!$A$22,IF(C599&gt;=Modélisation!$B$21,Modélisation!$A$21,IF(C599&gt;=Modélisation!$B$20,Modélisation!$A$20,IF(C599&gt;=Modélisation!$B$19,Modélisation!$A$19,IF(C599&gt;=Modélisation!$B$18,Modélisation!$A$18,Modélisation!$A$17))))),IF(Modélisation!$B$10=7,IF(C599&gt;=Modélisation!$B$23,Modélisation!$A$23,IF(C599&gt;=Modélisation!$B$22,Modélisation!$A$22,IF(C599&gt;=Modélisation!$B$21,Modélisation!$A$21,IF(C599&gt;=Modélisation!$B$20,Modélisation!$A$20,IF(C599&gt;=Modélisation!$B$19,Modélisation!$A$19,IF(C599&gt;=Modélisation!$B$18,Modélisation!$A$18,Modélisation!$A$17))))))))))))</f>
        <v/>
      </c>
      <c r="F599" s="1" t="str">
        <f>IF(ISBLANK(C599),"",VLOOKUP(E599,Modélisation!$A$17:$H$23,8,FALSE))</f>
        <v/>
      </c>
      <c r="G599" s="4" t="str">
        <f>IF(ISBLANK(C599),"",IF(Modélisation!$B$3="Oui",IF(D599=Liste!$F$2,0%,VLOOKUP(D599,Modélisation!$A$69:$B$86,2,FALSE)),""))</f>
        <v/>
      </c>
      <c r="H599" s="1" t="str">
        <f>IF(ISBLANK(C599),"",IF(Modélisation!$B$3="Oui",F599*(1-G599),F599))</f>
        <v/>
      </c>
    </row>
    <row r="600" spans="1:8" x14ac:dyDescent="0.35">
      <c r="A600" s="2">
        <v>599</v>
      </c>
      <c r="B600" s="36"/>
      <c r="C600" s="39"/>
      <c r="D600" s="37"/>
      <c r="E600" s="1" t="str">
        <f>IF(ISBLANK(C600),"",IF(Modélisation!$B$10=3,IF(C600&gt;=Modélisation!$B$19,Modélisation!$A$19,IF(C600&gt;=Modélisation!$B$18,Modélisation!$A$18,Modélisation!$A$17)),IF(Modélisation!$B$10=4,IF(C600&gt;=Modélisation!$B$20,Modélisation!$A$20,IF(C600&gt;=Modélisation!$B$19,Modélisation!$A$19,IF(C600&gt;=Modélisation!$B$18,Modélisation!$A$18,Modélisation!$A$17))),IF(Modélisation!$B$10=5,IF(C600&gt;=Modélisation!$B$21,Modélisation!$A$21,IF(C600&gt;=Modélisation!$B$20,Modélisation!$A$20,IF(C600&gt;=Modélisation!$B$19,Modélisation!$A$19,IF(C600&gt;=Modélisation!$B$18,Modélisation!$A$18,Modélisation!$A$17)))),IF(Modélisation!$B$10=6,IF(C600&gt;=Modélisation!$B$22,Modélisation!$A$22,IF(C600&gt;=Modélisation!$B$21,Modélisation!$A$21,IF(C600&gt;=Modélisation!$B$20,Modélisation!$A$20,IF(C600&gt;=Modélisation!$B$19,Modélisation!$A$19,IF(C600&gt;=Modélisation!$B$18,Modélisation!$A$18,Modélisation!$A$17))))),IF(Modélisation!$B$10=7,IF(C600&gt;=Modélisation!$B$23,Modélisation!$A$23,IF(C600&gt;=Modélisation!$B$22,Modélisation!$A$22,IF(C600&gt;=Modélisation!$B$21,Modélisation!$A$21,IF(C600&gt;=Modélisation!$B$20,Modélisation!$A$20,IF(C600&gt;=Modélisation!$B$19,Modélisation!$A$19,IF(C600&gt;=Modélisation!$B$18,Modélisation!$A$18,Modélisation!$A$17))))))))))))</f>
        <v/>
      </c>
      <c r="F600" s="1" t="str">
        <f>IF(ISBLANK(C600),"",VLOOKUP(E600,Modélisation!$A$17:$H$23,8,FALSE))</f>
        <v/>
      </c>
      <c r="G600" s="4" t="str">
        <f>IF(ISBLANK(C600),"",IF(Modélisation!$B$3="Oui",IF(D600=Liste!$F$2,0%,VLOOKUP(D600,Modélisation!$A$69:$B$86,2,FALSE)),""))</f>
        <v/>
      </c>
      <c r="H600" s="1" t="str">
        <f>IF(ISBLANK(C600),"",IF(Modélisation!$B$3="Oui",F600*(1-G600),F600))</f>
        <v/>
      </c>
    </row>
    <row r="601" spans="1:8" x14ac:dyDescent="0.35">
      <c r="A601" s="2">
        <v>600</v>
      </c>
      <c r="B601" s="36"/>
      <c r="C601" s="39"/>
      <c r="D601" s="37"/>
      <c r="E601" s="1" t="str">
        <f>IF(ISBLANK(C601),"",IF(Modélisation!$B$10=3,IF(C601&gt;=Modélisation!$B$19,Modélisation!$A$19,IF(C601&gt;=Modélisation!$B$18,Modélisation!$A$18,Modélisation!$A$17)),IF(Modélisation!$B$10=4,IF(C601&gt;=Modélisation!$B$20,Modélisation!$A$20,IF(C601&gt;=Modélisation!$B$19,Modélisation!$A$19,IF(C601&gt;=Modélisation!$B$18,Modélisation!$A$18,Modélisation!$A$17))),IF(Modélisation!$B$10=5,IF(C601&gt;=Modélisation!$B$21,Modélisation!$A$21,IF(C601&gt;=Modélisation!$B$20,Modélisation!$A$20,IF(C601&gt;=Modélisation!$B$19,Modélisation!$A$19,IF(C601&gt;=Modélisation!$B$18,Modélisation!$A$18,Modélisation!$A$17)))),IF(Modélisation!$B$10=6,IF(C601&gt;=Modélisation!$B$22,Modélisation!$A$22,IF(C601&gt;=Modélisation!$B$21,Modélisation!$A$21,IF(C601&gt;=Modélisation!$B$20,Modélisation!$A$20,IF(C601&gt;=Modélisation!$B$19,Modélisation!$A$19,IF(C601&gt;=Modélisation!$B$18,Modélisation!$A$18,Modélisation!$A$17))))),IF(Modélisation!$B$10=7,IF(C601&gt;=Modélisation!$B$23,Modélisation!$A$23,IF(C601&gt;=Modélisation!$B$22,Modélisation!$A$22,IF(C601&gt;=Modélisation!$B$21,Modélisation!$A$21,IF(C601&gt;=Modélisation!$B$20,Modélisation!$A$20,IF(C601&gt;=Modélisation!$B$19,Modélisation!$A$19,IF(C601&gt;=Modélisation!$B$18,Modélisation!$A$18,Modélisation!$A$17))))))))))))</f>
        <v/>
      </c>
      <c r="F601" s="1" t="str">
        <f>IF(ISBLANK(C601),"",VLOOKUP(E601,Modélisation!$A$17:$H$23,8,FALSE))</f>
        <v/>
      </c>
      <c r="G601" s="4" t="str">
        <f>IF(ISBLANK(C601),"",IF(Modélisation!$B$3="Oui",IF(D601=Liste!$F$2,0%,VLOOKUP(D601,Modélisation!$A$69:$B$86,2,FALSE)),""))</f>
        <v/>
      </c>
      <c r="H601" s="1" t="str">
        <f>IF(ISBLANK(C601),"",IF(Modélisation!$B$3="Oui",F601*(1-G601),F601))</f>
        <v/>
      </c>
    </row>
    <row r="602" spans="1:8" x14ac:dyDescent="0.35">
      <c r="A602" s="2">
        <v>601</v>
      </c>
      <c r="B602" s="36"/>
      <c r="C602" s="39"/>
      <c r="D602" s="37"/>
      <c r="E602" s="1" t="str">
        <f>IF(ISBLANK(C602),"",IF(Modélisation!$B$10=3,IF(C602&gt;=Modélisation!$B$19,Modélisation!$A$19,IF(C602&gt;=Modélisation!$B$18,Modélisation!$A$18,Modélisation!$A$17)),IF(Modélisation!$B$10=4,IF(C602&gt;=Modélisation!$B$20,Modélisation!$A$20,IF(C602&gt;=Modélisation!$B$19,Modélisation!$A$19,IF(C602&gt;=Modélisation!$B$18,Modélisation!$A$18,Modélisation!$A$17))),IF(Modélisation!$B$10=5,IF(C602&gt;=Modélisation!$B$21,Modélisation!$A$21,IF(C602&gt;=Modélisation!$B$20,Modélisation!$A$20,IF(C602&gt;=Modélisation!$B$19,Modélisation!$A$19,IF(C602&gt;=Modélisation!$B$18,Modélisation!$A$18,Modélisation!$A$17)))),IF(Modélisation!$B$10=6,IF(C602&gt;=Modélisation!$B$22,Modélisation!$A$22,IF(C602&gt;=Modélisation!$B$21,Modélisation!$A$21,IF(C602&gt;=Modélisation!$B$20,Modélisation!$A$20,IF(C602&gt;=Modélisation!$B$19,Modélisation!$A$19,IF(C602&gt;=Modélisation!$B$18,Modélisation!$A$18,Modélisation!$A$17))))),IF(Modélisation!$B$10=7,IF(C602&gt;=Modélisation!$B$23,Modélisation!$A$23,IF(C602&gt;=Modélisation!$B$22,Modélisation!$A$22,IF(C602&gt;=Modélisation!$B$21,Modélisation!$A$21,IF(C602&gt;=Modélisation!$B$20,Modélisation!$A$20,IF(C602&gt;=Modélisation!$B$19,Modélisation!$A$19,IF(C602&gt;=Modélisation!$B$18,Modélisation!$A$18,Modélisation!$A$17))))))))))))</f>
        <v/>
      </c>
      <c r="F602" s="1" t="str">
        <f>IF(ISBLANK(C602),"",VLOOKUP(E602,Modélisation!$A$17:$H$23,8,FALSE))</f>
        <v/>
      </c>
      <c r="G602" s="4" t="str">
        <f>IF(ISBLANK(C602),"",IF(Modélisation!$B$3="Oui",IF(D602=Liste!$F$2,0%,VLOOKUP(D602,Modélisation!$A$69:$B$86,2,FALSE)),""))</f>
        <v/>
      </c>
      <c r="H602" s="1" t="str">
        <f>IF(ISBLANK(C602),"",IF(Modélisation!$B$3="Oui",F602*(1-G602),F602))</f>
        <v/>
      </c>
    </row>
    <row r="603" spans="1:8" x14ac:dyDescent="0.35">
      <c r="A603" s="2">
        <v>602</v>
      </c>
      <c r="B603" s="36"/>
      <c r="C603" s="39"/>
      <c r="D603" s="37"/>
      <c r="E603" s="1" t="str">
        <f>IF(ISBLANK(C603),"",IF(Modélisation!$B$10=3,IF(C603&gt;=Modélisation!$B$19,Modélisation!$A$19,IF(C603&gt;=Modélisation!$B$18,Modélisation!$A$18,Modélisation!$A$17)),IF(Modélisation!$B$10=4,IF(C603&gt;=Modélisation!$B$20,Modélisation!$A$20,IF(C603&gt;=Modélisation!$B$19,Modélisation!$A$19,IF(C603&gt;=Modélisation!$B$18,Modélisation!$A$18,Modélisation!$A$17))),IF(Modélisation!$B$10=5,IF(C603&gt;=Modélisation!$B$21,Modélisation!$A$21,IF(C603&gt;=Modélisation!$B$20,Modélisation!$A$20,IF(C603&gt;=Modélisation!$B$19,Modélisation!$A$19,IF(C603&gt;=Modélisation!$B$18,Modélisation!$A$18,Modélisation!$A$17)))),IF(Modélisation!$B$10=6,IF(C603&gt;=Modélisation!$B$22,Modélisation!$A$22,IF(C603&gt;=Modélisation!$B$21,Modélisation!$A$21,IF(C603&gt;=Modélisation!$B$20,Modélisation!$A$20,IF(C603&gt;=Modélisation!$B$19,Modélisation!$A$19,IF(C603&gt;=Modélisation!$B$18,Modélisation!$A$18,Modélisation!$A$17))))),IF(Modélisation!$B$10=7,IF(C603&gt;=Modélisation!$B$23,Modélisation!$A$23,IF(C603&gt;=Modélisation!$B$22,Modélisation!$A$22,IF(C603&gt;=Modélisation!$B$21,Modélisation!$A$21,IF(C603&gt;=Modélisation!$B$20,Modélisation!$A$20,IF(C603&gt;=Modélisation!$B$19,Modélisation!$A$19,IF(C603&gt;=Modélisation!$B$18,Modélisation!$A$18,Modélisation!$A$17))))))))))))</f>
        <v/>
      </c>
      <c r="F603" s="1" t="str">
        <f>IF(ISBLANK(C603),"",VLOOKUP(E603,Modélisation!$A$17:$H$23,8,FALSE))</f>
        <v/>
      </c>
      <c r="G603" s="4" t="str">
        <f>IF(ISBLANK(C603),"",IF(Modélisation!$B$3="Oui",IF(D603=Liste!$F$2,0%,VLOOKUP(D603,Modélisation!$A$69:$B$86,2,FALSE)),""))</f>
        <v/>
      </c>
      <c r="H603" s="1" t="str">
        <f>IF(ISBLANK(C603),"",IF(Modélisation!$B$3="Oui",F603*(1-G603),F603))</f>
        <v/>
      </c>
    </row>
    <row r="604" spans="1:8" x14ac:dyDescent="0.35">
      <c r="A604" s="2">
        <v>603</v>
      </c>
      <c r="B604" s="36"/>
      <c r="C604" s="39"/>
      <c r="D604" s="37"/>
      <c r="E604" s="1" t="str">
        <f>IF(ISBLANK(C604),"",IF(Modélisation!$B$10=3,IF(C604&gt;=Modélisation!$B$19,Modélisation!$A$19,IF(C604&gt;=Modélisation!$B$18,Modélisation!$A$18,Modélisation!$A$17)),IF(Modélisation!$B$10=4,IF(C604&gt;=Modélisation!$B$20,Modélisation!$A$20,IF(C604&gt;=Modélisation!$B$19,Modélisation!$A$19,IF(C604&gt;=Modélisation!$B$18,Modélisation!$A$18,Modélisation!$A$17))),IF(Modélisation!$B$10=5,IF(C604&gt;=Modélisation!$B$21,Modélisation!$A$21,IF(C604&gt;=Modélisation!$B$20,Modélisation!$A$20,IF(C604&gt;=Modélisation!$B$19,Modélisation!$A$19,IF(C604&gt;=Modélisation!$B$18,Modélisation!$A$18,Modélisation!$A$17)))),IF(Modélisation!$B$10=6,IF(C604&gt;=Modélisation!$B$22,Modélisation!$A$22,IF(C604&gt;=Modélisation!$B$21,Modélisation!$A$21,IF(C604&gt;=Modélisation!$B$20,Modélisation!$A$20,IF(C604&gt;=Modélisation!$B$19,Modélisation!$A$19,IF(C604&gt;=Modélisation!$B$18,Modélisation!$A$18,Modélisation!$A$17))))),IF(Modélisation!$B$10=7,IF(C604&gt;=Modélisation!$B$23,Modélisation!$A$23,IF(C604&gt;=Modélisation!$B$22,Modélisation!$A$22,IF(C604&gt;=Modélisation!$B$21,Modélisation!$A$21,IF(C604&gt;=Modélisation!$B$20,Modélisation!$A$20,IF(C604&gt;=Modélisation!$B$19,Modélisation!$A$19,IF(C604&gt;=Modélisation!$B$18,Modélisation!$A$18,Modélisation!$A$17))))))))))))</f>
        <v/>
      </c>
      <c r="F604" s="1" t="str">
        <f>IF(ISBLANK(C604),"",VLOOKUP(E604,Modélisation!$A$17:$H$23,8,FALSE))</f>
        <v/>
      </c>
      <c r="G604" s="4" t="str">
        <f>IF(ISBLANK(C604),"",IF(Modélisation!$B$3="Oui",IF(D604=Liste!$F$2,0%,VLOOKUP(D604,Modélisation!$A$69:$B$86,2,FALSE)),""))</f>
        <v/>
      </c>
      <c r="H604" s="1" t="str">
        <f>IF(ISBLANK(C604),"",IF(Modélisation!$B$3="Oui",F604*(1-G604),F604))</f>
        <v/>
      </c>
    </row>
    <row r="605" spans="1:8" x14ac:dyDescent="0.35">
      <c r="A605" s="2">
        <v>604</v>
      </c>
      <c r="B605" s="36"/>
      <c r="C605" s="39"/>
      <c r="D605" s="37"/>
      <c r="E605" s="1" t="str">
        <f>IF(ISBLANK(C605),"",IF(Modélisation!$B$10=3,IF(C605&gt;=Modélisation!$B$19,Modélisation!$A$19,IF(C605&gt;=Modélisation!$B$18,Modélisation!$A$18,Modélisation!$A$17)),IF(Modélisation!$B$10=4,IF(C605&gt;=Modélisation!$B$20,Modélisation!$A$20,IF(C605&gt;=Modélisation!$B$19,Modélisation!$A$19,IF(C605&gt;=Modélisation!$B$18,Modélisation!$A$18,Modélisation!$A$17))),IF(Modélisation!$B$10=5,IF(C605&gt;=Modélisation!$B$21,Modélisation!$A$21,IF(C605&gt;=Modélisation!$B$20,Modélisation!$A$20,IF(C605&gt;=Modélisation!$B$19,Modélisation!$A$19,IF(C605&gt;=Modélisation!$B$18,Modélisation!$A$18,Modélisation!$A$17)))),IF(Modélisation!$B$10=6,IF(C605&gt;=Modélisation!$B$22,Modélisation!$A$22,IF(C605&gt;=Modélisation!$B$21,Modélisation!$A$21,IF(C605&gt;=Modélisation!$B$20,Modélisation!$A$20,IF(C605&gt;=Modélisation!$B$19,Modélisation!$A$19,IF(C605&gt;=Modélisation!$B$18,Modélisation!$A$18,Modélisation!$A$17))))),IF(Modélisation!$B$10=7,IF(C605&gt;=Modélisation!$B$23,Modélisation!$A$23,IF(C605&gt;=Modélisation!$B$22,Modélisation!$A$22,IF(C605&gt;=Modélisation!$B$21,Modélisation!$A$21,IF(C605&gt;=Modélisation!$B$20,Modélisation!$A$20,IF(C605&gt;=Modélisation!$B$19,Modélisation!$A$19,IF(C605&gt;=Modélisation!$B$18,Modélisation!$A$18,Modélisation!$A$17))))))))))))</f>
        <v/>
      </c>
      <c r="F605" s="1" t="str">
        <f>IF(ISBLANK(C605),"",VLOOKUP(E605,Modélisation!$A$17:$H$23,8,FALSE))</f>
        <v/>
      </c>
      <c r="G605" s="4" t="str">
        <f>IF(ISBLANK(C605),"",IF(Modélisation!$B$3="Oui",IF(D605=Liste!$F$2,0%,VLOOKUP(D605,Modélisation!$A$69:$B$86,2,FALSE)),""))</f>
        <v/>
      </c>
      <c r="H605" s="1" t="str">
        <f>IF(ISBLANK(C605),"",IF(Modélisation!$B$3="Oui",F605*(1-G605),F605))</f>
        <v/>
      </c>
    </row>
    <row r="606" spans="1:8" x14ac:dyDescent="0.35">
      <c r="A606" s="2">
        <v>605</v>
      </c>
      <c r="B606" s="36"/>
      <c r="C606" s="39"/>
      <c r="D606" s="37"/>
      <c r="E606" s="1" t="str">
        <f>IF(ISBLANK(C606),"",IF(Modélisation!$B$10=3,IF(C606&gt;=Modélisation!$B$19,Modélisation!$A$19,IF(C606&gt;=Modélisation!$B$18,Modélisation!$A$18,Modélisation!$A$17)),IF(Modélisation!$B$10=4,IF(C606&gt;=Modélisation!$B$20,Modélisation!$A$20,IF(C606&gt;=Modélisation!$B$19,Modélisation!$A$19,IF(C606&gt;=Modélisation!$B$18,Modélisation!$A$18,Modélisation!$A$17))),IF(Modélisation!$B$10=5,IF(C606&gt;=Modélisation!$B$21,Modélisation!$A$21,IF(C606&gt;=Modélisation!$B$20,Modélisation!$A$20,IF(C606&gt;=Modélisation!$B$19,Modélisation!$A$19,IF(C606&gt;=Modélisation!$B$18,Modélisation!$A$18,Modélisation!$A$17)))),IF(Modélisation!$B$10=6,IF(C606&gt;=Modélisation!$B$22,Modélisation!$A$22,IF(C606&gt;=Modélisation!$B$21,Modélisation!$A$21,IF(C606&gt;=Modélisation!$B$20,Modélisation!$A$20,IF(C606&gt;=Modélisation!$B$19,Modélisation!$A$19,IF(C606&gt;=Modélisation!$B$18,Modélisation!$A$18,Modélisation!$A$17))))),IF(Modélisation!$B$10=7,IF(C606&gt;=Modélisation!$B$23,Modélisation!$A$23,IF(C606&gt;=Modélisation!$B$22,Modélisation!$A$22,IF(C606&gt;=Modélisation!$B$21,Modélisation!$A$21,IF(C606&gt;=Modélisation!$B$20,Modélisation!$A$20,IF(C606&gt;=Modélisation!$B$19,Modélisation!$A$19,IF(C606&gt;=Modélisation!$B$18,Modélisation!$A$18,Modélisation!$A$17))))))))))))</f>
        <v/>
      </c>
      <c r="F606" s="1" t="str">
        <f>IF(ISBLANK(C606),"",VLOOKUP(E606,Modélisation!$A$17:$H$23,8,FALSE))</f>
        <v/>
      </c>
      <c r="G606" s="4" t="str">
        <f>IF(ISBLANK(C606),"",IF(Modélisation!$B$3="Oui",IF(D606=Liste!$F$2,0%,VLOOKUP(D606,Modélisation!$A$69:$B$86,2,FALSE)),""))</f>
        <v/>
      </c>
      <c r="H606" s="1" t="str">
        <f>IF(ISBLANK(C606),"",IF(Modélisation!$B$3="Oui",F606*(1-G606),F606))</f>
        <v/>
      </c>
    </row>
    <row r="607" spans="1:8" x14ac:dyDescent="0.35">
      <c r="A607" s="2">
        <v>606</v>
      </c>
      <c r="B607" s="36"/>
      <c r="C607" s="39"/>
      <c r="D607" s="37"/>
      <c r="E607" s="1" t="str">
        <f>IF(ISBLANK(C607),"",IF(Modélisation!$B$10=3,IF(C607&gt;=Modélisation!$B$19,Modélisation!$A$19,IF(C607&gt;=Modélisation!$B$18,Modélisation!$A$18,Modélisation!$A$17)),IF(Modélisation!$B$10=4,IF(C607&gt;=Modélisation!$B$20,Modélisation!$A$20,IF(C607&gt;=Modélisation!$B$19,Modélisation!$A$19,IF(C607&gt;=Modélisation!$B$18,Modélisation!$A$18,Modélisation!$A$17))),IF(Modélisation!$B$10=5,IF(C607&gt;=Modélisation!$B$21,Modélisation!$A$21,IF(C607&gt;=Modélisation!$B$20,Modélisation!$A$20,IF(C607&gt;=Modélisation!$B$19,Modélisation!$A$19,IF(C607&gt;=Modélisation!$B$18,Modélisation!$A$18,Modélisation!$A$17)))),IF(Modélisation!$B$10=6,IF(C607&gt;=Modélisation!$B$22,Modélisation!$A$22,IF(C607&gt;=Modélisation!$B$21,Modélisation!$A$21,IF(C607&gt;=Modélisation!$B$20,Modélisation!$A$20,IF(C607&gt;=Modélisation!$B$19,Modélisation!$A$19,IF(C607&gt;=Modélisation!$B$18,Modélisation!$A$18,Modélisation!$A$17))))),IF(Modélisation!$B$10=7,IF(C607&gt;=Modélisation!$B$23,Modélisation!$A$23,IF(C607&gt;=Modélisation!$B$22,Modélisation!$A$22,IF(C607&gt;=Modélisation!$B$21,Modélisation!$A$21,IF(C607&gt;=Modélisation!$B$20,Modélisation!$A$20,IF(C607&gt;=Modélisation!$B$19,Modélisation!$A$19,IF(C607&gt;=Modélisation!$B$18,Modélisation!$A$18,Modélisation!$A$17))))))))))))</f>
        <v/>
      </c>
      <c r="F607" s="1" t="str">
        <f>IF(ISBLANK(C607),"",VLOOKUP(E607,Modélisation!$A$17:$H$23,8,FALSE))</f>
        <v/>
      </c>
      <c r="G607" s="4" t="str">
        <f>IF(ISBLANK(C607),"",IF(Modélisation!$B$3="Oui",IF(D607=Liste!$F$2,0%,VLOOKUP(D607,Modélisation!$A$69:$B$86,2,FALSE)),""))</f>
        <v/>
      </c>
      <c r="H607" s="1" t="str">
        <f>IF(ISBLANK(C607),"",IF(Modélisation!$B$3="Oui",F607*(1-G607),F607))</f>
        <v/>
      </c>
    </row>
    <row r="608" spans="1:8" x14ac:dyDescent="0.35">
      <c r="A608" s="2">
        <v>607</v>
      </c>
      <c r="B608" s="36"/>
      <c r="C608" s="39"/>
      <c r="D608" s="37"/>
      <c r="E608" s="1" t="str">
        <f>IF(ISBLANK(C608),"",IF(Modélisation!$B$10=3,IF(C608&gt;=Modélisation!$B$19,Modélisation!$A$19,IF(C608&gt;=Modélisation!$B$18,Modélisation!$A$18,Modélisation!$A$17)),IF(Modélisation!$B$10=4,IF(C608&gt;=Modélisation!$B$20,Modélisation!$A$20,IF(C608&gt;=Modélisation!$B$19,Modélisation!$A$19,IF(C608&gt;=Modélisation!$B$18,Modélisation!$A$18,Modélisation!$A$17))),IF(Modélisation!$B$10=5,IF(C608&gt;=Modélisation!$B$21,Modélisation!$A$21,IF(C608&gt;=Modélisation!$B$20,Modélisation!$A$20,IF(C608&gt;=Modélisation!$B$19,Modélisation!$A$19,IF(C608&gt;=Modélisation!$B$18,Modélisation!$A$18,Modélisation!$A$17)))),IF(Modélisation!$B$10=6,IF(C608&gt;=Modélisation!$B$22,Modélisation!$A$22,IF(C608&gt;=Modélisation!$B$21,Modélisation!$A$21,IF(C608&gt;=Modélisation!$B$20,Modélisation!$A$20,IF(C608&gt;=Modélisation!$B$19,Modélisation!$A$19,IF(C608&gt;=Modélisation!$B$18,Modélisation!$A$18,Modélisation!$A$17))))),IF(Modélisation!$B$10=7,IF(C608&gt;=Modélisation!$B$23,Modélisation!$A$23,IF(C608&gt;=Modélisation!$B$22,Modélisation!$A$22,IF(C608&gt;=Modélisation!$B$21,Modélisation!$A$21,IF(C608&gt;=Modélisation!$B$20,Modélisation!$A$20,IF(C608&gt;=Modélisation!$B$19,Modélisation!$A$19,IF(C608&gt;=Modélisation!$B$18,Modélisation!$A$18,Modélisation!$A$17))))))))))))</f>
        <v/>
      </c>
      <c r="F608" s="1" t="str">
        <f>IF(ISBLANK(C608),"",VLOOKUP(E608,Modélisation!$A$17:$H$23,8,FALSE))</f>
        <v/>
      </c>
      <c r="G608" s="4" t="str">
        <f>IF(ISBLANK(C608),"",IF(Modélisation!$B$3="Oui",IF(D608=Liste!$F$2,0%,VLOOKUP(D608,Modélisation!$A$69:$B$86,2,FALSE)),""))</f>
        <v/>
      </c>
      <c r="H608" s="1" t="str">
        <f>IF(ISBLANK(C608),"",IF(Modélisation!$B$3="Oui",F608*(1-G608),F608))</f>
        <v/>
      </c>
    </row>
    <row r="609" spans="1:8" x14ac:dyDescent="0.35">
      <c r="A609" s="2">
        <v>608</v>
      </c>
      <c r="B609" s="36"/>
      <c r="C609" s="39"/>
      <c r="D609" s="37"/>
      <c r="E609" s="1" t="str">
        <f>IF(ISBLANK(C609),"",IF(Modélisation!$B$10=3,IF(C609&gt;=Modélisation!$B$19,Modélisation!$A$19,IF(C609&gt;=Modélisation!$B$18,Modélisation!$A$18,Modélisation!$A$17)),IF(Modélisation!$B$10=4,IF(C609&gt;=Modélisation!$B$20,Modélisation!$A$20,IF(C609&gt;=Modélisation!$B$19,Modélisation!$A$19,IF(C609&gt;=Modélisation!$B$18,Modélisation!$A$18,Modélisation!$A$17))),IF(Modélisation!$B$10=5,IF(C609&gt;=Modélisation!$B$21,Modélisation!$A$21,IF(C609&gt;=Modélisation!$B$20,Modélisation!$A$20,IF(C609&gt;=Modélisation!$B$19,Modélisation!$A$19,IF(C609&gt;=Modélisation!$B$18,Modélisation!$A$18,Modélisation!$A$17)))),IF(Modélisation!$B$10=6,IF(C609&gt;=Modélisation!$B$22,Modélisation!$A$22,IF(C609&gt;=Modélisation!$B$21,Modélisation!$A$21,IF(C609&gt;=Modélisation!$B$20,Modélisation!$A$20,IF(C609&gt;=Modélisation!$B$19,Modélisation!$A$19,IF(C609&gt;=Modélisation!$B$18,Modélisation!$A$18,Modélisation!$A$17))))),IF(Modélisation!$B$10=7,IF(C609&gt;=Modélisation!$B$23,Modélisation!$A$23,IF(C609&gt;=Modélisation!$B$22,Modélisation!$A$22,IF(C609&gt;=Modélisation!$B$21,Modélisation!$A$21,IF(C609&gt;=Modélisation!$B$20,Modélisation!$A$20,IF(C609&gt;=Modélisation!$B$19,Modélisation!$A$19,IF(C609&gt;=Modélisation!$B$18,Modélisation!$A$18,Modélisation!$A$17))))))))))))</f>
        <v/>
      </c>
      <c r="F609" s="1" t="str">
        <f>IF(ISBLANK(C609),"",VLOOKUP(E609,Modélisation!$A$17:$H$23,8,FALSE))</f>
        <v/>
      </c>
      <c r="G609" s="4" t="str">
        <f>IF(ISBLANK(C609),"",IF(Modélisation!$B$3="Oui",IF(D609=Liste!$F$2,0%,VLOOKUP(D609,Modélisation!$A$69:$B$86,2,FALSE)),""))</f>
        <v/>
      </c>
      <c r="H609" s="1" t="str">
        <f>IF(ISBLANK(C609),"",IF(Modélisation!$B$3="Oui",F609*(1-G609),F609))</f>
        <v/>
      </c>
    </row>
    <row r="610" spans="1:8" x14ac:dyDescent="0.35">
      <c r="A610" s="2">
        <v>609</v>
      </c>
      <c r="B610" s="36"/>
      <c r="C610" s="39"/>
      <c r="D610" s="37"/>
      <c r="E610" s="1" t="str">
        <f>IF(ISBLANK(C610),"",IF(Modélisation!$B$10=3,IF(C610&gt;=Modélisation!$B$19,Modélisation!$A$19,IF(C610&gt;=Modélisation!$B$18,Modélisation!$A$18,Modélisation!$A$17)),IF(Modélisation!$B$10=4,IF(C610&gt;=Modélisation!$B$20,Modélisation!$A$20,IF(C610&gt;=Modélisation!$B$19,Modélisation!$A$19,IF(C610&gt;=Modélisation!$B$18,Modélisation!$A$18,Modélisation!$A$17))),IF(Modélisation!$B$10=5,IF(C610&gt;=Modélisation!$B$21,Modélisation!$A$21,IF(C610&gt;=Modélisation!$B$20,Modélisation!$A$20,IF(C610&gt;=Modélisation!$B$19,Modélisation!$A$19,IF(C610&gt;=Modélisation!$B$18,Modélisation!$A$18,Modélisation!$A$17)))),IF(Modélisation!$B$10=6,IF(C610&gt;=Modélisation!$B$22,Modélisation!$A$22,IF(C610&gt;=Modélisation!$B$21,Modélisation!$A$21,IF(C610&gt;=Modélisation!$B$20,Modélisation!$A$20,IF(C610&gt;=Modélisation!$B$19,Modélisation!$A$19,IF(C610&gt;=Modélisation!$B$18,Modélisation!$A$18,Modélisation!$A$17))))),IF(Modélisation!$B$10=7,IF(C610&gt;=Modélisation!$B$23,Modélisation!$A$23,IF(C610&gt;=Modélisation!$B$22,Modélisation!$A$22,IF(C610&gt;=Modélisation!$B$21,Modélisation!$A$21,IF(C610&gt;=Modélisation!$B$20,Modélisation!$A$20,IF(C610&gt;=Modélisation!$B$19,Modélisation!$A$19,IF(C610&gt;=Modélisation!$B$18,Modélisation!$A$18,Modélisation!$A$17))))))))))))</f>
        <v/>
      </c>
      <c r="F610" s="1" t="str">
        <f>IF(ISBLANK(C610),"",VLOOKUP(E610,Modélisation!$A$17:$H$23,8,FALSE))</f>
        <v/>
      </c>
      <c r="G610" s="4" t="str">
        <f>IF(ISBLANK(C610),"",IF(Modélisation!$B$3="Oui",IF(D610=Liste!$F$2,0%,VLOOKUP(D610,Modélisation!$A$69:$B$86,2,FALSE)),""))</f>
        <v/>
      </c>
      <c r="H610" s="1" t="str">
        <f>IF(ISBLANK(C610),"",IF(Modélisation!$B$3="Oui",F610*(1-G610),F610))</f>
        <v/>
      </c>
    </row>
    <row r="611" spans="1:8" x14ac:dyDescent="0.35">
      <c r="A611" s="2">
        <v>610</v>
      </c>
      <c r="B611" s="36"/>
      <c r="C611" s="39"/>
      <c r="D611" s="37"/>
      <c r="E611" s="1" t="str">
        <f>IF(ISBLANK(C611),"",IF(Modélisation!$B$10=3,IF(C611&gt;=Modélisation!$B$19,Modélisation!$A$19,IF(C611&gt;=Modélisation!$B$18,Modélisation!$A$18,Modélisation!$A$17)),IF(Modélisation!$B$10=4,IF(C611&gt;=Modélisation!$B$20,Modélisation!$A$20,IF(C611&gt;=Modélisation!$B$19,Modélisation!$A$19,IF(C611&gt;=Modélisation!$B$18,Modélisation!$A$18,Modélisation!$A$17))),IF(Modélisation!$B$10=5,IF(C611&gt;=Modélisation!$B$21,Modélisation!$A$21,IF(C611&gt;=Modélisation!$B$20,Modélisation!$A$20,IF(C611&gt;=Modélisation!$B$19,Modélisation!$A$19,IF(C611&gt;=Modélisation!$B$18,Modélisation!$A$18,Modélisation!$A$17)))),IF(Modélisation!$B$10=6,IF(C611&gt;=Modélisation!$B$22,Modélisation!$A$22,IF(C611&gt;=Modélisation!$B$21,Modélisation!$A$21,IF(C611&gt;=Modélisation!$B$20,Modélisation!$A$20,IF(C611&gt;=Modélisation!$B$19,Modélisation!$A$19,IF(C611&gt;=Modélisation!$B$18,Modélisation!$A$18,Modélisation!$A$17))))),IF(Modélisation!$B$10=7,IF(C611&gt;=Modélisation!$B$23,Modélisation!$A$23,IF(C611&gt;=Modélisation!$B$22,Modélisation!$A$22,IF(C611&gt;=Modélisation!$B$21,Modélisation!$A$21,IF(C611&gt;=Modélisation!$B$20,Modélisation!$A$20,IF(C611&gt;=Modélisation!$B$19,Modélisation!$A$19,IF(C611&gt;=Modélisation!$B$18,Modélisation!$A$18,Modélisation!$A$17))))))))))))</f>
        <v/>
      </c>
      <c r="F611" s="1" t="str">
        <f>IF(ISBLANK(C611),"",VLOOKUP(E611,Modélisation!$A$17:$H$23,8,FALSE))</f>
        <v/>
      </c>
      <c r="G611" s="4" t="str">
        <f>IF(ISBLANK(C611),"",IF(Modélisation!$B$3="Oui",IF(D611=Liste!$F$2,0%,VLOOKUP(D611,Modélisation!$A$69:$B$86,2,FALSE)),""))</f>
        <v/>
      </c>
      <c r="H611" s="1" t="str">
        <f>IF(ISBLANK(C611),"",IF(Modélisation!$B$3="Oui",F611*(1-G611),F611))</f>
        <v/>
      </c>
    </row>
    <row r="612" spans="1:8" x14ac:dyDescent="0.35">
      <c r="A612" s="2">
        <v>611</v>
      </c>
      <c r="B612" s="36"/>
      <c r="C612" s="39"/>
      <c r="D612" s="37"/>
      <c r="E612" s="1" t="str">
        <f>IF(ISBLANK(C612),"",IF(Modélisation!$B$10=3,IF(C612&gt;=Modélisation!$B$19,Modélisation!$A$19,IF(C612&gt;=Modélisation!$B$18,Modélisation!$A$18,Modélisation!$A$17)),IF(Modélisation!$B$10=4,IF(C612&gt;=Modélisation!$B$20,Modélisation!$A$20,IF(C612&gt;=Modélisation!$B$19,Modélisation!$A$19,IF(C612&gt;=Modélisation!$B$18,Modélisation!$A$18,Modélisation!$A$17))),IF(Modélisation!$B$10=5,IF(C612&gt;=Modélisation!$B$21,Modélisation!$A$21,IF(C612&gt;=Modélisation!$B$20,Modélisation!$A$20,IF(C612&gt;=Modélisation!$B$19,Modélisation!$A$19,IF(C612&gt;=Modélisation!$B$18,Modélisation!$A$18,Modélisation!$A$17)))),IF(Modélisation!$B$10=6,IF(C612&gt;=Modélisation!$B$22,Modélisation!$A$22,IF(C612&gt;=Modélisation!$B$21,Modélisation!$A$21,IF(C612&gt;=Modélisation!$B$20,Modélisation!$A$20,IF(C612&gt;=Modélisation!$B$19,Modélisation!$A$19,IF(C612&gt;=Modélisation!$B$18,Modélisation!$A$18,Modélisation!$A$17))))),IF(Modélisation!$B$10=7,IF(C612&gt;=Modélisation!$B$23,Modélisation!$A$23,IF(C612&gt;=Modélisation!$B$22,Modélisation!$A$22,IF(C612&gt;=Modélisation!$B$21,Modélisation!$A$21,IF(C612&gt;=Modélisation!$B$20,Modélisation!$A$20,IF(C612&gt;=Modélisation!$B$19,Modélisation!$A$19,IF(C612&gt;=Modélisation!$B$18,Modélisation!$A$18,Modélisation!$A$17))))))))))))</f>
        <v/>
      </c>
      <c r="F612" s="1" t="str">
        <f>IF(ISBLANK(C612),"",VLOOKUP(E612,Modélisation!$A$17:$H$23,8,FALSE))</f>
        <v/>
      </c>
      <c r="G612" s="4" t="str">
        <f>IF(ISBLANK(C612),"",IF(Modélisation!$B$3="Oui",IF(D612=Liste!$F$2,0%,VLOOKUP(D612,Modélisation!$A$69:$B$86,2,FALSE)),""))</f>
        <v/>
      </c>
      <c r="H612" s="1" t="str">
        <f>IF(ISBLANK(C612),"",IF(Modélisation!$B$3="Oui",F612*(1-G612),F612))</f>
        <v/>
      </c>
    </row>
    <row r="613" spans="1:8" x14ac:dyDescent="0.35">
      <c r="A613" s="2">
        <v>612</v>
      </c>
      <c r="B613" s="36"/>
      <c r="C613" s="39"/>
      <c r="D613" s="37"/>
      <c r="E613" s="1" t="str">
        <f>IF(ISBLANK(C613),"",IF(Modélisation!$B$10=3,IF(C613&gt;=Modélisation!$B$19,Modélisation!$A$19,IF(C613&gt;=Modélisation!$B$18,Modélisation!$A$18,Modélisation!$A$17)),IF(Modélisation!$B$10=4,IF(C613&gt;=Modélisation!$B$20,Modélisation!$A$20,IF(C613&gt;=Modélisation!$B$19,Modélisation!$A$19,IF(C613&gt;=Modélisation!$B$18,Modélisation!$A$18,Modélisation!$A$17))),IF(Modélisation!$B$10=5,IF(C613&gt;=Modélisation!$B$21,Modélisation!$A$21,IF(C613&gt;=Modélisation!$B$20,Modélisation!$A$20,IF(C613&gt;=Modélisation!$B$19,Modélisation!$A$19,IF(C613&gt;=Modélisation!$B$18,Modélisation!$A$18,Modélisation!$A$17)))),IF(Modélisation!$B$10=6,IF(C613&gt;=Modélisation!$B$22,Modélisation!$A$22,IF(C613&gt;=Modélisation!$B$21,Modélisation!$A$21,IF(C613&gt;=Modélisation!$B$20,Modélisation!$A$20,IF(C613&gt;=Modélisation!$B$19,Modélisation!$A$19,IF(C613&gt;=Modélisation!$B$18,Modélisation!$A$18,Modélisation!$A$17))))),IF(Modélisation!$B$10=7,IF(C613&gt;=Modélisation!$B$23,Modélisation!$A$23,IF(C613&gt;=Modélisation!$B$22,Modélisation!$A$22,IF(C613&gt;=Modélisation!$B$21,Modélisation!$A$21,IF(C613&gt;=Modélisation!$B$20,Modélisation!$A$20,IF(C613&gt;=Modélisation!$B$19,Modélisation!$A$19,IF(C613&gt;=Modélisation!$B$18,Modélisation!$A$18,Modélisation!$A$17))))))))))))</f>
        <v/>
      </c>
      <c r="F613" s="1" t="str">
        <f>IF(ISBLANK(C613),"",VLOOKUP(E613,Modélisation!$A$17:$H$23,8,FALSE))</f>
        <v/>
      </c>
      <c r="G613" s="4" t="str">
        <f>IF(ISBLANK(C613),"",IF(Modélisation!$B$3="Oui",IF(D613=Liste!$F$2,0%,VLOOKUP(D613,Modélisation!$A$69:$B$86,2,FALSE)),""))</f>
        <v/>
      </c>
      <c r="H613" s="1" t="str">
        <f>IF(ISBLANK(C613),"",IF(Modélisation!$B$3="Oui",F613*(1-G613),F613))</f>
        <v/>
      </c>
    </row>
    <row r="614" spans="1:8" x14ac:dyDescent="0.35">
      <c r="A614" s="2">
        <v>613</v>
      </c>
      <c r="B614" s="36"/>
      <c r="C614" s="39"/>
      <c r="D614" s="37"/>
      <c r="E614" s="1" t="str">
        <f>IF(ISBLANK(C614),"",IF(Modélisation!$B$10=3,IF(C614&gt;=Modélisation!$B$19,Modélisation!$A$19,IF(C614&gt;=Modélisation!$B$18,Modélisation!$A$18,Modélisation!$A$17)),IF(Modélisation!$B$10=4,IF(C614&gt;=Modélisation!$B$20,Modélisation!$A$20,IF(C614&gt;=Modélisation!$B$19,Modélisation!$A$19,IF(C614&gt;=Modélisation!$B$18,Modélisation!$A$18,Modélisation!$A$17))),IF(Modélisation!$B$10=5,IF(C614&gt;=Modélisation!$B$21,Modélisation!$A$21,IF(C614&gt;=Modélisation!$B$20,Modélisation!$A$20,IF(C614&gt;=Modélisation!$B$19,Modélisation!$A$19,IF(C614&gt;=Modélisation!$B$18,Modélisation!$A$18,Modélisation!$A$17)))),IF(Modélisation!$B$10=6,IF(C614&gt;=Modélisation!$B$22,Modélisation!$A$22,IF(C614&gt;=Modélisation!$B$21,Modélisation!$A$21,IF(C614&gt;=Modélisation!$B$20,Modélisation!$A$20,IF(C614&gt;=Modélisation!$B$19,Modélisation!$A$19,IF(C614&gt;=Modélisation!$B$18,Modélisation!$A$18,Modélisation!$A$17))))),IF(Modélisation!$B$10=7,IF(C614&gt;=Modélisation!$B$23,Modélisation!$A$23,IF(C614&gt;=Modélisation!$B$22,Modélisation!$A$22,IF(C614&gt;=Modélisation!$B$21,Modélisation!$A$21,IF(C614&gt;=Modélisation!$B$20,Modélisation!$A$20,IF(C614&gt;=Modélisation!$B$19,Modélisation!$A$19,IF(C614&gt;=Modélisation!$B$18,Modélisation!$A$18,Modélisation!$A$17))))))))))))</f>
        <v/>
      </c>
      <c r="F614" s="1" t="str">
        <f>IF(ISBLANK(C614),"",VLOOKUP(E614,Modélisation!$A$17:$H$23,8,FALSE))</f>
        <v/>
      </c>
      <c r="G614" s="4" t="str">
        <f>IF(ISBLANK(C614),"",IF(Modélisation!$B$3="Oui",IF(D614=Liste!$F$2,0%,VLOOKUP(D614,Modélisation!$A$69:$B$86,2,FALSE)),""))</f>
        <v/>
      </c>
      <c r="H614" s="1" t="str">
        <f>IF(ISBLANK(C614),"",IF(Modélisation!$B$3="Oui",F614*(1-G614),F614))</f>
        <v/>
      </c>
    </row>
    <row r="615" spans="1:8" x14ac:dyDescent="0.35">
      <c r="A615" s="2">
        <v>614</v>
      </c>
      <c r="B615" s="36"/>
      <c r="C615" s="39"/>
      <c r="D615" s="37"/>
      <c r="E615" s="1" t="str">
        <f>IF(ISBLANK(C615),"",IF(Modélisation!$B$10=3,IF(C615&gt;=Modélisation!$B$19,Modélisation!$A$19,IF(C615&gt;=Modélisation!$B$18,Modélisation!$A$18,Modélisation!$A$17)),IF(Modélisation!$B$10=4,IF(C615&gt;=Modélisation!$B$20,Modélisation!$A$20,IF(C615&gt;=Modélisation!$B$19,Modélisation!$A$19,IF(C615&gt;=Modélisation!$B$18,Modélisation!$A$18,Modélisation!$A$17))),IF(Modélisation!$B$10=5,IF(C615&gt;=Modélisation!$B$21,Modélisation!$A$21,IF(C615&gt;=Modélisation!$B$20,Modélisation!$A$20,IF(C615&gt;=Modélisation!$B$19,Modélisation!$A$19,IF(C615&gt;=Modélisation!$B$18,Modélisation!$A$18,Modélisation!$A$17)))),IF(Modélisation!$B$10=6,IF(C615&gt;=Modélisation!$B$22,Modélisation!$A$22,IF(C615&gt;=Modélisation!$B$21,Modélisation!$A$21,IF(C615&gt;=Modélisation!$B$20,Modélisation!$A$20,IF(C615&gt;=Modélisation!$B$19,Modélisation!$A$19,IF(C615&gt;=Modélisation!$B$18,Modélisation!$A$18,Modélisation!$A$17))))),IF(Modélisation!$B$10=7,IF(C615&gt;=Modélisation!$B$23,Modélisation!$A$23,IF(C615&gt;=Modélisation!$B$22,Modélisation!$A$22,IF(C615&gt;=Modélisation!$B$21,Modélisation!$A$21,IF(C615&gt;=Modélisation!$B$20,Modélisation!$A$20,IF(C615&gt;=Modélisation!$B$19,Modélisation!$A$19,IF(C615&gt;=Modélisation!$B$18,Modélisation!$A$18,Modélisation!$A$17))))))))))))</f>
        <v/>
      </c>
      <c r="F615" s="1" t="str">
        <f>IF(ISBLANK(C615),"",VLOOKUP(E615,Modélisation!$A$17:$H$23,8,FALSE))</f>
        <v/>
      </c>
      <c r="G615" s="4" t="str">
        <f>IF(ISBLANK(C615),"",IF(Modélisation!$B$3="Oui",IF(D615=Liste!$F$2,0%,VLOOKUP(D615,Modélisation!$A$69:$B$86,2,FALSE)),""))</f>
        <v/>
      </c>
      <c r="H615" s="1" t="str">
        <f>IF(ISBLANK(C615),"",IF(Modélisation!$B$3="Oui",F615*(1-G615),F615))</f>
        <v/>
      </c>
    </row>
    <row r="616" spans="1:8" x14ac:dyDescent="0.35">
      <c r="A616" s="2">
        <v>615</v>
      </c>
      <c r="B616" s="36"/>
      <c r="C616" s="39"/>
      <c r="D616" s="37"/>
      <c r="E616" s="1" t="str">
        <f>IF(ISBLANK(C616),"",IF(Modélisation!$B$10=3,IF(C616&gt;=Modélisation!$B$19,Modélisation!$A$19,IF(C616&gt;=Modélisation!$B$18,Modélisation!$A$18,Modélisation!$A$17)),IF(Modélisation!$B$10=4,IF(C616&gt;=Modélisation!$B$20,Modélisation!$A$20,IF(C616&gt;=Modélisation!$B$19,Modélisation!$A$19,IF(C616&gt;=Modélisation!$B$18,Modélisation!$A$18,Modélisation!$A$17))),IF(Modélisation!$B$10=5,IF(C616&gt;=Modélisation!$B$21,Modélisation!$A$21,IF(C616&gt;=Modélisation!$B$20,Modélisation!$A$20,IF(C616&gt;=Modélisation!$B$19,Modélisation!$A$19,IF(C616&gt;=Modélisation!$B$18,Modélisation!$A$18,Modélisation!$A$17)))),IF(Modélisation!$B$10=6,IF(C616&gt;=Modélisation!$B$22,Modélisation!$A$22,IF(C616&gt;=Modélisation!$B$21,Modélisation!$A$21,IF(C616&gt;=Modélisation!$B$20,Modélisation!$A$20,IF(C616&gt;=Modélisation!$B$19,Modélisation!$A$19,IF(C616&gt;=Modélisation!$B$18,Modélisation!$A$18,Modélisation!$A$17))))),IF(Modélisation!$B$10=7,IF(C616&gt;=Modélisation!$B$23,Modélisation!$A$23,IF(C616&gt;=Modélisation!$B$22,Modélisation!$A$22,IF(C616&gt;=Modélisation!$B$21,Modélisation!$A$21,IF(C616&gt;=Modélisation!$B$20,Modélisation!$A$20,IF(C616&gt;=Modélisation!$B$19,Modélisation!$A$19,IF(C616&gt;=Modélisation!$B$18,Modélisation!$A$18,Modélisation!$A$17))))))))))))</f>
        <v/>
      </c>
      <c r="F616" s="1" t="str">
        <f>IF(ISBLANK(C616),"",VLOOKUP(E616,Modélisation!$A$17:$H$23,8,FALSE))</f>
        <v/>
      </c>
      <c r="G616" s="4" t="str">
        <f>IF(ISBLANK(C616),"",IF(Modélisation!$B$3="Oui",IF(D616=Liste!$F$2,0%,VLOOKUP(D616,Modélisation!$A$69:$B$86,2,FALSE)),""))</f>
        <v/>
      </c>
      <c r="H616" s="1" t="str">
        <f>IF(ISBLANK(C616),"",IF(Modélisation!$B$3="Oui",F616*(1-G616),F616))</f>
        <v/>
      </c>
    </row>
    <row r="617" spans="1:8" x14ac:dyDescent="0.35">
      <c r="A617" s="2">
        <v>616</v>
      </c>
      <c r="B617" s="36"/>
      <c r="C617" s="39"/>
      <c r="D617" s="37"/>
      <c r="E617" s="1" t="str">
        <f>IF(ISBLANK(C617),"",IF(Modélisation!$B$10=3,IF(C617&gt;=Modélisation!$B$19,Modélisation!$A$19,IF(C617&gt;=Modélisation!$B$18,Modélisation!$A$18,Modélisation!$A$17)),IF(Modélisation!$B$10=4,IF(C617&gt;=Modélisation!$B$20,Modélisation!$A$20,IF(C617&gt;=Modélisation!$B$19,Modélisation!$A$19,IF(C617&gt;=Modélisation!$B$18,Modélisation!$A$18,Modélisation!$A$17))),IF(Modélisation!$B$10=5,IF(C617&gt;=Modélisation!$B$21,Modélisation!$A$21,IF(C617&gt;=Modélisation!$B$20,Modélisation!$A$20,IF(C617&gt;=Modélisation!$B$19,Modélisation!$A$19,IF(C617&gt;=Modélisation!$B$18,Modélisation!$A$18,Modélisation!$A$17)))),IF(Modélisation!$B$10=6,IF(C617&gt;=Modélisation!$B$22,Modélisation!$A$22,IF(C617&gt;=Modélisation!$B$21,Modélisation!$A$21,IF(C617&gt;=Modélisation!$B$20,Modélisation!$A$20,IF(C617&gt;=Modélisation!$B$19,Modélisation!$A$19,IF(C617&gt;=Modélisation!$B$18,Modélisation!$A$18,Modélisation!$A$17))))),IF(Modélisation!$B$10=7,IF(C617&gt;=Modélisation!$B$23,Modélisation!$A$23,IF(C617&gt;=Modélisation!$B$22,Modélisation!$A$22,IF(C617&gt;=Modélisation!$B$21,Modélisation!$A$21,IF(C617&gt;=Modélisation!$B$20,Modélisation!$A$20,IF(C617&gt;=Modélisation!$B$19,Modélisation!$A$19,IF(C617&gt;=Modélisation!$B$18,Modélisation!$A$18,Modélisation!$A$17))))))))))))</f>
        <v/>
      </c>
      <c r="F617" s="1" t="str">
        <f>IF(ISBLANK(C617),"",VLOOKUP(E617,Modélisation!$A$17:$H$23,8,FALSE))</f>
        <v/>
      </c>
      <c r="G617" s="4" t="str">
        <f>IF(ISBLANK(C617),"",IF(Modélisation!$B$3="Oui",IF(D617=Liste!$F$2,0%,VLOOKUP(D617,Modélisation!$A$69:$B$86,2,FALSE)),""))</f>
        <v/>
      </c>
      <c r="H617" s="1" t="str">
        <f>IF(ISBLANK(C617),"",IF(Modélisation!$B$3="Oui",F617*(1-G617),F617))</f>
        <v/>
      </c>
    </row>
    <row r="618" spans="1:8" x14ac:dyDescent="0.35">
      <c r="A618" s="2">
        <v>617</v>
      </c>
      <c r="B618" s="36"/>
      <c r="C618" s="39"/>
      <c r="D618" s="37"/>
      <c r="E618" s="1" t="str">
        <f>IF(ISBLANK(C618),"",IF(Modélisation!$B$10=3,IF(C618&gt;=Modélisation!$B$19,Modélisation!$A$19,IF(C618&gt;=Modélisation!$B$18,Modélisation!$A$18,Modélisation!$A$17)),IF(Modélisation!$B$10=4,IF(C618&gt;=Modélisation!$B$20,Modélisation!$A$20,IF(C618&gt;=Modélisation!$B$19,Modélisation!$A$19,IF(C618&gt;=Modélisation!$B$18,Modélisation!$A$18,Modélisation!$A$17))),IF(Modélisation!$B$10=5,IF(C618&gt;=Modélisation!$B$21,Modélisation!$A$21,IF(C618&gt;=Modélisation!$B$20,Modélisation!$A$20,IF(C618&gt;=Modélisation!$B$19,Modélisation!$A$19,IF(C618&gt;=Modélisation!$B$18,Modélisation!$A$18,Modélisation!$A$17)))),IF(Modélisation!$B$10=6,IF(C618&gt;=Modélisation!$B$22,Modélisation!$A$22,IF(C618&gt;=Modélisation!$B$21,Modélisation!$A$21,IF(C618&gt;=Modélisation!$B$20,Modélisation!$A$20,IF(C618&gt;=Modélisation!$B$19,Modélisation!$A$19,IF(C618&gt;=Modélisation!$B$18,Modélisation!$A$18,Modélisation!$A$17))))),IF(Modélisation!$B$10=7,IF(C618&gt;=Modélisation!$B$23,Modélisation!$A$23,IF(C618&gt;=Modélisation!$B$22,Modélisation!$A$22,IF(C618&gt;=Modélisation!$B$21,Modélisation!$A$21,IF(C618&gt;=Modélisation!$B$20,Modélisation!$A$20,IF(C618&gt;=Modélisation!$B$19,Modélisation!$A$19,IF(C618&gt;=Modélisation!$B$18,Modélisation!$A$18,Modélisation!$A$17))))))))))))</f>
        <v/>
      </c>
      <c r="F618" s="1" t="str">
        <f>IF(ISBLANK(C618),"",VLOOKUP(E618,Modélisation!$A$17:$H$23,8,FALSE))</f>
        <v/>
      </c>
      <c r="G618" s="4" t="str">
        <f>IF(ISBLANK(C618),"",IF(Modélisation!$B$3="Oui",IF(D618=Liste!$F$2,0%,VLOOKUP(D618,Modélisation!$A$69:$B$86,2,FALSE)),""))</f>
        <v/>
      </c>
      <c r="H618" s="1" t="str">
        <f>IF(ISBLANK(C618),"",IF(Modélisation!$B$3="Oui",F618*(1-G618),F618))</f>
        <v/>
      </c>
    </row>
    <row r="619" spans="1:8" x14ac:dyDescent="0.35">
      <c r="A619" s="2">
        <v>618</v>
      </c>
      <c r="B619" s="36"/>
      <c r="C619" s="39"/>
      <c r="D619" s="37"/>
      <c r="E619" s="1" t="str">
        <f>IF(ISBLANK(C619),"",IF(Modélisation!$B$10=3,IF(C619&gt;=Modélisation!$B$19,Modélisation!$A$19,IF(C619&gt;=Modélisation!$B$18,Modélisation!$A$18,Modélisation!$A$17)),IF(Modélisation!$B$10=4,IF(C619&gt;=Modélisation!$B$20,Modélisation!$A$20,IF(C619&gt;=Modélisation!$B$19,Modélisation!$A$19,IF(C619&gt;=Modélisation!$B$18,Modélisation!$A$18,Modélisation!$A$17))),IF(Modélisation!$B$10=5,IF(C619&gt;=Modélisation!$B$21,Modélisation!$A$21,IF(C619&gt;=Modélisation!$B$20,Modélisation!$A$20,IF(C619&gt;=Modélisation!$B$19,Modélisation!$A$19,IF(C619&gt;=Modélisation!$B$18,Modélisation!$A$18,Modélisation!$A$17)))),IF(Modélisation!$B$10=6,IF(C619&gt;=Modélisation!$B$22,Modélisation!$A$22,IF(C619&gt;=Modélisation!$B$21,Modélisation!$A$21,IF(C619&gt;=Modélisation!$B$20,Modélisation!$A$20,IF(C619&gt;=Modélisation!$B$19,Modélisation!$A$19,IF(C619&gt;=Modélisation!$B$18,Modélisation!$A$18,Modélisation!$A$17))))),IF(Modélisation!$B$10=7,IF(C619&gt;=Modélisation!$B$23,Modélisation!$A$23,IF(C619&gt;=Modélisation!$B$22,Modélisation!$A$22,IF(C619&gt;=Modélisation!$B$21,Modélisation!$A$21,IF(C619&gt;=Modélisation!$B$20,Modélisation!$A$20,IF(C619&gt;=Modélisation!$B$19,Modélisation!$A$19,IF(C619&gt;=Modélisation!$B$18,Modélisation!$A$18,Modélisation!$A$17))))))))))))</f>
        <v/>
      </c>
      <c r="F619" s="1" t="str">
        <f>IF(ISBLANK(C619),"",VLOOKUP(E619,Modélisation!$A$17:$H$23,8,FALSE))</f>
        <v/>
      </c>
      <c r="G619" s="4" t="str">
        <f>IF(ISBLANK(C619),"",IF(Modélisation!$B$3="Oui",IF(D619=Liste!$F$2,0%,VLOOKUP(D619,Modélisation!$A$69:$B$86,2,FALSE)),""))</f>
        <v/>
      </c>
      <c r="H619" s="1" t="str">
        <f>IF(ISBLANK(C619),"",IF(Modélisation!$B$3="Oui",F619*(1-G619),F619))</f>
        <v/>
      </c>
    </row>
    <row r="620" spans="1:8" x14ac:dyDescent="0.35">
      <c r="A620" s="2">
        <v>619</v>
      </c>
      <c r="B620" s="36"/>
      <c r="C620" s="39"/>
      <c r="D620" s="37"/>
      <c r="E620" s="1" t="str">
        <f>IF(ISBLANK(C620),"",IF(Modélisation!$B$10=3,IF(C620&gt;=Modélisation!$B$19,Modélisation!$A$19,IF(C620&gt;=Modélisation!$B$18,Modélisation!$A$18,Modélisation!$A$17)),IF(Modélisation!$B$10=4,IF(C620&gt;=Modélisation!$B$20,Modélisation!$A$20,IF(C620&gt;=Modélisation!$B$19,Modélisation!$A$19,IF(C620&gt;=Modélisation!$B$18,Modélisation!$A$18,Modélisation!$A$17))),IF(Modélisation!$B$10=5,IF(C620&gt;=Modélisation!$B$21,Modélisation!$A$21,IF(C620&gt;=Modélisation!$B$20,Modélisation!$A$20,IF(C620&gt;=Modélisation!$B$19,Modélisation!$A$19,IF(C620&gt;=Modélisation!$B$18,Modélisation!$A$18,Modélisation!$A$17)))),IF(Modélisation!$B$10=6,IF(C620&gt;=Modélisation!$B$22,Modélisation!$A$22,IF(C620&gt;=Modélisation!$B$21,Modélisation!$A$21,IF(C620&gt;=Modélisation!$B$20,Modélisation!$A$20,IF(C620&gt;=Modélisation!$B$19,Modélisation!$A$19,IF(C620&gt;=Modélisation!$B$18,Modélisation!$A$18,Modélisation!$A$17))))),IF(Modélisation!$B$10=7,IF(C620&gt;=Modélisation!$B$23,Modélisation!$A$23,IF(C620&gt;=Modélisation!$B$22,Modélisation!$A$22,IF(C620&gt;=Modélisation!$B$21,Modélisation!$A$21,IF(C620&gt;=Modélisation!$B$20,Modélisation!$A$20,IF(C620&gt;=Modélisation!$B$19,Modélisation!$A$19,IF(C620&gt;=Modélisation!$B$18,Modélisation!$A$18,Modélisation!$A$17))))))))))))</f>
        <v/>
      </c>
      <c r="F620" s="1" t="str">
        <f>IF(ISBLANK(C620),"",VLOOKUP(E620,Modélisation!$A$17:$H$23,8,FALSE))</f>
        <v/>
      </c>
      <c r="G620" s="4" t="str">
        <f>IF(ISBLANK(C620),"",IF(Modélisation!$B$3="Oui",IF(D620=Liste!$F$2,0%,VLOOKUP(D620,Modélisation!$A$69:$B$86,2,FALSE)),""))</f>
        <v/>
      </c>
      <c r="H620" s="1" t="str">
        <f>IF(ISBLANK(C620),"",IF(Modélisation!$B$3="Oui",F620*(1-G620),F620))</f>
        <v/>
      </c>
    </row>
    <row r="621" spans="1:8" x14ac:dyDescent="0.35">
      <c r="A621" s="2">
        <v>620</v>
      </c>
      <c r="B621" s="36"/>
      <c r="C621" s="39"/>
      <c r="D621" s="37"/>
      <c r="E621" s="1" t="str">
        <f>IF(ISBLANK(C621),"",IF(Modélisation!$B$10=3,IF(C621&gt;=Modélisation!$B$19,Modélisation!$A$19,IF(C621&gt;=Modélisation!$B$18,Modélisation!$A$18,Modélisation!$A$17)),IF(Modélisation!$B$10=4,IF(C621&gt;=Modélisation!$B$20,Modélisation!$A$20,IF(C621&gt;=Modélisation!$B$19,Modélisation!$A$19,IF(C621&gt;=Modélisation!$B$18,Modélisation!$A$18,Modélisation!$A$17))),IF(Modélisation!$B$10=5,IF(C621&gt;=Modélisation!$B$21,Modélisation!$A$21,IF(C621&gt;=Modélisation!$B$20,Modélisation!$A$20,IF(C621&gt;=Modélisation!$B$19,Modélisation!$A$19,IF(C621&gt;=Modélisation!$B$18,Modélisation!$A$18,Modélisation!$A$17)))),IF(Modélisation!$B$10=6,IF(C621&gt;=Modélisation!$B$22,Modélisation!$A$22,IF(C621&gt;=Modélisation!$B$21,Modélisation!$A$21,IF(C621&gt;=Modélisation!$B$20,Modélisation!$A$20,IF(C621&gt;=Modélisation!$B$19,Modélisation!$A$19,IF(C621&gt;=Modélisation!$B$18,Modélisation!$A$18,Modélisation!$A$17))))),IF(Modélisation!$B$10=7,IF(C621&gt;=Modélisation!$B$23,Modélisation!$A$23,IF(C621&gt;=Modélisation!$B$22,Modélisation!$A$22,IF(C621&gt;=Modélisation!$B$21,Modélisation!$A$21,IF(C621&gt;=Modélisation!$B$20,Modélisation!$A$20,IF(C621&gt;=Modélisation!$B$19,Modélisation!$A$19,IF(C621&gt;=Modélisation!$B$18,Modélisation!$A$18,Modélisation!$A$17))))))))))))</f>
        <v/>
      </c>
      <c r="F621" s="1" t="str">
        <f>IF(ISBLANK(C621),"",VLOOKUP(E621,Modélisation!$A$17:$H$23,8,FALSE))</f>
        <v/>
      </c>
      <c r="G621" s="4" t="str">
        <f>IF(ISBLANK(C621),"",IF(Modélisation!$B$3="Oui",IF(D621=Liste!$F$2,0%,VLOOKUP(D621,Modélisation!$A$69:$B$86,2,FALSE)),""))</f>
        <v/>
      </c>
      <c r="H621" s="1" t="str">
        <f>IF(ISBLANK(C621),"",IF(Modélisation!$B$3="Oui",F621*(1-G621),F621))</f>
        <v/>
      </c>
    </row>
    <row r="622" spans="1:8" x14ac:dyDescent="0.35">
      <c r="A622" s="2">
        <v>621</v>
      </c>
      <c r="B622" s="36"/>
      <c r="C622" s="39"/>
      <c r="D622" s="37"/>
      <c r="E622" s="1" t="str">
        <f>IF(ISBLANK(C622),"",IF(Modélisation!$B$10=3,IF(C622&gt;=Modélisation!$B$19,Modélisation!$A$19,IF(C622&gt;=Modélisation!$B$18,Modélisation!$A$18,Modélisation!$A$17)),IF(Modélisation!$B$10=4,IF(C622&gt;=Modélisation!$B$20,Modélisation!$A$20,IF(C622&gt;=Modélisation!$B$19,Modélisation!$A$19,IF(C622&gt;=Modélisation!$B$18,Modélisation!$A$18,Modélisation!$A$17))),IF(Modélisation!$B$10=5,IF(C622&gt;=Modélisation!$B$21,Modélisation!$A$21,IF(C622&gt;=Modélisation!$B$20,Modélisation!$A$20,IF(C622&gt;=Modélisation!$B$19,Modélisation!$A$19,IF(C622&gt;=Modélisation!$B$18,Modélisation!$A$18,Modélisation!$A$17)))),IF(Modélisation!$B$10=6,IF(C622&gt;=Modélisation!$B$22,Modélisation!$A$22,IF(C622&gt;=Modélisation!$B$21,Modélisation!$A$21,IF(C622&gt;=Modélisation!$B$20,Modélisation!$A$20,IF(C622&gt;=Modélisation!$B$19,Modélisation!$A$19,IF(C622&gt;=Modélisation!$B$18,Modélisation!$A$18,Modélisation!$A$17))))),IF(Modélisation!$B$10=7,IF(C622&gt;=Modélisation!$B$23,Modélisation!$A$23,IF(C622&gt;=Modélisation!$B$22,Modélisation!$A$22,IF(C622&gt;=Modélisation!$B$21,Modélisation!$A$21,IF(C622&gt;=Modélisation!$B$20,Modélisation!$A$20,IF(C622&gt;=Modélisation!$B$19,Modélisation!$A$19,IF(C622&gt;=Modélisation!$B$18,Modélisation!$A$18,Modélisation!$A$17))))))))))))</f>
        <v/>
      </c>
      <c r="F622" s="1" t="str">
        <f>IF(ISBLANK(C622),"",VLOOKUP(E622,Modélisation!$A$17:$H$23,8,FALSE))</f>
        <v/>
      </c>
      <c r="G622" s="4" t="str">
        <f>IF(ISBLANK(C622),"",IF(Modélisation!$B$3="Oui",IF(D622=Liste!$F$2,0%,VLOOKUP(D622,Modélisation!$A$69:$B$86,2,FALSE)),""))</f>
        <v/>
      </c>
      <c r="H622" s="1" t="str">
        <f>IF(ISBLANK(C622),"",IF(Modélisation!$B$3="Oui",F622*(1-G622),F622))</f>
        <v/>
      </c>
    </row>
    <row r="623" spans="1:8" x14ac:dyDescent="0.35">
      <c r="A623" s="2">
        <v>622</v>
      </c>
      <c r="B623" s="36"/>
      <c r="C623" s="39"/>
      <c r="D623" s="37"/>
      <c r="E623" s="1" t="str">
        <f>IF(ISBLANK(C623),"",IF(Modélisation!$B$10=3,IF(C623&gt;=Modélisation!$B$19,Modélisation!$A$19,IF(C623&gt;=Modélisation!$B$18,Modélisation!$A$18,Modélisation!$A$17)),IF(Modélisation!$B$10=4,IF(C623&gt;=Modélisation!$B$20,Modélisation!$A$20,IF(C623&gt;=Modélisation!$B$19,Modélisation!$A$19,IF(C623&gt;=Modélisation!$B$18,Modélisation!$A$18,Modélisation!$A$17))),IF(Modélisation!$B$10=5,IF(C623&gt;=Modélisation!$B$21,Modélisation!$A$21,IF(C623&gt;=Modélisation!$B$20,Modélisation!$A$20,IF(C623&gt;=Modélisation!$B$19,Modélisation!$A$19,IF(C623&gt;=Modélisation!$B$18,Modélisation!$A$18,Modélisation!$A$17)))),IF(Modélisation!$B$10=6,IF(C623&gt;=Modélisation!$B$22,Modélisation!$A$22,IF(C623&gt;=Modélisation!$B$21,Modélisation!$A$21,IF(C623&gt;=Modélisation!$B$20,Modélisation!$A$20,IF(C623&gt;=Modélisation!$B$19,Modélisation!$A$19,IF(C623&gt;=Modélisation!$B$18,Modélisation!$A$18,Modélisation!$A$17))))),IF(Modélisation!$B$10=7,IF(C623&gt;=Modélisation!$B$23,Modélisation!$A$23,IF(C623&gt;=Modélisation!$B$22,Modélisation!$A$22,IF(C623&gt;=Modélisation!$B$21,Modélisation!$A$21,IF(C623&gt;=Modélisation!$B$20,Modélisation!$A$20,IF(C623&gt;=Modélisation!$B$19,Modélisation!$A$19,IF(C623&gt;=Modélisation!$B$18,Modélisation!$A$18,Modélisation!$A$17))))))))))))</f>
        <v/>
      </c>
      <c r="F623" s="1" t="str">
        <f>IF(ISBLANK(C623),"",VLOOKUP(E623,Modélisation!$A$17:$H$23,8,FALSE))</f>
        <v/>
      </c>
      <c r="G623" s="4" t="str">
        <f>IF(ISBLANK(C623),"",IF(Modélisation!$B$3="Oui",IF(D623=Liste!$F$2,0%,VLOOKUP(D623,Modélisation!$A$69:$B$86,2,FALSE)),""))</f>
        <v/>
      </c>
      <c r="H623" s="1" t="str">
        <f>IF(ISBLANK(C623),"",IF(Modélisation!$B$3="Oui",F623*(1-G623),F623))</f>
        <v/>
      </c>
    </row>
    <row r="624" spans="1:8" x14ac:dyDescent="0.35">
      <c r="A624" s="2">
        <v>623</v>
      </c>
      <c r="B624" s="36"/>
      <c r="C624" s="39"/>
      <c r="D624" s="37"/>
      <c r="E624" s="1" t="str">
        <f>IF(ISBLANK(C624),"",IF(Modélisation!$B$10=3,IF(C624&gt;=Modélisation!$B$19,Modélisation!$A$19,IF(C624&gt;=Modélisation!$B$18,Modélisation!$A$18,Modélisation!$A$17)),IF(Modélisation!$B$10=4,IF(C624&gt;=Modélisation!$B$20,Modélisation!$A$20,IF(C624&gt;=Modélisation!$B$19,Modélisation!$A$19,IF(C624&gt;=Modélisation!$B$18,Modélisation!$A$18,Modélisation!$A$17))),IF(Modélisation!$B$10=5,IF(C624&gt;=Modélisation!$B$21,Modélisation!$A$21,IF(C624&gt;=Modélisation!$B$20,Modélisation!$A$20,IF(C624&gt;=Modélisation!$B$19,Modélisation!$A$19,IF(C624&gt;=Modélisation!$B$18,Modélisation!$A$18,Modélisation!$A$17)))),IF(Modélisation!$B$10=6,IF(C624&gt;=Modélisation!$B$22,Modélisation!$A$22,IF(C624&gt;=Modélisation!$B$21,Modélisation!$A$21,IF(C624&gt;=Modélisation!$B$20,Modélisation!$A$20,IF(C624&gt;=Modélisation!$B$19,Modélisation!$A$19,IF(C624&gt;=Modélisation!$B$18,Modélisation!$A$18,Modélisation!$A$17))))),IF(Modélisation!$B$10=7,IF(C624&gt;=Modélisation!$B$23,Modélisation!$A$23,IF(C624&gt;=Modélisation!$B$22,Modélisation!$A$22,IF(C624&gt;=Modélisation!$B$21,Modélisation!$A$21,IF(C624&gt;=Modélisation!$B$20,Modélisation!$A$20,IF(C624&gt;=Modélisation!$B$19,Modélisation!$A$19,IF(C624&gt;=Modélisation!$B$18,Modélisation!$A$18,Modélisation!$A$17))))))))))))</f>
        <v/>
      </c>
      <c r="F624" s="1" t="str">
        <f>IF(ISBLANK(C624),"",VLOOKUP(E624,Modélisation!$A$17:$H$23,8,FALSE))</f>
        <v/>
      </c>
      <c r="G624" s="4" t="str">
        <f>IF(ISBLANK(C624),"",IF(Modélisation!$B$3="Oui",IF(D624=Liste!$F$2,0%,VLOOKUP(D624,Modélisation!$A$69:$B$86,2,FALSE)),""))</f>
        <v/>
      </c>
      <c r="H624" s="1" t="str">
        <f>IF(ISBLANK(C624),"",IF(Modélisation!$B$3="Oui",F624*(1-G624),F624))</f>
        <v/>
      </c>
    </row>
    <row r="625" spans="1:8" x14ac:dyDescent="0.35">
      <c r="A625" s="2">
        <v>624</v>
      </c>
      <c r="B625" s="36"/>
      <c r="C625" s="39"/>
      <c r="D625" s="37"/>
      <c r="E625" s="1" t="str">
        <f>IF(ISBLANK(C625),"",IF(Modélisation!$B$10=3,IF(C625&gt;=Modélisation!$B$19,Modélisation!$A$19,IF(C625&gt;=Modélisation!$B$18,Modélisation!$A$18,Modélisation!$A$17)),IF(Modélisation!$B$10=4,IF(C625&gt;=Modélisation!$B$20,Modélisation!$A$20,IF(C625&gt;=Modélisation!$B$19,Modélisation!$A$19,IF(C625&gt;=Modélisation!$B$18,Modélisation!$A$18,Modélisation!$A$17))),IF(Modélisation!$B$10=5,IF(C625&gt;=Modélisation!$B$21,Modélisation!$A$21,IF(C625&gt;=Modélisation!$B$20,Modélisation!$A$20,IF(C625&gt;=Modélisation!$B$19,Modélisation!$A$19,IF(C625&gt;=Modélisation!$B$18,Modélisation!$A$18,Modélisation!$A$17)))),IF(Modélisation!$B$10=6,IF(C625&gt;=Modélisation!$B$22,Modélisation!$A$22,IF(C625&gt;=Modélisation!$B$21,Modélisation!$A$21,IF(C625&gt;=Modélisation!$B$20,Modélisation!$A$20,IF(C625&gt;=Modélisation!$B$19,Modélisation!$A$19,IF(C625&gt;=Modélisation!$B$18,Modélisation!$A$18,Modélisation!$A$17))))),IF(Modélisation!$B$10=7,IF(C625&gt;=Modélisation!$B$23,Modélisation!$A$23,IF(C625&gt;=Modélisation!$B$22,Modélisation!$A$22,IF(C625&gt;=Modélisation!$B$21,Modélisation!$A$21,IF(C625&gt;=Modélisation!$B$20,Modélisation!$A$20,IF(C625&gt;=Modélisation!$B$19,Modélisation!$A$19,IF(C625&gt;=Modélisation!$B$18,Modélisation!$A$18,Modélisation!$A$17))))))))))))</f>
        <v/>
      </c>
      <c r="F625" s="1" t="str">
        <f>IF(ISBLANK(C625),"",VLOOKUP(E625,Modélisation!$A$17:$H$23,8,FALSE))</f>
        <v/>
      </c>
      <c r="G625" s="4" t="str">
        <f>IF(ISBLANK(C625),"",IF(Modélisation!$B$3="Oui",IF(D625=Liste!$F$2,0%,VLOOKUP(D625,Modélisation!$A$69:$B$86,2,FALSE)),""))</f>
        <v/>
      </c>
      <c r="H625" s="1" t="str">
        <f>IF(ISBLANK(C625),"",IF(Modélisation!$B$3="Oui",F625*(1-G625),F625))</f>
        <v/>
      </c>
    </row>
    <row r="626" spans="1:8" x14ac:dyDescent="0.35">
      <c r="A626" s="2">
        <v>625</v>
      </c>
      <c r="B626" s="36"/>
      <c r="C626" s="39"/>
      <c r="D626" s="37"/>
      <c r="E626" s="1" t="str">
        <f>IF(ISBLANK(C626),"",IF(Modélisation!$B$10=3,IF(C626&gt;=Modélisation!$B$19,Modélisation!$A$19,IF(C626&gt;=Modélisation!$B$18,Modélisation!$A$18,Modélisation!$A$17)),IF(Modélisation!$B$10=4,IF(C626&gt;=Modélisation!$B$20,Modélisation!$A$20,IF(C626&gt;=Modélisation!$B$19,Modélisation!$A$19,IF(C626&gt;=Modélisation!$B$18,Modélisation!$A$18,Modélisation!$A$17))),IF(Modélisation!$B$10=5,IF(C626&gt;=Modélisation!$B$21,Modélisation!$A$21,IF(C626&gt;=Modélisation!$B$20,Modélisation!$A$20,IF(C626&gt;=Modélisation!$B$19,Modélisation!$A$19,IF(C626&gt;=Modélisation!$B$18,Modélisation!$A$18,Modélisation!$A$17)))),IF(Modélisation!$B$10=6,IF(C626&gt;=Modélisation!$B$22,Modélisation!$A$22,IF(C626&gt;=Modélisation!$B$21,Modélisation!$A$21,IF(C626&gt;=Modélisation!$B$20,Modélisation!$A$20,IF(C626&gt;=Modélisation!$B$19,Modélisation!$A$19,IF(C626&gt;=Modélisation!$B$18,Modélisation!$A$18,Modélisation!$A$17))))),IF(Modélisation!$B$10=7,IF(C626&gt;=Modélisation!$B$23,Modélisation!$A$23,IF(C626&gt;=Modélisation!$B$22,Modélisation!$A$22,IF(C626&gt;=Modélisation!$B$21,Modélisation!$A$21,IF(C626&gt;=Modélisation!$B$20,Modélisation!$A$20,IF(C626&gt;=Modélisation!$B$19,Modélisation!$A$19,IF(C626&gt;=Modélisation!$B$18,Modélisation!$A$18,Modélisation!$A$17))))))))))))</f>
        <v/>
      </c>
      <c r="F626" s="1" t="str">
        <f>IF(ISBLANK(C626),"",VLOOKUP(E626,Modélisation!$A$17:$H$23,8,FALSE))</f>
        <v/>
      </c>
      <c r="G626" s="4" t="str">
        <f>IF(ISBLANK(C626),"",IF(Modélisation!$B$3="Oui",IF(D626=Liste!$F$2,0%,VLOOKUP(D626,Modélisation!$A$69:$B$86,2,FALSE)),""))</f>
        <v/>
      </c>
      <c r="H626" s="1" t="str">
        <f>IF(ISBLANK(C626),"",IF(Modélisation!$B$3="Oui",F626*(1-G626),F626))</f>
        <v/>
      </c>
    </row>
    <row r="627" spans="1:8" x14ac:dyDescent="0.35">
      <c r="A627" s="2">
        <v>626</v>
      </c>
      <c r="B627" s="36"/>
      <c r="C627" s="39"/>
      <c r="D627" s="37"/>
      <c r="E627" s="1" t="str">
        <f>IF(ISBLANK(C627),"",IF(Modélisation!$B$10=3,IF(C627&gt;=Modélisation!$B$19,Modélisation!$A$19,IF(C627&gt;=Modélisation!$B$18,Modélisation!$A$18,Modélisation!$A$17)),IF(Modélisation!$B$10=4,IF(C627&gt;=Modélisation!$B$20,Modélisation!$A$20,IF(C627&gt;=Modélisation!$B$19,Modélisation!$A$19,IF(C627&gt;=Modélisation!$B$18,Modélisation!$A$18,Modélisation!$A$17))),IF(Modélisation!$B$10=5,IF(C627&gt;=Modélisation!$B$21,Modélisation!$A$21,IF(C627&gt;=Modélisation!$B$20,Modélisation!$A$20,IF(C627&gt;=Modélisation!$B$19,Modélisation!$A$19,IF(C627&gt;=Modélisation!$B$18,Modélisation!$A$18,Modélisation!$A$17)))),IF(Modélisation!$B$10=6,IF(C627&gt;=Modélisation!$B$22,Modélisation!$A$22,IF(C627&gt;=Modélisation!$B$21,Modélisation!$A$21,IF(C627&gt;=Modélisation!$B$20,Modélisation!$A$20,IF(C627&gt;=Modélisation!$B$19,Modélisation!$A$19,IF(C627&gt;=Modélisation!$B$18,Modélisation!$A$18,Modélisation!$A$17))))),IF(Modélisation!$B$10=7,IF(C627&gt;=Modélisation!$B$23,Modélisation!$A$23,IF(C627&gt;=Modélisation!$B$22,Modélisation!$A$22,IF(C627&gt;=Modélisation!$B$21,Modélisation!$A$21,IF(C627&gt;=Modélisation!$B$20,Modélisation!$A$20,IF(C627&gt;=Modélisation!$B$19,Modélisation!$A$19,IF(C627&gt;=Modélisation!$B$18,Modélisation!$A$18,Modélisation!$A$17))))))))))))</f>
        <v/>
      </c>
      <c r="F627" s="1" t="str">
        <f>IF(ISBLANK(C627),"",VLOOKUP(E627,Modélisation!$A$17:$H$23,8,FALSE))</f>
        <v/>
      </c>
      <c r="G627" s="4" t="str">
        <f>IF(ISBLANK(C627),"",IF(Modélisation!$B$3="Oui",IF(D627=Liste!$F$2,0%,VLOOKUP(D627,Modélisation!$A$69:$B$86,2,FALSE)),""))</f>
        <v/>
      </c>
      <c r="H627" s="1" t="str">
        <f>IF(ISBLANK(C627),"",IF(Modélisation!$B$3="Oui",F627*(1-G627),F627))</f>
        <v/>
      </c>
    </row>
    <row r="628" spans="1:8" x14ac:dyDescent="0.35">
      <c r="A628" s="2">
        <v>627</v>
      </c>
      <c r="B628" s="36"/>
      <c r="C628" s="39"/>
      <c r="D628" s="37"/>
      <c r="E628" s="1" t="str">
        <f>IF(ISBLANK(C628),"",IF(Modélisation!$B$10=3,IF(C628&gt;=Modélisation!$B$19,Modélisation!$A$19,IF(C628&gt;=Modélisation!$B$18,Modélisation!$A$18,Modélisation!$A$17)),IF(Modélisation!$B$10=4,IF(C628&gt;=Modélisation!$B$20,Modélisation!$A$20,IF(C628&gt;=Modélisation!$B$19,Modélisation!$A$19,IF(C628&gt;=Modélisation!$B$18,Modélisation!$A$18,Modélisation!$A$17))),IF(Modélisation!$B$10=5,IF(C628&gt;=Modélisation!$B$21,Modélisation!$A$21,IF(C628&gt;=Modélisation!$B$20,Modélisation!$A$20,IF(C628&gt;=Modélisation!$B$19,Modélisation!$A$19,IF(C628&gt;=Modélisation!$B$18,Modélisation!$A$18,Modélisation!$A$17)))),IF(Modélisation!$B$10=6,IF(C628&gt;=Modélisation!$B$22,Modélisation!$A$22,IF(C628&gt;=Modélisation!$B$21,Modélisation!$A$21,IF(C628&gt;=Modélisation!$B$20,Modélisation!$A$20,IF(C628&gt;=Modélisation!$B$19,Modélisation!$A$19,IF(C628&gt;=Modélisation!$B$18,Modélisation!$A$18,Modélisation!$A$17))))),IF(Modélisation!$B$10=7,IF(C628&gt;=Modélisation!$B$23,Modélisation!$A$23,IF(C628&gt;=Modélisation!$B$22,Modélisation!$A$22,IF(C628&gt;=Modélisation!$B$21,Modélisation!$A$21,IF(C628&gt;=Modélisation!$B$20,Modélisation!$A$20,IF(C628&gt;=Modélisation!$B$19,Modélisation!$A$19,IF(C628&gt;=Modélisation!$B$18,Modélisation!$A$18,Modélisation!$A$17))))))))))))</f>
        <v/>
      </c>
      <c r="F628" s="1" t="str">
        <f>IF(ISBLANK(C628),"",VLOOKUP(E628,Modélisation!$A$17:$H$23,8,FALSE))</f>
        <v/>
      </c>
      <c r="G628" s="4" t="str">
        <f>IF(ISBLANK(C628),"",IF(Modélisation!$B$3="Oui",IF(D628=Liste!$F$2,0%,VLOOKUP(D628,Modélisation!$A$69:$B$86,2,FALSE)),""))</f>
        <v/>
      </c>
      <c r="H628" s="1" t="str">
        <f>IF(ISBLANK(C628),"",IF(Modélisation!$B$3="Oui",F628*(1-G628),F628))</f>
        <v/>
      </c>
    </row>
    <row r="629" spans="1:8" x14ac:dyDescent="0.35">
      <c r="A629" s="2">
        <v>628</v>
      </c>
      <c r="B629" s="36"/>
      <c r="C629" s="39"/>
      <c r="D629" s="37"/>
      <c r="E629" s="1" t="str">
        <f>IF(ISBLANK(C629),"",IF(Modélisation!$B$10=3,IF(C629&gt;=Modélisation!$B$19,Modélisation!$A$19,IF(C629&gt;=Modélisation!$B$18,Modélisation!$A$18,Modélisation!$A$17)),IF(Modélisation!$B$10=4,IF(C629&gt;=Modélisation!$B$20,Modélisation!$A$20,IF(C629&gt;=Modélisation!$B$19,Modélisation!$A$19,IF(C629&gt;=Modélisation!$B$18,Modélisation!$A$18,Modélisation!$A$17))),IF(Modélisation!$B$10=5,IF(C629&gt;=Modélisation!$B$21,Modélisation!$A$21,IF(C629&gt;=Modélisation!$B$20,Modélisation!$A$20,IF(C629&gt;=Modélisation!$B$19,Modélisation!$A$19,IF(C629&gt;=Modélisation!$B$18,Modélisation!$A$18,Modélisation!$A$17)))),IF(Modélisation!$B$10=6,IF(C629&gt;=Modélisation!$B$22,Modélisation!$A$22,IF(C629&gt;=Modélisation!$B$21,Modélisation!$A$21,IF(C629&gt;=Modélisation!$B$20,Modélisation!$A$20,IF(C629&gt;=Modélisation!$B$19,Modélisation!$A$19,IF(C629&gt;=Modélisation!$B$18,Modélisation!$A$18,Modélisation!$A$17))))),IF(Modélisation!$B$10=7,IF(C629&gt;=Modélisation!$B$23,Modélisation!$A$23,IF(C629&gt;=Modélisation!$B$22,Modélisation!$A$22,IF(C629&gt;=Modélisation!$B$21,Modélisation!$A$21,IF(C629&gt;=Modélisation!$B$20,Modélisation!$A$20,IF(C629&gt;=Modélisation!$B$19,Modélisation!$A$19,IF(C629&gt;=Modélisation!$B$18,Modélisation!$A$18,Modélisation!$A$17))))))))))))</f>
        <v/>
      </c>
      <c r="F629" s="1" t="str">
        <f>IF(ISBLANK(C629),"",VLOOKUP(E629,Modélisation!$A$17:$H$23,8,FALSE))</f>
        <v/>
      </c>
      <c r="G629" s="4" t="str">
        <f>IF(ISBLANK(C629),"",IF(Modélisation!$B$3="Oui",IF(D629=Liste!$F$2,0%,VLOOKUP(D629,Modélisation!$A$69:$B$86,2,FALSE)),""))</f>
        <v/>
      </c>
      <c r="H629" s="1" t="str">
        <f>IF(ISBLANK(C629),"",IF(Modélisation!$B$3="Oui",F629*(1-G629),F629))</f>
        <v/>
      </c>
    </row>
    <row r="630" spans="1:8" x14ac:dyDescent="0.35">
      <c r="A630" s="2">
        <v>629</v>
      </c>
      <c r="B630" s="36"/>
      <c r="C630" s="39"/>
      <c r="D630" s="37"/>
      <c r="E630" s="1" t="str">
        <f>IF(ISBLANK(C630),"",IF(Modélisation!$B$10=3,IF(C630&gt;=Modélisation!$B$19,Modélisation!$A$19,IF(C630&gt;=Modélisation!$B$18,Modélisation!$A$18,Modélisation!$A$17)),IF(Modélisation!$B$10=4,IF(C630&gt;=Modélisation!$B$20,Modélisation!$A$20,IF(C630&gt;=Modélisation!$B$19,Modélisation!$A$19,IF(C630&gt;=Modélisation!$B$18,Modélisation!$A$18,Modélisation!$A$17))),IF(Modélisation!$B$10=5,IF(C630&gt;=Modélisation!$B$21,Modélisation!$A$21,IF(C630&gt;=Modélisation!$B$20,Modélisation!$A$20,IF(C630&gt;=Modélisation!$B$19,Modélisation!$A$19,IF(C630&gt;=Modélisation!$B$18,Modélisation!$A$18,Modélisation!$A$17)))),IF(Modélisation!$B$10=6,IF(C630&gt;=Modélisation!$B$22,Modélisation!$A$22,IF(C630&gt;=Modélisation!$B$21,Modélisation!$A$21,IF(C630&gt;=Modélisation!$B$20,Modélisation!$A$20,IF(C630&gt;=Modélisation!$B$19,Modélisation!$A$19,IF(C630&gt;=Modélisation!$B$18,Modélisation!$A$18,Modélisation!$A$17))))),IF(Modélisation!$B$10=7,IF(C630&gt;=Modélisation!$B$23,Modélisation!$A$23,IF(C630&gt;=Modélisation!$B$22,Modélisation!$A$22,IF(C630&gt;=Modélisation!$B$21,Modélisation!$A$21,IF(C630&gt;=Modélisation!$B$20,Modélisation!$A$20,IF(C630&gt;=Modélisation!$B$19,Modélisation!$A$19,IF(C630&gt;=Modélisation!$B$18,Modélisation!$A$18,Modélisation!$A$17))))))))))))</f>
        <v/>
      </c>
      <c r="F630" s="1" t="str">
        <f>IF(ISBLANK(C630),"",VLOOKUP(E630,Modélisation!$A$17:$H$23,8,FALSE))</f>
        <v/>
      </c>
      <c r="G630" s="4" t="str">
        <f>IF(ISBLANK(C630),"",IF(Modélisation!$B$3="Oui",IF(D630=Liste!$F$2,0%,VLOOKUP(D630,Modélisation!$A$69:$B$86,2,FALSE)),""))</f>
        <v/>
      </c>
      <c r="H630" s="1" t="str">
        <f>IF(ISBLANK(C630),"",IF(Modélisation!$B$3="Oui",F630*(1-G630),F630))</f>
        <v/>
      </c>
    </row>
    <row r="631" spans="1:8" x14ac:dyDescent="0.35">
      <c r="A631" s="2">
        <v>630</v>
      </c>
      <c r="B631" s="36"/>
      <c r="C631" s="39"/>
      <c r="D631" s="37"/>
      <c r="E631" s="1" t="str">
        <f>IF(ISBLANK(C631),"",IF(Modélisation!$B$10=3,IF(C631&gt;=Modélisation!$B$19,Modélisation!$A$19,IF(C631&gt;=Modélisation!$B$18,Modélisation!$A$18,Modélisation!$A$17)),IF(Modélisation!$B$10=4,IF(C631&gt;=Modélisation!$B$20,Modélisation!$A$20,IF(C631&gt;=Modélisation!$B$19,Modélisation!$A$19,IF(C631&gt;=Modélisation!$B$18,Modélisation!$A$18,Modélisation!$A$17))),IF(Modélisation!$B$10=5,IF(C631&gt;=Modélisation!$B$21,Modélisation!$A$21,IF(C631&gt;=Modélisation!$B$20,Modélisation!$A$20,IF(C631&gt;=Modélisation!$B$19,Modélisation!$A$19,IF(C631&gt;=Modélisation!$B$18,Modélisation!$A$18,Modélisation!$A$17)))),IF(Modélisation!$B$10=6,IF(C631&gt;=Modélisation!$B$22,Modélisation!$A$22,IF(C631&gt;=Modélisation!$B$21,Modélisation!$A$21,IF(C631&gt;=Modélisation!$B$20,Modélisation!$A$20,IF(C631&gt;=Modélisation!$B$19,Modélisation!$A$19,IF(C631&gt;=Modélisation!$B$18,Modélisation!$A$18,Modélisation!$A$17))))),IF(Modélisation!$B$10=7,IF(C631&gt;=Modélisation!$B$23,Modélisation!$A$23,IF(C631&gt;=Modélisation!$B$22,Modélisation!$A$22,IF(C631&gt;=Modélisation!$B$21,Modélisation!$A$21,IF(C631&gt;=Modélisation!$B$20,Modélisation!$A$20,IF(C631&gt;=Modélisation!$B$19,Modélisation!$A$19,IF(C631&gt;=Modélisation!$B$18,Modélisation!$A$18,Modélisation!$A$17))))))))))))</f>
        <v/>
      </c>
      <c r="F631" s="1" t="str">
        <f>IF(ISBLANK(C631),"",VLOOKUP(E631,Modélisation!$A$17:$H$23,8,FALSE))</f>
        <v/>
      </c>
      <c r="G631" s="4" t="str">
        <f>IF(ISBLANK(C631),"",IF(Modélisation!$B$3="Oui",IF(D631=Liste!$F$2,0%,VLOOKUP(D631,Modélisation!$A$69:$B$86,2,FALSE)),""))</f>
        <v/>
      </c>
      <c r="H631" s="1" t="str">
        <f>IF(ISBLANK(C631),"",IF(Modélisation!$B$3="Oui",F631*(1-G631),F631))</f>
        <v/>
      </c>
    </row>
    <row r="632" spans="1:8" x14ac:dyDescent="0.35">
      <c r="A632" s="2">
        <v>631</v>
      </c>
      <c r="B632" s="36"/>
      <c r="C632" s="39"/>
      <c r="D632" s="37"/>
      <c r="E632" s="1" t="str">
        <f>IF(ISBLANK(C632),"",IF(Modélisation!$B$10=3,IF(C632&gt;=Modélisation!$B$19,Modélisation!$A$19,IF(C632&gt;=Modélisation!$B$18,Modélisation!$A$18,Modélisation!$A$17)),IF(Modélisation!$B$10=4,IF(C632&gt;=Modélisation!$B$20,Modélisation!$A$20,IF(C632&gt;=Modélisation!$B$19,Modélisation!$A$19,IF(C632&gt;=Modélisation!$B$18,Modélisation!$A$18,Modélisation!$A$17))),IF(Modélisation!$B$10=5,IF(C632&gt;=Modélisation!$B$21,Modélisation!$A$21,IF(C632&gt;=Modélisation!$B$20,Modélisation!$A$20,IF(C632&gt;=Modélisation!$B$19,Modélisation!$A$19,IF(C632&gt;=Modélisation!$B$18,Modélisation!$A$18,Modélisation!$A$17)))),IF(Modélisation!$B$10=6,IF(C632&gt;=Modélisation!$B$22,Modélisation!$A$22,IF(C632&gt;=Modélisation!$B$21,Modélisation!$A$21,IF(C632&gt;=Modélisation!$B$20,Modélisation!$A$20,IF(C632&gt;=Modélisation!$B$19,Modélisation!$A$19,IF(C632&gt;=Modélisation!$B$18,Modélisation!$A$18,Modélisation!$A$17))))),IF(Modélisation!$B$10=7,IF(C632&gt;=Modélisation!$B$23,Modélisation!$A$23,IF(C632&gt;=Modélisation!$B$22,Modélisation!$A$22,IF(C632&gt;=Modélisation!$B$21,Modélisation!$A$21,IF(C632&gt;=Modélisation!$B$20,Modélisation!$A$20,IF(C632&gt;=Modélisation!$B$19,Modélisation!$A$19,IF(C632&gt;=Modélisation!$B$18,Modélisation!$A$18,Modélisation!$A$17))))))))))))</f>
        <v/>
      </c>
      <c r="F632" s="1" t="str">
        <f>IF(ISBLANK(C632),"",VLOOKUP(E632,Modélisation!$A$17:$H$23,8,FALSE))</f>
        <v/>
      </c>
      <c r="G632" s="4" t="str">
        <f>IF(ISBLANK(C632),"",IF(Modélisation!$B$3="Oui",IF(D632=Liste!$F$2,0%,VLOOKUP(D632,Modélisation!$A$69:$B$86,2,FALSE)),""))</f>
        <v/>
      </c>
      <c r="H632" s="1" t="str">
        <f>IF(ISBLANK(C632),"",IF(Modélisation!$B$3="Oui",F632*(1-G632),F632))</f>
        <v/>
      </c>
    </row>
    <row r="633" spans="1:8" x14ac:dyDescent="0.35">
      <c r="A633" s="2">
        <v>632</v>
      </c>
      <c r="B633" s="36"/>
      <c r="C633" s="39"/>
      <c r="D633" s="37"/>
      <c r="E633" s="1" t="str">
        <f>IF(ISBLANK(C633),"",IF(Modélisation!$B$10=3,IF(C633&gt;=Modélisation!$B$19,Modélisation!$A$19,IF(C633&gt;=Modélisation!$B$18,Modélisation!$A$18,Modélisation!$A$17)),IF(Modélisation!$B$10=4,IF(C633&gt;=Modélisation!$B$20,Modélisation!$A$20,IF(C633&gt;=Modélisation!$B$19,Modélisation!$A$19,IF(C633&gt;=Modélisation!$B$18,Modélisation!$A$18,Modélisation!$A$17))),IF(Modélisation!$B$10=5,IF(C633&gt;=Modélisation!$B$21,Modélisation!$A$21,IF(C633&gt;=Modélisation!$B$20,Modélisation!$A$20,IF(C633&gt;=Modélisation!$B$19,Modélisation!$A$19,IF(C633&gt;=Modélisation!$B$18,Modélisation!$A$18,Modélisation!$A$17)))),IF(Modélisation!$B$10=6,IF(C633&gt;=Modélisation!$B$22,Modélisation!$A$22,IF(C633&gt;=Modélisation!$B$21,Modélisation!$A$21,IF(C633&gt;=Modélisation!$B$20,Modélisation!$A$20,IF(C633&gt;=Modélisation!$B$19,Modélisation!$A$19,IF(C633&gt;=Modélisation!$B$18,Modélisation!$A$18,Modélisation!$A$17))))),IF(Modélisation!$B$10=7,IF(C633&gt;=Modélisation!$B$23,Modélisation!$A$23,IF(C633&gt;=Modélisation!$B$22,Modélisation!$A$22,IF(C633&gt;=Modélisation!$B$21,Modélisation!$A$21,IF(C633&gt;=Modélisation!$B$20,Modélisation!$A$20,IF(C633&gt;=Modélisation!$B$19,Modélisation!$A$19,IF(C633&gt;=Modélisation!$B$18,Modélisation!$A$18,Modélisation!$A$17))))))))))))</f>
        <v/>
      </c>
      <c r="F633" s="1" t="str">
        <f>IF(ISBLANK(C633),"",VLOOKUP(E633,Modélisation!$A$17:$H$23,8,FALSE))</f>
        <v/>
      </c>
      <c r="G633" s="4" t="str">
        <f>IF(ISBLANK(C633),"",IF(Modélisation!$B$3="Oui",IF(D633=Liste!$F$2,0%,VLOOKUP(D633,Modélisation!$A$69:$B$86,2,FALSE)),""))</f>
        <v/>
      </c>
      <c r="H633" s="1" t="str">
        <f>IF(ISBLANK(C633),"",IF(Modélisation!$B$3="Oui",F633*(1-G633),F633))</f>
        <v/>
      </c>
    </row>
    <row r="634" spans="1:8" x14ac:dyDescent="0.35">
      <c r="A634" s="2">
        <v>633</v>
      </c>
      <c r="B634" s="36"/>
      <c r="C634" s="39"/>
      <c r="D634" s="37"/>
      <c r="E634" s="1" t="str">
        <f>IF(ISBLANK(C634),"",IF(Modélisation!$B$10=3,IF(C634&gt;=Modélisation!$B$19,Modélisation!$A$19,IF(C634&gt;=Modélisation!$B$18,Modélisation!$A$18,Modélisation!$A$17)),IF(Modélisation!$B$10=4,IF(C634&gt;=Modélisation!$B$20,Modélisation!$A$20,IF(C634&gt;=Modélisation!$B$19,Modélisation!$A$19,IF(C634&gt;=Modélisation!$B$18,Modélisation!$A$18,Modélisation!$A$17))),IF(Modélisation!$B$10=5,IF(C634&gt;=Modélisation!$B$21,Modélisation!$A$21,IF(C634&gt;=Modélisation!$B$20,Modélisation!$A$20,IF(C634&gt;=Modélisation!$B$19,Modélisation!$A$19,IF(C634&gt;=Modélisation!$B$18,Modélisation!$A$18,Modélisation!$A$17)))),IF(Modélisation!$B$10=6,IF(C634&gt;=Modélisation!$B$22,Modélisation!$A$22,IF(C634&gt;=Modélisation!$B$21,Modélisation!$A$21,IF(C634&gt;=Modélisation!$B$20,Modélisation!$A$20,IF(C634&gt;=Modélisation!$B$19,Modélisation!$A$19,IF(C634&gt;=Modélisation!$B$18,Modélisation!$A$18,Modélisation!$A$17))))),IF(Modélisation!$B$10=7,IF(C634&gt;=Modélisation!$B$23,Modélisation!$A$23,IF(C634&gt;=Modélisation!$B$22,Modélisation!$A$22,IF(C634&gt;=Modélisation!$B$21,Modélisation!$A$21,IF(C634&gt;=Modélisation!$B$20,Modélisation!$A$20,IF(C634&gt;=Modélisation!$B$19,Modélisation!$A$19,IF(C634&gt;=Modélisation!$B$18,Modélisation!$A$18,Modélisation!$A$17))))))))))))</f>
        <v/>
      </c>
      <c r="F634" s="1" t="str">
        <f>IF(ISBLANK(C634),"",VLOOKUP(E634,Modélisation!$A$17:$H$23,8,FALSE))</f>
        <v/>
      </c>
      <c r="G634" s="4" t="str">
        <f>IF(ISBLANK(C634),"",IF(Modélisation!$B$3="Oui",IF(D634=Liste!$F$2,0%,VLOOKUP(D634,Modélisation!$A$69:$B$86,2,FALSE)),""))</f>
        <v/>
      </c>
      <c r="H634" s="1" t="str">
        <f>IF(ISBLANK(C634),"",IF(Modélisation!$B$3="Oui",F634*(1-G634),F634))</f>
        <v/>
      </c>
    </row>
    <row r="635" spans="1:8" x14ac:dyDescent="0.35">
      <c r="A635" s="2">
        <v>634</v>
      </c>
      <c r="B635" s="36"/>
      <c r="C635" s="39"/>
      <c r="D635" s="37"/>
      <c r="E635" s="1" t="str">
        <f>IF(ISBLANK(C635),"",IF(Modélisation!$B$10=3,IF(C635&gt;=Modélisation!$B$19,Modélisation!$A$19,IF(C635&gt;=Modélisation!$B$18,Modélisation!$A$18,Modélisation!$A$17)),IF(Modélisation!$B$10=4,IF(C635&gt;=Modélisation!$B$20,Modélisation!$A$20,IF(C635&gt;=Modélisation!$B$19,Modélisation!$A$19,IF(C635&gt;=Modélisation!$B$18,Modélisation!$A$18,Modélisation!$A$17))),IF(Modélisation!$B$10=5,IF(C635&gt;=Modélisation!$B$21,Modélisation!$A$21,IF(C635&gt;=Modélisation!$B$20,Modélisation!$A$20,IF(C635&gt;=Modélisation!$B$19,Modélisation!$A$19,IF(C635&gt;=Modélisation!$B$18,Modélisation!$A$18,Modélisation!$A$17)))),IF(Modélisation!$B$10=6,IF(C635&gt;=Modélisation!$B$22,Modélisation!$A$22,IF(C635&gt;=Modélisation!$B$21,Modélisation!$A$21,IF(C635&gt;=Modélisation!$B$20,Modélisation!$A$20,IF(C635&gt;=Modélisation!$B$19,Modélisation!$A$19,IF(C635&gt;=Modélisation!$B$18,Modélisation!$A$18,Modélisation!$A$17))))),IF(Modélisation!$B$10=7,IF(C635&gt;=Modélisation!$B$23,Modélisation!$A$23,IF(C635&gt;=Modélisation!$B$22,Modélisation!$A$22,IF(C635&gt;=Modélisation!$B$21,Modélisation!$A$21,IF(C635&gt;=Modélisation!$B$20,Modélisation!$A$20,IF(C635&gt;=Modélisation!$B$19,Modélisation!$A$19,IF(C635&gt;=Modélisation!$B$18,Modélisation!$A$18,Modélisation!$A$17))))))))))))</f>
        <v/>
      </c>
      <c r="F635" s="1" t="str">
        <f>IF(ISBLANK(C635),"",VLOOKUP(E635,Modélisation!$A$17:$H$23,8,FALSE))</f>
        <v/>
      </c>
      <c r="G635" s="4" t="str">
        <f>IF(ISBLANK(C635),"",IF(Modélisation!$B$3="Oui",IF(D635=Liste!$F$2,0%,VLOOKUP(D635,Modélisation!$A$69:$B$86,2,FALSE)),""))</f>
        <v/>
      </c>
      <c r="H635" s="1" t="str">
        <f>IF(ISBLANK(C635),"",IF(Modélisation!$B$3="Oui",F635*(1-G635),F635))</f>
        <v/>
      </c>
    </row>
    <row r="636" spans="1:8" x14ac:dyDescent="0.35">
      <c r="A636" s="2">
        <v>635</v>
      </c>
      <c r="B636" s="36"/>
      <c r="C636" s="39"/>
      <c r="D636" s="37"/>
      <c r="E636" s="1" t="str">
        <f>IF(ISBLANK(C636),"",IF(Modélisation!$B$10=3,IF(C636&gt;=Modélisation!$B$19,Modélisation!$A$19,IF(C636&gt;=Modélisation!$B$18,Modélisation!$A$18,Modélisation!$A$17)),IF(Modélisation!$B$10=4,IF(C636&gt;=Modélisation!$B$20,Modélisation!$A$20,IF(C636&gt;=Modélisation!$B$19,Modélisation!$A$19,IF(C636&gt;=Modélisation!$B$18,Modélisation!$A$18,Modélisation!$A$17))),IF(Modélisation!$B$10=5,IF(C636&gt;=Modélisation!$B$21,Modélisation!$A$21,IF(C636&gt;=Modélisation!$B$20,Modélisation!$A$20,IF(C636&gt;=Modélisation!$B$19,Modélisation!$A$19,IF(C636&gt;=Modélisation!$B$18,Modélisation!$A$18,Modélisation!$A$17)))),IF(Modélisation!$B$10=6,IF(C636&gt;=Modélisation!$B$22,Modélisation!$A$22,IF(C636&gt;=Modélisation!$B$21,Modélisation!$A$21,IF(C636&gt;=Modélisation!$B$20,Modélisation!$A$20,IF(C636&gt;=Modélisation!$B$19,Modélisation!$A$19,IF(C636&gt;=Modélisation!$B$18,Modélisation!$A$18,Modélisation!$A$17))))),IF(Modélisation!$B$10=7,IF(C636&gt;=Modélisation!$B$23,Modélisation!$A$23,IF(C636&gt;=Modélisation!$B$22,Modélisation!$A$22,IF(C636&gt;=Modélisation!$B$21,Modélisation!$A$21,IF(C636&gt;=Modélisation!$B$20,Modélisation!$A$20,IF(C636&gt;=Modélisation!$B$19,Modélisation!$A$19,IF(C636&gt;=Modélisation!$B$18,Modélisation!$A$18,Modélisation!$A$17))))))))))))</f>
        <v/>
      </c>
      <c r="F636" s="1" t="str">
        <f>IF(ISBLANK(C636),"",VLOOKUP(E636,Modélisation!$A$17:$H$23,8,FALSE))</f>
        <v/>
      </c>
      <c r="G636" s="4" t="str">
        <f>IF(ISBLANK(C636),"",IF(Modélisation!$B$3="Oui",IF(D636=Liste!$F$2,0%,VLOOKUP(D636,Modélisation!$A$69:$B$86,2,FALSE)),""))</f>
        <v/>
      </c>
      <c r="H636" s="1" t="str">
        <f>IF(ISBLANK(C636),"",IF(Modélisation!$B$3="Oui",F636*(1-G636),F636))</f>
        <v/>
      </c>
    </row>
    <row r="637" spans="1:8" x14ac:dyDescent="0.35">
      <c r="A637" s="2">
        <v>636</v>
      </c>
      <c r="B637" s="36"/>
      <c r="C637" s="39"/>
      <c r="D637" s="37"/>
      <c r="E637" s="1" t="str">
        <f>IF(ISBLANK(C637),"",IF(Modélisation!$B$10=3,IF(C637&gt;=Modélisation!$B$19,Modélisation!$A$19,IF(C637&gt;=Modélisation!$B$18,Modélisation!$A$18,Modélisation!$A$17)),IF(Modélisation!$B$10=4,IF(C637&gt;=Modélisation!$B$20,Modélisation!$A$20,IF(C637&gt;=Modélisation!$B$19,Modélisation!$A$19,IF(C637&gt;=Modélisation!$B$18,Modélisation!$A$18,Modélisation!$A$17))),IF(Modélisation!$B$10=5,IF(C637&gt;=Modélisation!$B$21,Modélisation!$A$21,IF(C637&gt;=Modélisation!$B$20,Modélisation!$A$20,IF(C637&gt;=Modélisation!$B$19,Modélisation!$A$19,IF(C637&gt;=Modélisation!$B$18,Modélisation!$A$18,Modélisation!$A$17)))),IF(Modélisation!$B$10=6,IF(C637&gt;=Modélisation!$B$22,Modélisation!$A$22,IF(C637&gt;=Modélisation!$B$21,Modélisation!$A$21,IF(C637&gt;=Modélisation!$B$20,Modélisation!$A$20,IF(C637&gt;=Modélisation!$B$19,Modélisation!$A$19,IF(C637&gt;=Modélisation!$B$18,Modélisation!$A$18,Modélisation!$A$17))))),IF(Modélisation!$B$10=7,IF(C637&gt;=Modélisation!$B$23,Modélisation!$A$23,IF(C637&gt;=Modélisation!$B$22,Modélisation!$A$22,IF(C637&gt;=Modélisation!$B$21,Modélisation!$A$21,IF(C637&gt;=Modélisation!$B$20,Modélisation!$A$20,IF(C637&gt;=Modélisation!$B$19,Modélisation!$A$19,IF(C637&gt;=Modélisation!$B$18,Modélisation!$A$18,Modélisation!$A$17))))))))))))</f>
        <v/>
      </c>
      <c r="F637" s="1" t="str">
        <f>IF(ISBLANK(C637),"",VLOOKUP(E637,Modélisation!$A$17:$H$23,8,FALSE))</f>
        <v/>
      </c>
      <c r="G637" s="4" t="str">
        <f>IF(ISBLANK(C637),"",IF(Modélisation!$B$3="Oui",IF(D637=Liste!$F$2,0%,VLOOKUP(D637,Modélisation!$A$69:$B$86,2,FALSE)),""))</f>
        <v/>
      </c>
      <c r="H637" s="1" t="str">
        <f>IF(ISBLANK(C637),"",IF(Modélisation!$B$3="Oui",F637*(1-G637),F637))</f>
        <v/>
      </c>
    </row>
    <row r="638" spans="1:8" x14ac:dyDescent="0.35">
      <c r="A638" s="2">
        <v>637</v>
      </c>
      <c r="B638" s="36"/>
      <c r="C638" s="39"/>
      <c r="D638" s="37"/>
      <c r="E638" s="1" t="str">
        <f>IF(ISBLANK(C638),"",IF(Modélisation!$B$10=3,IF(C638&gt;=Modélisation!$B$19,Modélisation!$A$19,IF(C638&gt;=Modélisation!$B$18,Modélisation!$A$18,Modélisation!$A$17)),IF(Modélisation!$B$10=4,IF(C638&gt;=Modélisation!$B$20,Modélisation!$A$20,IF(C638&gt;=Modélisation!$B$19,Modélisation!$A$19,IF(C638&gt;=Modélisation!$B$18,Modélisation!$A$18,Modélisation!$A$17))),IF(Modélisation!$B$10=5,IF(C638&gt;=Modélisation!$B$21,Modélisation!$A$21,IF(C638&gt;=Modélisation!$B$20,Modélisation!$A$20,IF(C638&gt;=Modélisation!$B$19,Modélisation!$A$19,IF(C638&gt;=Modélisation!$B$18,Modélisation!$A$18,Modélisation!$A$17)))),IF(Modélisation!$B$10=6,IF(C638&gt;=Modélisation!$B$22,Modélisation!$A$22,IF(C638&gt;=Modélisation!$B$21,Modélisation!$A$21,IF(C638&gt;=Modélisation!$B$20,Modélisation!$A$20,IF(C638&gt;=Modélisation!$B$19,Modélisation!$A$19,IF(C638&gt;=Modélisation!$B$18,Modélisation!$A$18,Modélisation!$A$17))))),IF(Modélisation!$B$10=7,IF(C638&gt;=Modélisation!$B$23,Modélisation!$A$23,IF(C638&gt;=Modélisation!$B$22,Modélisation!$A$22,IF(C638&gt;=Modélisation!$B$21,Modélisation!$A$21,IF(C638&gt;=Modélisation!$B$20,Modélisation!$A$20,IF(C638&gt;=Modélisation!$B$19,Modélisation!$A$19,IF(C638&gt;=Modélisation!$B$18,Modélisation!$A$18,Modélisation!$A$17))))))))))))</f>
        <v/>
      </c>
      <c r="F638" s="1" t="str">
        <f>IF(ISBLANK(C638),"",VLOOKUP(E638,Modélisation!$A$17:$H$23,8,FALSE))</f>
        <v/>
      </c>
      <c r="G638" s="4" t="str">
        <f>IF(ISBLANK(C638),"",IF(Modélisation!$B$3="Oui",IF(D638=Liste!$F$2,0%,VLOOKUP(D638,Modélisation!$A$69:$B$86,2,FALSE)),""))</f>
        <v/>
      </c>
      <c r="H638" s="1" t="str">
        <f>IF(ISBLANK(C638),"",IF(Modélisation!$B$3="Oui",F638*(1-G638),F638))</f>
        <v/>
      </c>
    </row>
    <row r="639" spans="1:8" x14ac:dyDescent="0.35">
      <c r="A639" s="2">
        <v>638</v>
      </c>
      <c r="B639" s="36"/>
      <c r="C639" s="39"/>
      <c r="D639" s="37"/>
      <c r="E639" s="1" t="str">
        <f>IF(ISBLANK(C639),"",IF(Modélisation!$B$10=3,IF(C639&gt;=Modélisation!$B$19,Modélisation!$A$19,IF(C639&gt;=Modélisation!$B$18,Modélisation!$A$18,Modélisation!$A$17)),IF(Modélisation!$B$10=4,IF(C639&gt;=Modélisation!$B$20,Modélisation!$A$20,IF(C639&gt;=Modélisation!$B$19,Modélisation!$A$19,IF(C639&gt;=Modélisation!$B$18,Modélisation!$A$18,Modélisation!$A$17))),IF(Modélisation!$B$10=5,IF(C639&gt;=Modélisation!$B$21,Modélisation!$A$21,IF(C639&gt;=Modélisation!$B$20,Modélisation!$A$20,IF(C639&gt;=Modélisation!$B$19,Modélisation!$A$19,IF(C639&gt;=Modélisation!$B$18,Modélisation!$A$18,Modélisation!$A$17)))),IF(Modélisation!$B$10=6,IF(C639&gt;=Modélisation!$B$22,Modélisation!$A$22,IF(C639&gt;=Modélisation!$B$21,Modélisation!$A$21,IF(C639&gt;=Modélisation!$B$20,Modélisation!$A$20,IF(C639&gt;=Modélisation!$B$19,Modélisation!$A$19,IF(C639&gt;=Modélisation!$B$18,Modélisation!$A$18,Modélisation!$A$17))))),IF(Modélisation!$B$10=7,IF(C639&gt;=Modélisation!$B$23,Modélisation!$A$23,IF(C639&gt;=Modélisation!$B$22,Modélisation!$A$22,IF(C639&gt;=Modélisation!$B$21,Modélisation!$A$21,IF(C639&gt;=Modélisation!$B$20,Modélisation!$A$20,IF(C639&gt;=Modélisation!$B$19,Modélisation!$A$19,IF(C639&gt;=Modélisation!$B$18,Modélisation!$A$18,Modélisation!$A$17))))))))))))</f>
        <v/>
      </c>
      <c r="F639" s="1" t="str">
        <f>IF(ISBLANK(C639),"",VLOOKUP(E639,Modélisation!$A$17:$H$23,8,FALSE))</f>
        <v/>
      </c>
      <c r="G639" s="4" t="str">
        <f>IF(ISBLANK(C639),"",IF(Modélisation!$B$3="Oui",IF(D639=Liste!$F$2,0%,VLOOKUP(D639,Modélisation!$A$69:$B$86,2,FALSE)),""))</f>
        <v/>
      </c>
      <c r="H639" s="1" t="str">
        <f>IF(ISBLANK(C639),"",IF(Modélisation!$B$3="Oui",F639*(1-G639),F639))</f>
        <v/>
      </c>
    </row>
    <row r="640" spans="1:8" x14ac:dyDescent="0.35">
      <c r="A640" s="2">
        <v>639</v>
      </c>
      <c r="B640" s="36"/>
      <c r="C640" s="39"/>
      <c r="D640" s="37"/>
      <c r="E640" s="1" t="str">
        <f>IF(ISBLANK(C640),"",IF(Modélisation!$B$10=3,IF(C640&gt;=Modélisation!$B$19,Modélisation!$A$19,IF(C640&gt;=Modélisation!$B$18,Modélisation!$A$18,Modélisation!$A$17)),IF(Modélisation!$B$10=4,IF(C640&gt;=Modélisation!$B$20,Modélisation!$A$20,IF(C640&gt;=Modélisation!$B$19,Modélisation!$A$19,IF(C640&gt;=Modélisation!$B$18,Modélisation!$A$18,Modélisation!$A$17))),IF(Modélisation!$B$10=5,IF(C640&gt;=Modélisation!$B$21,Modélisation!$A$21,IF(C640&gt;=Modélisation!$B$20,Modélisation!$A$20,IF(C640&gt;=Modélisation!$B$19,Modélisation!$A$19,IF(C640&gt;=Modélisation!$B$18,Modélisation!$A$18,Modélisation!$A$17)))),IF(Modélisation!$B$10=6,IF(C640&gt;=Modélisation!$B$22,Modélisation!$A$22,IF(C640&gt;=Modélisation!$B$21,Modélisation!$A$21,IF(C640&gt;=Modélisation!$B$20,Modélisation!$A$20,IF(C640&gt;=Modélisation!$B$19,Modélisation!$A$19,IF(C640&gt;=Modélisation!$B$18,Modélisation!$A$18,Modélisation!$A$17))))),IF(Modélisation!$B$10=7,IF(C640&gt;=Modélisation!$B$23,Modélisation!$A$23,IF(C640&gt;=Modélisation!$B$22,Modélisation!$A$22,IF(C640&gt;=Modélisation!$B$21,Modélisation!$A$21,IF(C640&gt;=Modélisation!$B$20,Modélisation!$A$20,IF(C640&gt;=Modélisation!$B$19,Modélisation!$A$19,IF(C640&gt;=Modélisation!$B$18,Modélisation!$A$18,Modélisation!$A$17))))))))))))</f>
        <v/>
      </c>
      <c r="F640" s="1" t="str">
        <f>IF(ISBLANK(C640),"",VLOOKUP(E640,Modélisation!$A$17:$H$23,8,FALSE))</f>
        <v/>
      </c>
      <c r="G640" s="4" t="str">
        <f>IF(ISBLANK(C640),"",IF(Modélisation!$B$3="Oui",IF(D640=Liste!$F$2,0%,VLOOKUP(D640,Modélisation!$A$69:$B$86,2,FALSE)),""))</f>
        <v/>
      </c>
      <c r="H640" s="1" t="str">
        <f>IF(ISBLANK(C640),"",IF(Modélisation!$B$3="Oui",F640*(1-G640),F640))</f>
        <v/>
      </c>
    </row>
    <row r="641" spans="1:8" x14ac:dyDescent="0.35">
      <c r="A641" s="2">
        <v>640</v>
      </c>
      <c r="B641" s="36"/>
      <c r="C641" s="39"/>
      <c r="D641" s="37"/>
      <c r="E641" s="1" t="str">
        <f>IF(ISBLANK(C641),"",IF(Modélisation!$B$10=3,IF(C641&gt;=Modélisation!$B$19,Modélisation!$A$19,IF(C641&gt;=Modélisation!$B$18,Modélisation!$A$18,Modélisation!$A$17)),IF(Modélisation!$B$10=4,IF(C641&gt;=Modélisation!$B$20,Modélisation!$A$20,IF(C641&gt;=Modélisation!$B$19,Modélisation!$A$19,IF(C641&gt;=Modélisation!$B$18,Modélisation!$A$18,Modélisation!$A$17))),IF(Modélisation!$B$10=5,IF(C641&gt;=Modélisation!$B$21,Modélisation!$A$21,IF(C641&gt;=Modélisation!$B$20,Modélisation!$A$20,IF(C641&gt;=Modélisation!$B$19,Modélisation!$A$19,IF(C641&gt;=Modélisation!$B$18,Modélisation!$A$18,Modélisation!$A$17)))),IF(Modélisation!$B$10=6,IF(C641&gt;=Modélisation!$B$22,Modélisation!$A$22,IF(C641&gt;=Modélisation!$B$21,Modélisation!$A$21,IF(C641&gt;=Modélisation!$B$20,Modélisation!$A$20,IF(C641&gt;=Modélisation!$B$19,Modélisation!$A$19,IF(C641&gt;=Modélisation!$B$18,Modélisation!$A$18,Modélisation!$A$17))))),IF(Modélisation!$B$10=7,IF(C641&gt;=Modélisation!$B$23,Modélisation!$A$23,IF(C641&gt;=Modélisation!$B$22,Modélisation!$A$22,IF(C641&gt;=Modélisation!$B$21,Modélisation!$A$21,IF(C641&gt;=Modélisation!$B$20,Modélisation!$A$20,IF(C641&gt;=Modélisation!$B$19,Modélisation!$A$19,IF(C641&gt;=Modélisation!$B$18,Modélisation!$A$18,Modélisation!$A$17))))))))))))</f>
        <v/>
      </c>
      <c r="F641" s="1" t="str">
        <f>IF(ISBLANK(C641),"",VLOOKUP(E641,Modélisation!$A$17:$H$23,8,FALSE))</f>
        <v/>
      </c>
      <c r="G641" s="4" t="str">
        <f>IF(ISBLANK(C641),"",IF(Modélisation!$B$3="Oui",IF(D641=Liste!$F$2,0%,VLOOKUP(D641,Modélisation!$A$69:$B$86,2,FALSE)),""))</f>
        <v/>
      </c>
      <c r="H641" s="1" t="str">
        <f>IF(ISBLANK(C641),"",IF(Modélisation!$B$3="Oui",F641*(1-G641),F641))</f>
        <v/>
      </c>
    </row>
    <row r="642" spans="1:8" x14ac:dyDescent="0.35">
      <c r="A642" s="2">
        <v>641</v>
      </c>
      <c r="B642" s="36"/>
      <c r="C642" s="39"/>
      <c r="D642" s="37"/>
      <c r="E642" s="1" t="str">
        <f>IF(ISBLANK(C642),"",IF(Modélisation!$B$10=3,IF(C642&gt;=Modélisation!$B$19,Modélisation!$A$19,IF(C642&gt;=Modélisation!$B$18,Modélisation!$A$18,Modélisation!$A$17)),IF(Modélisation!$B$10=4,IF(C642&gt;=Modélisation!$B$20,Modélisation!$A$20,IF(C642&gt;=Modélisation!$B$19,Modélisation!$A$19,IF(C642&gt;=Modélisation!$B$18,Modélisation!$A$18,Modélisation!$A$17))),IF(Modélisation!$B$10=5,IF(C642&gt;=Modélisation!$B$21,Modélisation!$A$21,IF(C642&gt;=Modélisation!$B$20,Modélisation!$A$20,IF(C642&gt;=Modélisation!$B$19,Modélisation!$A$19,IF(C642&gt;=Modélisation!$B$18,Modélisation!$A$18,Modélisation!$A$17)))),IF(Modélisation!$B$10=6,IF(C642&gt;=Modélisation!$B$22,Modélisation!$A$22,IF(C642&gt;=Modélisation!$B$21,Modélisation!$A$21,IF(C642&gt;=Modélisation!$B$20,Modélisation!$A$20,IF(C642&gt;=Modélisation!$B$19,Modélisation!$A$19,IF(C642&gt;=Modélisation!$B$18,Modélisation!$A$18,Modélisation!$A$17))))),IF(Modélisation!$B$10=7,IF(C642&gt;=Modélisation!$B$23,Modélisation!$A$23,IF(C642&gt;=Modélisation!$B$22,Modélisation!$A$22,IF(C642&gt;=Modélisation!$B$21,Modélisation!$A$21,IF(C642&gt;=Modélisation!$B$20,Modélisation!$A$20,IF(C642&gt;=Modélisation!$B$19,Modélisation!$A$19,IF(C642&gt;=Modélisation!$B$18,Modélisation!$A$18,Modélisation!$A$17))))))))))))</f>
        <v/>
      </c>
      <c r="F642" s="1" t="str">
        <f>IF(ISBLANK(C642),"",VLOOKUP(E642,Modélisation!$A$17:$H$23,8,FALSE))</f>
        <v/>
      </c>
      <c r="G642" s="4" t="str">
        <f>IF(ISBLANK(C642),"",IF(Modélisation!$B$3="Oui",IF(D642=Liste!$F$2,0%,VLOOKUP(D642,Modélisation!$A$69:$B$86,2,FALSE)),""))</f>
        <v/>
      </c>
      <c r="H642" s="1" t="str">
        <f>IF(ISBLANK(C642),"",IF(Modélisation!$B$3="Oui",F642*(1-G642),F642))</f>
        <v/>
      </c>
    </row>
    <row r="643" spans="1:8" x14ac:dyDescent="0.35">
      <c r="A643" s="2">
        <v>642</v>
      </c>
      <c r="B643" s="36"/>
      <c r="C643" s="39"/>
      <c r="D643" s="37"/>
      <c r="E643" s="1" t="str">
        <f>IF(ISBLANK(C643),"",IF(Modélisation!$B$10=3,IF(C643&gt;=Modélisation!$B$19,Modélisation!$A$19,IF(C643&gt;=Modélisation!$B$18,Modélisation!$A$18,Modélisation!$A$17)),IF(Modélisation!$B$10=4,IF(C643&gt;=Modélisation!$B$20,Modélisation!$A$20,IF(C643&gt;=Modélisation!$B$19,Modélisation!$A$19,IF(C643&gt;=Modélisation!$B$18,Modélisation!$A$18,Modélisation!$A$17))),IF(Modélisation!$B$10=5,IF(C643&gt;=Modélisation!$B$21,Modélisation!$A$21,IF(C643&gt;=Modélisation!$B$20,Modélisation!$A$20,IF(C643&gt;=Modélisation!$B$19,Modélisation!$A$19,IF(C643&gt;=Modélisation!$B$18,Modélisation!$A$18,Modélisation!$A$17)))),IF(Modélisation!$B$10=6,IF(C643&gt;=Modélisation!$B$22,Modélisation!$A$22,IF(C643&gt;=Modélisation!$B$21,Modélisation!$A$21,IF(C643&gt;=Modélisation!$B$20,Modélisation!$A$20,IF(C643&gt;=Modélisation!$B$19,Modélisation!$A$19,IF(C643&gt;=Modélisation!$B$18,Modélisation!$A$18,Modélisation!$A$17))))),IF(Modélisation!$B$10=7,IF(C643&gt;=Modélisation!$B$23,Modélisation!$A$23,IF(C643&gt;=Modélisation!$B$22,Modélisation!$A$22,IF(C643&gt;=Modélisation!$B$21,Modélisation!$A$21,IF(C643&gt;=Modélisation!$B$20,Modélisation!$A$20,IF(C643&gt;=Modélisation!$B$19,Modélisation!$A$19,IF(C643&gt;=Modélisation!$B$18,Modélisation!$A$18,Modélisation!$A$17))))))))))))</f>
        <v/>
      </c>
      <c r="F643" s="1" t="str">
        <f>IF(ISBLANK(C643),"",VLOOKUP(E643,Modélisation!$A$17:$H$23,8,FALSE))</f>
        <v/>
      </c>
      <c r="G643" s="4" t="str">
        <f>IF(ISBLANK(C643),"",IF(Modélisation!$B$3="Oui",IF(D643=Liste!$F$2,0%,VLOOKUP(D643,Modélisation!$A$69:$B$86,2,FALSE)),""))</f>
        <v/>
      </c>
      <c r="H643" s="1" t="str">
        <f>IF(ISBLANK(C643),"",IF(Modélisation!$B$3="Oui",F643*(1-G643),F643))</f>
        <v/>
      </c>
    </row>
    <row r="644" spans="1:8" x14ac:dyDescent="0.35">
      <c r="A644" s="2">
        <v>643</v>
      </c>
      <c r="B644" s="36"/>
      <c r="C644" s="39"/>
      <c r="D644" s="37"/>
      <c r="E644" s="1" t="str">
        <f>IF(ISBLANK(C644),"",IF(Modélisation!$B$10=3,IF(C644&gt;=Modélisation!$B$19,Modélisation!$A$19,IF(C644&gt;=Modélisation!$B$18,Modélisation!$A$18,Modélisation!$A$17)),IF(Modélisation!$B$10=4,IF(C644&gt;=Modélisation!$B$20,Modélisation!$A$20,IF(C644&gt;=Modélisation!$B$19,Modélisation!$A$19,IF(C644&gt;=Modélisation!$B$18,Modélisation!$A$18,Modélisation!$A$17))),IF(Modélisation!$B$10=5,IF(C644&gt;=Modélisation!$B$21,Modélisation!$A$21,IF(C644&gt;=Modélisation!$B$20,Modélisation!$A$20,IF(C644&gt;=Modélisation!$B$19,Modélisation!$A$19,IF(C644&gt;=Modélisation!$B$18,Modélisation!$A$18,Modélisation!$A$17)))),IF(Modélisation!$B$10=6,IF(C644&gt;=Modélisation!$B$22,Modélisation!$A$22,IF(C644&gt;=Modélisation!$B$21,Modélisation!$A$21,IF(C644&gt;=Modélisation!$B$20,Modélisation!$A$20,IF(C644&gt;=Modélisation!$B$19,Modélisation!$A$19,IF(C644&gt;=Modélisation!$B$18,Modélisation!$A$18,Modélisation!$A$17))))),IF(Modélisation!$B$10=7,IF(C644&gt;=Modélisation!$B$23,Modélisation!$A$23,IF(C644&gt;=Modélisation!$B$22,Modélisation!$A$22,IF(C644&gt;=Modélisation!$B$21,Modélisation!$A$21,IF(C644&gt;=Modélisation!$B$20,Modélisation!$A$20,IF(C644&gt;=Modélisation!$B$19,Modélisation!$A$19,IF(C644&gt;=Modélisation!$B$18,Modélisation!$A$18,Modélisation!$A$17))))))))))))</f>
        <v/>
      </c>
      <c r="F644" s="1" t="str">
        <f>IF(ISBLANK(C644),"",VLOOKUP(E644,Modélisation!$A$17:$H$23,8,FALSE))</f>
        <v/>
      </c>
      <c r="G644" s="4" t="str">
        <f>IF(ISBLANK(C644),"",IF(Modélisation!$B$3="Oui",IF(D644=Liste!$F$2,0%,VLOOKUP(D644,Modélisation!$A$69:$B$86,2,FALSE)),""))</f>
        <v/>
      </c>
      <c r="H644" s="1" t="str">
        <f>IF(ISBLANK(C644),"",IF(Modélisation!$B$3="Oui",F644*(1-G644),F644))</f>
        <v/>
      </c>
    </row>
    <row r="645" spans="1:8" x14ac:dyDescent="0.35">
      <c r="A645" s="2">
        <v>644</v>
      </c>
      <c r="B645" s="36"/>
      <c r="C645" s="39"/>
      <c r="D645" s="37"/>
      <c r="E645" s="1" t="str">
        <f>IF(ISBLANK(C645),"",IF(Modélisation!$B$10=3,IF(C645&gt;=Modélisation!$B$19,Modélisation!$A$19,IF(C645&gt;=Modélisation!$B$18,Modélisation!$A$18,Modélisation!$A$17)),IF(Modélisation!$B$10=4,IF(C645&gt;=Modélisation!$B$20,Modélisation!$A$20,IF(C645&gt;=Modélisation!$B$19,Modélisation!$A$19,IF(C645&gt;=Modélisation!$B$18,Modélisation!$A$18,Modélisation!$A$17))),IF(Modélisation!$B$10=5,IF(C645&gt;=Modélisation!$B$21,Modélisation!$A$21,IF(C645&gt;=Modélisation!$B$20,Modélisation!$A$20,IF(C645&gt;=Modélisation!$B$19,Modélisation!$A$19,IF(C645&gt;=Modélisation!$B$18,Modélisation!$A$18,Modélisation!$A$17)))),IF(Modélisation!$B$10=6,IF(C645&gt;=Modélisation!$B$22,Modélisation!$A$22,IF(C645&gt;=Modélisation!$B$21,Modélisation!$A$21,IF(C645&gt;=Modélisation!$B$20,Modélisation!$A$20,IF(C645&gt;=Modélisation!$B$19,Modélisation!$A$19,IF(C645&gt;=Modélisation!$B$18,Modélisation!$A$18,Modélisation!$A$17))))),IF(Modélisation!$B$10=7,IF(C645&gt;=Modélisation!$B$23,Modélisation!$A$23,IF(C645&gt;=Modélisation!$B$22,Modélisation!$A$22,IF(C645&gt;=Modélisation!$B$21,Modélisation!$A$21,IF(C645&gt;=Modélisation!$B$20,Modélisation!$A$20,IF(C645&gt;=Modélisation!$B$19,Modélisation!$A$19,IF(C645&gt;=Modélisation!$B$18,Modélisation!$A$18,Modélisation!$A$17))))))))))))</f>
        <v/>
      </c>
      <c r="F645" s="1" t="str">
        <f>IF(ISBLANK(C645),"",VLOOKUP(E645,Modélisation!$A$17:$H$23,8,FALSE))</f>
        <v/>
      </c>
      <c r="G645" s="4" t="str">
        <f>IF(ISBLANK(C645),"",IF(Modélisation!$B$3="Oui",IF(D645=Liste!$F$2,0%,VLOOKUP(D645,Modélisation!$A$69:$B$86,2,FALSE)),""))</f>
        <v/>
      </c>
      <c r="H645" s="1" t="str">
        <f>IF(ISBLANK(C645),"",IF(Modélisation!$B$3="Oui",F645*(1-G645),F645))</f>
        <v/>
      </c>
    </row>
    <row r="646" spans="1:8" x14ac:dyDescent="0.35">
      <c r="A646" s="2">
        <v>645</v>
      </c>
      <c r="B646" s="36"/>
      <c r="C646" s="39"/>
      <c r="D646" s="37"/>
      <c r="E646" s="1" t="str">
        <f>IF(ISBLANK(C646),"",IF(Modélisation!$B$10=3,IF(C646&gt;=Modélisation!$B$19,Modélisation!$A$19,IF(C646&gt;=Modélisation!$B$18,Modélisation!$A$18,Modélisation!$A$17)),IF(Modélisation!$B$10=4,IF(C646&gt;=Modélisation!$B$20,Modélisation!$A$20,IF(C646&gt;=Modélisation!$B$19,Modélisation!$A$19,IF(C646&gt;=Modélisation!$B$18,Modélisation!$A$18,Modélisation!$A$17))),IF(Modélisation!$B$10=5,IF(C646&gt;=Modélisation!$B$21,Modélisation!$A$21,IF(C646&gt;=Modélisation!$B$20,Modélisation!$A$20,IF(C646&gt;=Modélisation!$B$19,Modélisation!$A$19,IF(C646&gt;=Modélisation!$B$18,Modélisation!$A$18,Modélisation!$A$17)))),IF(Modélisation!$B$10=6,IF(C646&gt;=Modélisation!$B$22,Modélisation!$A$22,IF(C646&gt;=Modélisation!$B$21,Modélisation!$A$21,IF(C646&gt;=Modélisation!$B$20,Modélisation!$A$20,IF(C646&gt;=Modélisation!$B$19,Modélisation!$A$19,IF(C646&gt;=Modélisation!$B$18,Modélisation!$A$18,Modélisation!$A$17))))),IF(Modélisation!$B$10=7,IF(C646&gt;=Modélisation!$B$23,Modélisation!$A$23,IF(C646&gt;=Modélisation!$B$22,Modélisation!$A$22,IF(C646&gt;=Modélisation!$B$21,Modélisation!$A$21,IF(C646&gt;=Modélisation!$B$20,Modélisation!$A$20,IF(C646&gt;=Modélisation!$B$19,Modélisation!$A$19,IF(C646&gt;=Modélisation!$B$18,Modélisation!$A$18,Modélisation!$A$17))))))))))))</f>
        <v/>
      </c>
      <c r="F646" s="1" t="str">
        <f>IF(ISBLANK(C646),"",VLOOKUP(E646,Modélisation!$A$17:$H$23,8,FALSE))</f>
        <v/>
      </c>
      <c r="G646" s="4" t="str">
        <f>IF(ISBLANK(C646),"",IF(Modélisation!$B$3="Oui",IF(D646=Liste!$F$2,0%,VLOOKUP(D646,Modélisation!$A$69:$B$86,2,FALSE)),""))</f>
        <v/>
      </c>
      <c r="H646" s="1" t="str">
        <f>IF(ISBLANK(C646),"",IF(Modélisation!$B$3="Oui",F646*(1-G646),F646))</f>
        <v/>
      </c>
    </row>
    <row r="647" spans="1:8" x14ac:dyDescent="0.35">
      <c r="A647" s="2">
        <v>646</v>
      </c>
      <c r="B647" s="36"/>
      <c r="C647" s="39"/>
      <c r="D647" s="37"/>
      <c r="E647" s="1" t="str">
        <f>IF(ISBLANK(C647),"",IF(Modélisation!$B$10=3,IF(C647&gt;=Modélisation!$B$19,Modélisation!$A$19,IF(C647&gt;=Modélisation!$B$18,Modélisation!$A$18,Modélisation!$A$17)),IF(Modélisation!$B$10=4,IF(C647&gt;=Modélisation!$B$20,Modélisation!$A$20,IF(C647&gt;=Modélisation!$B$19,Modélisation!$A$19,IF(C647&gt;=Modélisation!$B$18,Modélisation!$A$18,Modélisation!$A$17))),IF(Modélisation!$B$10=5,IF(C647&gt;=Modélisation!$B$21,Modélisation!$A$21,IF(C647&gt;=Modélisation!$B$20,Modélisation!$A$20,IF(C647&gt;=Modélisation!$B$19,Modélisation!$A$19,IF(C647&gt;=Modélisation!$B$18,Modélisation!$A$18,Modélisation!$A$17)))),IF(Modélisation!$B$10=6,IF(C647&gt;=Modélisation!$B$22,Modélisation!$A$22,IF(C647&gt;=Modélisation!$B$21,Modélisation!$A$21,IF(C647&gt;=Modélisation!$B$20,Modélisation!$A$20,IF(C647&gt;=Modélisation!$B$19,Modélisation!$A$19,IF(C647&gt;=Modélisation!$B$18,Modélisation!$A$18,Modélisation!$A$17))))),IF(Modélisation!$B$10=7,IF(C647&gt;=Modélisation!$B$23,Modélisation!$A$23,IF(C647&gt;=Modélisation!$B$22,Modélisation!$A$22,IF(C647&gt;=Modélisation!$B$21,Modélisation!$A$21,IF(C647&gt;=Modélisation!$B$20,Modélisation!$A$20,IF(C647&gt;=Modélisation!$B$19,Modélisation!$A$19,IF(C647&gt;=Modélisation!$B$18,Modélisation!$A$18,Modélisation!$A$17))))))))))))</f>
        <v/>
      </c>
      <c r="F647" s="1" t="str">
        <f>IF(ISBLANK(C647),"",VLOOKUP(E647,Modélisation!$A$17:$H$23,8,FALSE))</f>
        <v/>
      </c>
      <c r="G647" s="4" t="str">
        <f>IF(ISBLANK(C647),"",IF(Modélisation!$B$3="Oui",IF(D647=Liste!$F$2,0%,VLOOKUP(D647,Modélisation!$A$69:$B$86,2,FALSE)),""))</f>
        <v/>
      </c>
      <c r="H647" s="1" t="str">
        <f>IF(ISBLANK(C647),"",IF(Modélisation!$B$3="Oui",F647*(1-G647),F647))</f>
        <v/>
      </c>
    </row>
    <row r="648" spans="1:8" x14ac:dyDescent="0.35">
      <c r="A648" s="2">
        <v>647</v>
      </c>
      <c r="B648" s="36"/>
      <c r="C648" s="39"/>
      <c r="D648" s="37"/>
      <c r="E648" s="1" t="str">
        <f>IF(ISBLANK(C648),"",IF(Modélisation!$B$10=3,IF(C648&gt;=Modélisation!$B$19,Modélisation!$A$19,IF(C648&gt;=Modélisation!$B$18,Modélisation!$A$18,Modélisation!$A$17)),IF(Modélisation!$B$10=4,IF(C648&gt;=Modélisation!$B$20,Modélisation!$A$20,IF(C648&gt;=Modélisation!$B$19,Modélisation!$A$19,IF(C648&gt;=Modélisation!$B$18,Modélisation!$A$18,Modélisation!$A$17))),IF(Modélisation!$B$10=5,IF(C648&gt;=Modélisation!$B$21,Modélisation!$A$21,IF(C648&gt;=Modélisation!$B$20,Modélisation!$A$20,IF(C648&gt;=Modélisation!$B$19,Modélisation!$A$19,IF(C648&gt;=Modélisation!$B$18,Modélisation!$A$18,Modélisation!$A$17)))),IF(Modélisation!$B$10=6,IF(C648&gt;=Modélisation!$B$22,Modélisation!$A$22,IF(C648&gt;=Modélisation!$B$21,Modélisation!$A$21,IF(C648&gt;=Modélisation!$B$20,Modélisation!$A$20,IF(C648&gt;=Modélisation!$B$19,Modélisation!$A$19,IF(C648&gt;=Modélisation!$B$18,Modélisation!$A$18,Modélisation!$A$17))))),IF(Modélisation!$B$10=7,IF(C648&gt;=Modélisation!$B$23,Modélisation!$A$23,IF(C648&gt;=Modélisation!$B$22,Modélisation!$A$22,IF(C648&gt;=Modélisation!$B$21,Modélisation!$A$21,IF(C648&gt;=Modélisation!$B$20,Modélisation!$A$20,IF(C648&gt;=Modélisation!$B$19,Modélisation!$A$19,IF(C648&gt;=Modélisation!$B$18,Modélisation!$A$18,Modélisation!$A$17))))))))))))</f>
        <v/>
      </c>
      <c r="F648" s="1" t="str">
        <f>IF(ISBLANK(C648),"",VLOOKUP(E648,Modélisation!$A$17:$H$23,8,FALSE))</f>
        <v/>
      </c>
      <c r="G648" s="4" t="str">
        <f>IF(ISBLANK(C648),"",IF(Modélisation!$B$3="Oui",IF(D648=Liste!$F$2,0%,VLOOKUP(D648,Modélisation!$A$69:$B$86,2,FALSE)),""))</f>
        <v/>
      </c>
      <c r="H648" s="1" t="str">
        <f>IF(ISBLANK(C648),"",IF(Modélisation!$B$3="Oui",F648*(1-G648),F648))</f>
        <v/>
      </c>
    </row>
    <row r="649" spans="1:8" x14ac:dyDescent="0.35">
      <c r="A649" s="2">
        <v>648</v>
      </c>
      <c r="B649" s="36"/>
      <c r="C649" s="39"/>
      <c r="D649" s="37"/>
      <c r="E649" s="1" t="str">
        <f>IF(ISBLANK(C649),"",IF(Modélisation!$B$10=3,IF(C649&gt;=Modélisation!$B$19,Modélisation!$A$19,IF(C649&gt;=Modélisation!$B$18,Modélisation!$A$18,Modélisation!$A$17)),IF(Modélisation!$B$10=4,IF(C649&gt;=Modélisation!$B$20,Modélisation!$A$20,IF(C649&gt;=Modélisation!$B$19,Modélisation!$A$19,IF(C649&gt;=Modélisation!$B$18,Modélisation!$A$18,Modélisation!$A$17))),IF(Modélisation!$B$10=5,IF(C649&gt;=Modélisation!$B$21,Modélisation!$A$21,IF(C649&gt;=Modélisation!$B$20,Modélisation!$A$20,IF(C649&gt;=Modélisation!$B$19,Modélisation!$A$19,IF(C649&gt;=Modélisation!$B$18,Modélisation!$A$18,Modélisation!$A$17)))),IF(Modélisation!$B$10=6,IF(C649&gt;=Modélisation!$B$22,Modélisation!$A$22,IF(C649&gt;=Modélisation!$B$21,Modélisation!$A$21,IF(C649&gt;=Modélisation!$B$20,Modélisation!$A$20,IF(C649&gt;=Modélisation!$B$19,Modélisation!$A$19,IF(C649&gt;=Modélisation!$B$18,Modélisation!$A$18,Modélisation!$A$17))))),IF(Modélisation!$B$10=7,IF(C649&gt;=Modélisation!$B$23,Modélisation!$A$23,IF(C649&gt;=Modélisation!$B$22,Modélisation!$A$22,IF(C649&gt;=Modélisation!$B$21,Modélisation!$A$21,IF(C649&gt;=Modélisation!$B$20,Modélisation!$A$20,IF(C649&gt;=Modélisation!$B$19,Modélisation!$A$19,IF(C649&gt;=Modélisation!$B$18,Modélisation!$A$18,Modélisation!$A$17))))))))))))</f>
        <v/>
      </c>
      <c r="F649" s="1" t="str">
        <f>IF(ISBLANK(C649),"",VLOOKUP(E649,Modélisation!$A$17:$H$23,8,FALSE))</f>
        <v/>
      </c>
      <c r="G649" s="4" t="str">
        <f>IF(ISBLANK(C649),"",IF(Modélisation!$B$3="Oui",IF(D649=Liste!$F$2,0%,VLOOKUP(D649,Modélisation!$A$69:$B$86,2,FALSE)),""))</f>
        <v/>
      </c>
      <c r="H649" s="1" t="str">
        <f>IF(ISBLANK(C649),"",IF(Modélisation!$B$3="Oui",F649*(1-G649),F649))</f>
        <v/>
      </c>
    </row>
    <row r="650" spans="1:8" x14ac:dyDescent="0.35">
      <c r="A650" s="2">
        <v>649</v>
      </c>
      <c r="B650" s="36"/>
      <c r="C650" s="39"/>
      <c r="D650" s="37"/>
      <c r="E650" s="1" t="str">
        <f>IF(ISBLANK(C650),"",IF(Modélisation!$B$10=3,IF(C650&gt;=Modélisation!$B$19,Modélisation!$A$19,IF(C650&gt;=Modélisation!$B$18,Modélisation!$A$18,Modélisation!$A$17)),IF(Modélisation!$B$10=4,IF(C650&gt;=Modélisation!$B$20,Modélisation!$A$20,IF(C650&gt;=Modélisation!$B$19,Modélisation!$A$19,IF(C650&gt;=Modélisation!$B$18,Modélisation!$A$18,Modélisation!$A$17))),IF(Modélisation!$B$10=5,IF(C650&gt;=Modélisation!$B$21,Modélisation!$A$21,IF(C650&gt;=Modélisation!$B$20,Modélisation!$A$20,IF(C650&gt;=Modélisation!$B$19,Modélisation!$A$19,IF(C650&gt;=Modélisation!$B$18,Modélisation!$A$18,Modélisation!$A$17)))),IF(Modélisation!$B$10=6,IF(C650&gt;=Modélisation!$B$22,Modélisation!$A$22,IF(C650&gt;=Modélisation!$B$21,Modélisation!$A$21,IF(C650&gt;=Modélisation!$B$20,Modélisation!$A$20,IF(C650&gt;=Modélisation!$B$19,Modélisation!$A$19,IF(C650&gt;=Modélisation!$B$18,Modélisation!$A$18,Modélisation!$A$17))))),IF(Modélisation!$B$10=7,IF(C650&gt;=Modélisation!$B$23,Modélisation!$A$23,IF(C650&gt;=Modélisation!$B$22,Modélisation!$A$22,IF(C650&gt;=Modélisation!$B$21,Modélisation!$A$21,IF(C650&gt;=Modélisation!$B$20,Modélisation!$A$20,IF(C650&gt;=Modélisation!$B$19,Modélisation!$A$19,IF(C650&gt;=Modélisation!$B$18,Modélisation!$A$18,Modélisation!$A$17))))))))))))</f>
        <v/>
      </c>
      <c r="F650" s="1" t="str">
        <f>IF(ISBLANK(C650),"",VLOOKUP(E650,Modélisation!$A$17:$H$23,8,FALSE))</f>
        <v/>
      </c>
      <c r="G650" s="4" t="str">
        <f>IF(ISBLANK(C650),"",IF(Modélisation!$B$3="Oui",IF(D650=Liste!$F$2,0%,VLOOKUP(D650,Modélisation!$A$69:$B$86,2,FALSE)),""))</f>
        <v/>
      </c>
      <c r="H650" s="1" t="str">
        <f>IF(ISBLANK(C650),"",IF(Modélisation!$B$3="Oui",F650*(1-G650),F650))</f>
        <v/>
      </c>
    </row>
    <row r="651" spans="1:8" x14ac:dyDescent="0.35">
      <c r="A651" s="2">
        <v>650</v>
      </c>
      <c r="B651" s="36"/>
      <c r="C651" s="39"/>
      <c r="D651" s="37"/>
      <c r="E651" s="1" t="str">
        <f>IF(ISBLANK(C651),"",IF(Modélisation!$B$10=3,IF(C651&gt;=Modélisation!$B$19,Modélisation!$A$19,IF(C651&gt;=Modélisation!$B$18,Modélisation!$A$18,Modélisation!$A$17)),IF(Modélisation!$B$10=4,IF(C651&gt;=Modélisation!$B$20,Modélisation!$A$20,IF(C651&gt;=Modélisation!$B$19,Modélisation!$A$19,IF(C651&gt;=Modélisation!$B$18,Modélisation!$A$18,Modélisation!$A$17))),IF(Modélisation!$B$10=5,IF(C651&gt;=Modélisation!$B$21,Modélisation!$A$21,IF(C651&gt;=Modélisation!$B$20,Modélisation!$A$20,IF(C651&gt;=Modélisation!$B$19,Modélisation!$A$19,IF(C651&gt;=Modélisation!$B$18,Modélisation!$A$18,Modélisation!$A$17)))),IF(Modélisation!$B$10=6,IF(C651&gt;=Modélisation!$B$22,Modélisation!$A$22,IF(C651&gt;=Modélisation!$B$21,Modélisation!$A$21,IF(C651&gt;=Modélisation!$B$20,Modélisation!$A$20,IF(C651&gt;=Modélisation!$B$19,Modélisation!$A$19,IF(C651&gt;=Modélisation!$B$18,Modélisation!$A$18,Modélisation!$A$17))))),IF(Modélisation!$B$10=7,IF(C651&gt;=Modélisation!$B$23,Modélisation!$A$23,IF(C651&gt;=Modélisation!$B$22,Modélisation!$A$22,IF(C651&gt;=Modélisation!$B$21,Modélisation!$A$21,IF(C651&gt;=Modélisation!$B$20,Modélisation!$A$20,IF(C651&gt;=Modélisation!$B$19,Modélisation!$A$19,IF(C651&gt;=Modélisation!$B$18,Modélisation!$A$18,Modélisation!$A$17))))))))))))</f>
        <v/>
      </c>
      <c r="F651" s="1" t="str">
        <f>IF(ISBLANK(C651),"",VLOOKUP(E651,Modélisation!$A$17:$H$23,8,FALSE))</f>
        <v/>
      </c>
      <c r="G651" s="4" t="str">
        <f>IF(ISBLANK(C651),"",IF(Modélisation!$B$3="Oui",IF(D651=Liste!$F$2,0%,VLOOKUP(D651,Modélisation!$A$69:$B$86,2,FALSE)),""))</f>
        <v/>
      </c>
      <c r="H651" s="1" t="str">
        <f>IF(ISBLANK(C651),"",IF(Modélisation!$B$3="Oui",F651*(1-G651),F651))</f>
        <v/>
      </c>
    </row>
    <row r="652" spans="1:8" x14ac:dyDescent="0.35">
      <c r="A652" s="2">
        <v>651</v>
      </c>
      <c r="B652" s="36"/>
      <c r="C652" s="39"/>
      <c r="D652" s="37"/>
      <c r="E652" s="1" t="str">
        <f>IF(ISBLANK(C652),"",IF(Modélisation!$B$10=3,IF(C652&gt;=Modélisation!$B$19,Modélisation!$A$19,IF(C652&gt;=Modélisation!$B$18,Modélisation!$A$18,Modélisation!$A$17)),IF(Modélisation!$B$10=4,IF(C652&gt;=Modélisation!$B$20,Modélisation!$A$20,IF(C652&gt;=Modélisation!$B$19,Modélisation!$A$19,IF(C652&gt;=Modélisation!$B$18,Modélisation!$A$18,Modélisation!$A$17))),IF(Modélisation!$B$10=5,IF(C652&gt;=Modélisation!$B$21,Modélisation!$A$21,IF(C652&gt;=Modélisation!$B$20,Modélisation!$A$20,IF(C652&gt;=Modélisation!$B$19,Modélisation!$A$19,IF(C652&gt;=Modélisation!$B$18,Modélisation!$A$18,Modélisation!$A$17)))),IF(Modélisation!$B$10=6,IF(C652&gt;=Modélisation!$B$22,Modélisation!$A$22,IF(C652&gt;=Modélisation!$B$21,Modélisation!$A$21,IF(C652&gt;=Modélisation!$B$20,Modélisation!$A$20,IF(C652&gt;=Modélisation!$B$19,Modélisation!$A$19,IF(C652&gt;=Modélisation!$B$18,Modélisation!$A$18,Modélisation!$A$17))))),IF(Modélisation!$B$10=7,IF(C652&gt;=Modélisation!$B$23,Modélisation!$A$23,IF(C652&gt;=Modélisation!$B$22,Modélisation!$A$22,IF(C652&gt;=Modélisation!$B$21,Modélisation!$A$21,IF(C652&gt;=Modélisation!$B$20,Modélisation!$A$20,IF(C652&gt;=Modélisation!$B$19,Modélisation!$A$19,IF(C652&gt;=Modélisation!$B$18,Modélisation!$A$18,Modélisation!$A$17))))))))))))</f>
        <v/>
      </c>
      <c r="F652" s="1" t="str">
        <f>IF(ISBLANK(C652),"",VLOOKUP(E652,Modélisation!$A$17:$H$23,8,FALSE))</f>
        <v/>
      </c>
      <c r="G652" s="4" t="str">
        <f>IF(ISBLANK(C652),"",IF(Modélisation!$B$3="Oui",IF(D652=Liste!$F$2,0%,VLOOKUP(D652,Modélisation!$A$69:$B$86,2,FALSE)),""))</f>
        <v/>
      </c>
      <c r="H652" s="1" t="str">
        <f>IF(ISBLANK(C652),"",IF(Modélisation!$B$3="Oui",F652*(1-G652),F652))</f>
        <v/>
      </c>
    </row>
    <row r="653" spans="1:8" x14ac:dyDescent="0.35">
      <c r="A653" s="2">
        <v>652</v>
      </c>
      <c r="B653" s="36"/>
      <c r="C653" s="39"/>
      <c r="D653" s="37"/>
      <c r="E653" s="1" t="str">
        <f>IF(ISBLANK(C653),"",IF(Modélisation!$B$10=3,IF(C653&gt;=Modélisation!$B$19,Modélisation!$A$19,IF(C653&gt;=Modélisation!$B$18,Modélisation!$A$18,Modélisation!$A$17)),IF(Modélisation!$B$10=4,IF(C653&gt;=Modélisation!$B$20,Modélisation!$A$20,IF(C653&gt;=Modélisation!$B$19,Modélisation!$A$19,IF(C653&gt;=Modélisation!$B$18,Modélisation!$A$18,Modélisation!$A$17))),IF(Modélisation!$B$10=5,IF(C653&gt;=Modélisation!$B$21,Modélisation!$A$21,IF(C653&gt;=Modélisation!$B$20,Modélisation!$A$20,IF(C653&gt;=Modélisation!$B$19,Modélisation!$A$19,IF(C653&gt;=Modélisation!$B$18,Modélisation!$A$18,Modélisation!$A$17)))),IF(Modélisation!$B$10=6,IF(C653&gt;=Modélisation!$B$22,Modélisation!$A$22,IF(C653&gt;=Modélisation!$B$21,Modélisation!$A$21,IF(C653&gt;=Modélisation!$B$20,Modélisation!$A$20,IF(C653&gt;=Modélisation!$B$19,Modélisation!$A$19,IF(C653&gt;=Modélisation!$B$18,Modélisation!$A$18,Modélisation!$A$17))))),IF(Modélisation!$B$10=7,IF(C653&gt;=Modélisation!$B$23,Modélisation!$A$23,IF(C653&gt;=Modélisation!$B$22,Modélisation!$A$22,IF(C653&gt;=Modélisation!$B$21,Modélisation!$A$21,IF(C653&gt;=Modélisation!$B$20,Modélisation!$A$20,IF(C653&gt;=Modélisation!$B$19,Modélisation!$A$19,IF(C653&gt;=Modélisation!$B$18,Modélisation!$A$18,Modélisation!$A$17))))))))))))</f>
        <v/>
      </c>
      <c r="F653" s="1" t="str">
        <f>IF(ISBLANK(C653),"",VLOOKUP(E653,Modélisation!$A$17:$H$23,8,FALSE))</f>
        <v/>
      </c>
      <c r="G653" s="4" t="str">
        <f>IF(ISBLANK(C653),"",IF(Modélisation!$B$3="Oui",IF(D653=Liste!$F$2,0%,VLOOKUP(D653,Modélisation!$A$69:$B$86,2,FALSE)),""))</f>
        <v/>
      </c>
      <c r="H653" s="1" t="str">
        <f>IF(ISBLANK(C653),"",IF(Modélisation!$B$3="Oui",F653*(1-G653),F653))</f>
        <v/>
      </c>
    </row>
    <row r="654" spans="1:8" x14ac:dyDescent="0.35">
      <c r="A654" s="2">
        <v>653</v>
      </c>
      <c r="B654" s="36"/>
      <c r="C654" s="39"/>
      <c r="D654" s="37"/>
      <c r="E654" s="1" t="str">
        <f>IF(ISBLANK(C654),"",IF(Modélisation!$B$10=3,IF(C654&gt;=Modélisation!$B$19,Modélisation!$A$19,IF(C654&gt;=Modélisation!$B$18,Modélisation!$A$18,Modélisation!$A$17)),IF(Modélisation!$B$10=4,IF(C654&gt;=Modélisation!$B$20,Modélisation!$A$20,IF(C654&gt;=Modélisation!$B$19,Modélisation!$A$19,IF(C654&gt;=Modélisation!$B$18,Modélisation!$A$18,Modélisation!$A$17))),IF(Modélisation!$B$10=5,IF(C654&gt;=Modélisation!$B$21,Modélisation!$A$21,IF(C654&gt;=Modélisation!$B$20,Modélisation!$A$20,IF(C654&gt;=Modélisation!$B$19,Modélisation!$A$19,IF(C654&gt;=Modélisation!$B$18,Modélisation!$A$18,Modélisation!$A$17)))),IF(Modélisation!$B$10=6,IF(C654&gt;=Modélisation!$B$22,Modélisation!$A$22,IF(C654&gt;=Modélisation!$B$21,Modélisation!$A$21,IF(C654&gt;=Modélisation!$B$20,Modélisation!$A$20,IF(C654&gt;=Modélisation!$B$19,Modélisation!$A$19,IF(C654&gt;=Modélisation!$B$18,Modélisation!$A$18,Modélisation!$A$17))))),IF(Modélisation!$B$10=7,IF(C654&gt;=Modélisation!$B$23,Modélisation!$A$23,IF(C654&gt;=Modélisation!$B$22,Modélisation!$A$22,IF(C654&gt;=Modélisation!$B$21,Modélisation!$A$21,IF(C654&gt;=Modélisation!$B$20,Modélisation!$A$20,IF(C654&gt;=Modélisation!$B$19,Modélisation!$A$19,IF(C654&gt;=Modélisation!$B$18,Modélisation!$A$18,Modélisation!$A$17))))))))))))</f>
        <v/>
      </c>
      <c r="F654" s="1" t="str">
        <f>IF(ISBLANK(C654),"",VLOOKUP(E654,Modélisation!$A$17:$H$23,8,FALSE))</f>
        <v/>
      </c>
      <c r="G654" s="4" t="str">
        <f>IF(ISBLANK(C654),"",IF(Modélisation!$B$3="Oui",IF(D654=Liste!$F$2,0%,VLOOKUP(D654,Modélisation!$A$69:$B$86,2,FALSE)),""))</f>
        <v/>
      </c>
      <c r="H654" s="1" t="str">
        <f>IF(ISBLANK(C654),"",IF(Modélisation!$B$3="Oui",F654*(1-G654),F654))</f>
        <v/>
      </c>
    </row>
    <row r="655" spans="1:8" x14ac:dyDescent="0.35">
      <c r="A655" s="2">
        <v>654</v>
      </c>
      <c r="B655" s="36"/>
      <c r="C655" s="39"/>
      <c r="D655" s="37"/>
      <c r="E655" s="1" t="str">
        <f>IF(ISBLANK(C655),"",IF(Modélisation!$B$10=3,IF(C655&gt;=Modélisation!$B$19,Modélisation!$A$19,IF(C655&gt;=Modélisation!$B$18,Modélisation!$A$18,Modélisation!$A$17)),IF(Modélisation!$B$10=4,IF(C655&gt;=Modélisation!$B$20,Modélisation!$A$20,IF(C655&gt;=Modélisation!$B$19,Modélisation!$A$19,IF(C655&gt;=Modélisation!$B$18,Modélisation!$A$18,Modélisation!$A$17))),IF(Modélisation!$B$10=5,IF(C655&gt;=Modélisation!$B$21,Modélisation!$A$21,IF(C655&gt;=Modélisation!$B$20,Modélisation!$A$20,IF(C655&gt;=Modélisation!$B$19,Modélisation!$A$19,IF(C655&gt;=Modélisation!$B$18,Modélisation!$A$18,Modélisation!$A$17)))),IF(Modélisation!$B$10=6,IF(C655&gt;=Modélisation!$B$22,Modélisation!$A$22,IF(C655&gt;=Modélisation!$B$21,Modélisation!$A$21,IF(C655&gt;=Modélisation!$B$20,Modélisation!$A$20,IF(C655&gt;=Modélisation!$B$19,Modélisation!$A$19,IF(C655&gt;=Modélisation!$B$18,Modélisation!$A$18,Modélisation!$A$17))))),IF(Modélisation!$B$10=7,IF(C655&gt;=Modélisation!$B$23,Modélisation!$A$23,IF(C655&gt;=Modélisation!$B$22,Modélisation!$A$22,IF(C655&gt;=Modélisation!$B$21,Modélisation!$A$21,IF(C655&gt;=Modélisation!$B$20,Modélisation!$A$20,IF(C655&gt;=Modélisation!$B$19,Modélisation!$A$19,IF(C655&gt;=Modélisation!$B$18,Modélisation!$A$18,Modélisation!$A$17))))))))))))</f>
        <v/>
      </c>
      <c r="F655" s="1" t="str">
        <f>IF(ISBLANK(C655),"",VLOOKUP(E655,Modélisation!$A$17:$H$23,8,FALSE))</f>
        <v/>
      </c>
      <c r="G655" s="4" t="str">
        <f>IF(ISBLANK(C655),"",IF(Modélisation!$B$3="Oui",IF(D655=Liste!$F$2,0%,VLOOKUP(D655,Modélisation!$A$69:$B$86,2,FALSE)),""))</f>
        <v/>
      </c>
      <c r="H655" s="1" t="str">
        <f>IF(ISBLANK(C655),"",IF(Modélisation!$B$3="Oui",F655*(1-G655),F655))</f>
        <v/>
      </c>
    </row>
    <row r="656" spans="1:8" x14ac:dyDescent="0.35">
      <c r="A656" s="2">
        <v>655</v>
      </c>
      <c r="B656" s="36"/>
      <c r="C656" s="39"/>
      <c r="D656" s="37"/>
      <c r="E656" s="1" t="str">
        <f>IF(ISBLANK(C656),"",IF(Modélisation!$B$10=3,IF(C656&gt;=Modélisation!$B$19,Modélisation!$A$19,IF(C656&gt;=Modélisation!$B$18,Modélisation!$A$18,Modélisation!$A$17)),IF(Modélisation!$B$10=4,IF(C656&gt;=Modélisation!$B$20,Modélisation!$A$20,IF(C656&gt;=Modélisation!$B$19,Modélisation!$A$19,IF(C656&gt;=Modélisation!$B$18,Modélisation!$A$18,Modélisation!$A$17))),IF(Modélisation!$B$10=5,IF(C656&gt;=Modélisation!$B$21,Modélisation!$A$21,IF(C656&gt;=Modélisation!$B$20,Modélisation!$A$20,IF(C656&gt;=Modélisation!$B$19,Modélisation!$A$19,IF(C656&gt;=Modélisation!$B$18,Modélisation!$A$18,Modélisation!$A$17)))),IF(Modélisation!$B$10=6,IF(C656&gt;=Modélisation!$B$22,Modélisation!$A$22,IF(C656&gt;=Modélisation!$B$21,Modélisation!$A$21,IF(C656&gt;=Modélisation!$B$20,Modélisation!$A$20,IF(C656&gt;=Modélisation!$B$19,Modélisation!$A$19,IF(C656&gt;=Modélisation!$B$18,Modélisation!$A$18,Modélisation!$A$17))))),IF(Modélisation!$B$10=7,IF(C656&gt;=Modélisation!$B$23,Modélisation!$A$23,IF(C656&gt;=Modélisation!$B$22,Modélisation!$A$22,IF(C656&gt;=Modélisation!$B$21,Modélisation!$A$21,IF(C656&gt;=Modélisation!$B$20,Modélisation!$A$20,IF(C656&gt;=Modélisation!$B$19,Modélisation!$A$19,IF(C656&gt;=Modélisation!$B$18,Modélisation!$A$18,Modélisation!$A$17))))))))))))</f>
        <v/>
      </c>
      <c r="F656" s="1" t="str">
        <f>IF(ISBLANK(C656),"",VLOOKUP(E656,Modélisation!$A$17:$H$23,8,FALSE))</f>
        <v/>
      </c>
      <c r="G656" s="4" t="str">
        <f>IF(ISBLANK(C656),"",IF(Modélisation!$B$3="Oui",IF(D656=Liste!$F$2,0%,VLOOKUP(D656,Modélisation!$A$69:$B$86,2,FALSE)),""))</f>
        <v/>
      </c>
      <c r="H656" s="1" t="str">
        <f>IF(ISBLANK(C656),"",IF(Modélisation!$B$3="Oui",F656*(1-G656),F656))</f>
        <v/>
      </c>
    </row>
    <row r="657" spans="1:8" x14ac:dyDescent="0.35">
      <c r="A657" s="2">
        <v>656</v>
      </c>
      <c r="B657" s="36"/>
      <c r="C657" s="39"/>
      <c r="D657" s="37"/>
      <c r="E657" s="1" t="str">
        <f>IF(ISBLANK(C657),"",IF(Modélisation!$B$10=3,IF(C657&gt;=Modélisation!$B$19,Modélisation!$A$19,IF(C657&gt;=Modélisation!$B$18,Modélisation!$A$18,Modélisation!$A$17)),IF(Modélisation!$B$10=4,IF(C657&gt;=Modélisation!$B$20,Modélisation!$A$20,IF(C657&gt;=Modélisation!$B$19,Modélisation!$A$19,IF(C657&gt;=Modélisation!$B$18,Modélisation!$A$18,Modélisation!$A$17))),IF(Modélisation!$B$10=5,IF(C657&gt;=Modélisation!$B$21,Modélisation!$A$21,IF(C657&gt;=Modélisation!$B$20,Modélisation!$A$20,IF(C657&gt;=Modélisation!$B$19,Modélisation!$A$19,IF(C657&gt;=Modélisation!$B$18,Modélisation!$A$18,Modélisation!$A$17)))),IF(Modélisation!$B$10=6,IF(C657&gt;=Modélisation!$B$22,Modélisation!$A$22,IF(C657&gt;=Modélisation!$B$21,Modélisation!$A$21,IF(C657&gt;=Modélisation!$B$20,Modélisation!$A$20,IF(C657&gt;=Modélisation!$B$19,Modélisation!$A$19,IF(C657&gt;=Modélisation!$B$18,Modélisation!$A$18,Modélisation!$A$17))))),IF(Modélisation!$B$10=7,IF(C657&gt;=Modélisation!$B$23,Modélisation!$A$23,IF(C657&gt;=Modélisation!$B$22,Modélisation!$A$22,IF(C657&gt;=Modélisation!$B$21,Modélisation!$A$21,IF(C657&gt;=Modélisation!$B$20,Modélisation!$A$20,IF(C657&gt;=Modélisation!$B$19,Modélisation!$A$19,IF(C657&gt;=Modélisation!$B$18,Modélisation!$A$18,Modélisation!$A$17))))))))))))</f>
        <v/>
      </c>
      <c r="F657" s="1" t="str">
        <f>IF(ISBLANK(C657),"",VLOOKUP(E657,Modélisation!$A$17:$H$23,8,FALSE))</f>
        <v/>
      </c>
      <c r="G657" s="4" t="str">
        <f>IF(ISBLANK(C657),"",IF(Modélisation!$B$3="Oui",IF(D657=Liste!$F$2,0%,VLOOKUP(D657,Modélisation!$A$69:$B$86,2,FALSE)),""))</f>
        <v/>
      </c>
      <c r="H657" s="1" t="str">
        <f>IF(ISBLANK(C657),"",IF(Modélisation!$B$3="Oui",F657*(1-G657),F657))</f>
        <v/>
      </c>
    </row>
    <row r="658" spans="1:8" x14ac:dyDescent="0.35">
      <c r="A658" s="2">
        <v>657</v>
      </c>
      <c r="B658" s="36"/>
      <c r="C658" s="39"/>
      <c r="D658" s="37"/>
      <c r="E658" s="1" t="str">
        <f>IF(ISBLANK(C658),"",IF(Modélisation!$B$10=3,IF(C658&gt;=Modélisation!$B$19,Modélisation!$A$19,IF(C658&gt;=Modélisation!$B$18,Modélisation!$A$18,Modélisation!$A$17)),IF(Modélisation!$B$10=4,IF(C658&gt;=Modélisation!$B$20,Modélisation!$A$20,IF(C658&gt;=Modélisation!$B$19,Modélisation!$A$19,IF(C658&gt;=Modélisation!$B$18,Modélisation!$A$18,Modélisation!$A$17))),IF(Modélisation!$B$10=5,IF(C658&gt;=Modélisation!$B$21,Modélisation!$A$21,IF(C658&gt;=Modélisation!$B$20,Modélisation!$A$20,IF(C658&gt;=Modélisation!$B$19,Modélisation!$A$19,IF(C658&gt;=Modélisation!$B$18,Modélisation!$A$18,Modélisation!$A$17)))),IF(Modélisation!$B$10=6,IF(C658&gt;=Modélisation!$B$22,Modélisation!$A$22,IF(C658&gt;=Modélisation!$B$21,Modélisation!$A$21,IF(C658&gt;=Modélisation!$B$20,Modélisation!$A$20,IF(C658&gt;=Modélisation!$B$19,Modélisation!$A$19,IF(C658&gt;=Modélisation!$B$18,Modélisation!$A$18,Modélisation!$A$17))))),IF(Modélisation!$B$10=7,IF(C658&gt;=Modélisation!$B$23,Modélisation!$A$23,IF(C658&gt;=Modélisation!$B$22,Modélisation!$A$22,IF(C658&gt;=Modélisation!$B$21,Modélisation!$A$21,IF(C658&gt;=Modélisation!$B$20,Modélisation!$A$20,IF(C658&gt;=Modélisation!$B$19,Modélisation!$A$19,IF(C658&gt;=Modélisation!$B$18,Modélisation!$A$18,Modélisation!$A$17))))))))))))</f>
        <v/>
      </c>
      <c r="F658" s="1" t="str">
        <f>IF(ISBLANK(C658),"",VLOOKUP(E658,Modélisation!$A$17:$H$23,8,FALSE))</f>
        <v/>
      </c>
      <c r="G658" s="4" t="str">
        <f>IF(ISBLANK(C658),"",IF(Modélisation!$B$3="Oui",IF(D658=Liste!$F$2,0%,VLOOKUP(D658,Modélisation!$A$69:$B$86,2,FALSE)),""))</f>
        <v/>
      </c>
      <c r="H658" s="1" t="str">
        <f>IF(ISBLANK(C658),"",IF(Modélisation!$B$3="Oui",F658*(1-G658),F658))</f>
        <v/>
      </c>
    </row>
    <row r="659" spans="1:8" x14ac:dyDescent="0.35">
      <c r="A659" s="2">
        <v>658</v>
      </c>
      <c r="B659" s="36"/>
      <c r="C659" s="39"/>
      <c r="D659" s="37"/>
      <c r="E659" s="1" t="str">
        <f>IF(ISBLANK(C659),"",IF(Modélisation!$B$10=3,IF(C659&gt;=Modélisation!$B$19,Modélisation!$A$19,IF(C659&gt;=Modélisation!$B$18,Modélisation!$A$18,Modélisation!$A$17)),IF(Modélisation!$B$10=4,IF(C659&gt;=Modélisation!$B$20,Modélisation!$A$20,IF(C659&gt;=Modélisation!$B$19,Modélisation!$A$19,IF(C659&gt;=Modélisation!$B$18,Modélisation!$A$18,Modélisation!$A$17))),IF(Modélisation!$B$10=5,IF(C659&gt;=Modélisation!$B$21,Modélisation!$A$21,IF(C659&gt;=Modélisation!$B$20,Modélisation!$A$20,IF(C659&gt;=Modélisation!$B$19,Modélisation!$A$19,IF(C659&gt;=Modélisation!$B$18,Modélisation!$A$18,Modélisation!$A$17)))),IF(Modélisation!$B$10=6,IF(C659&gt;=Modélisation!$B$22,Modélisation!$A$22,IF(C659&gt;=Modélisation!$B$21,Modélisation!$A$21,IF(C659&gt;=Modélisation!$B$20,Modélisation!$A$20,IF(C659&gt;=Modélisation!$B$19,Modélisation!$A$19,IF(C659&gt;=Modélisation!$B$18,Modélisation!$A$18,Modélisation!$A$17))))),IF(Modélisation!$B$10=7,IF(C659&gt;=Modélisation!$B$23,Modélisation!$A$23,IF(C659&gt;=Modélisation!$B$22,Modélisation!$A$22,IF(C659&gt;=Modélisation!$B$21,Modélisation!$A$21,IF(C659&gt;=Modélisation!$B$20,Modélisation!$A$20,IF(C659&gt;=Modélisation!$B$19,Modélisation!$A$19,IF(C659&gt;=Modélisation!$B$18,Modélisation!$A$18,Modélisation!$A$17))))))))))))</f>
        <v/>
      </c>
      <c r="F659" s="1" t="str">
        <f>IF(ISBLANK(C659),"",VLOOKUP(E659,Modélisation!$A$17:$H$23,8,FALSE))</f>
        <v/>
      </c>
      <c r="G659" s="4" t="str">
        <f>IF(ISBLANK(C659),"",IF(Modélisation!$B$3="Oui",IF(D659=Liste!$F$2,0%,VLOOKUP(D659,Modélisation!$A$69:$B$86,2,FALSE)),""))</f>
        <v/>
      </c>
      <c r="H659" s="1" t="str">
        <f>IF(ISBLANK(C659),"",IF(Modélisation!$B$3="Oui",F659*(1-G659),F659))</f>
        <v/>
      </c>
    </row>
    <row r="660" spans="1:8" x14ac:dyDescent="0.35">
      <c r="A660" s="2">
        <v>659</v>
      </c>
      <c r="B660" s="36"/>
      <c r="C660" s="39"/>
      <c r="D660" s="37"/>
      <c r="E660" s="1" t="str">
        <f>IF(ISBLANK(C660),"",IF(Modélisation!$B$10=3,IF(C660&gt;=Modélisation!$B$19,Modélisation!$A$19,IF(C660&gt;=Modélisation!$B$18,Modélisation!$A$18,Modélisation!$A$17)),IF(Modélisation!$B$10=4,IF(C660&gt;=Modélisation!$B$20,Modélisation!$A$20,IF(C660&gt;=Modélisation!$B$19,Modélisation!$A$19,IF(C660&gt;=Modélisation!$B$18,Modélisation!$A$18,Modélisation!$A$17))),IF(Modélisation!$B$10=5,IF(C660&gt;=Modélisation!$B$21,Modélisation!$A$21,IF(C660&gt;=Modélisation!$B$20,Modélisation!$A$20,IF(C660&gt;=Modélisation!$B$19,Modélisation!$A$19,IF(C660&gt;=Modélisation!$B$18,Modélisation!$A$18,Modélisation!$A$17)))),IF(Modélisation!$B$10=6,IF(C660&gt;=Modélisation!$B$22,Modélisation!$A$22,IF(C660&gt;=Modélisation!$B$21,Modélisation!$A$21,IF(C660&gt;=Modélisation!$B$20,Modélisation!$A$20,IF(C660&gt;=Modélisation!$B$19,Modélisation!$A$19,IF(C660&gt;=Modélisation!$B$18,Modélisation!$A$18,Modélisation!$A$17))))),IF(Modélisation!$B$10=7,IF(C660&gt;=Modélisation!$B$23,Modélisation!$A$23,IF(C660&gt;=Modélisation!$B$22,Modélisation!$A$22,IF(C660&gt;=Modélisation!$B$21,Modélisation!$A$21,IF(C660&gt;=Modélisation!$B$20,Modélisation!$A$20,IF(C660&gt;=Modélisation!$B$19,Modélisation!$A$19,IF(C660&gt;=Modélisation!$B$18,Modélisation!$A$18,Modélisation!$A$17))))))))))))</f>
        <v/>
      </c>
      <c r="F660" s="1" t="str">
        <f>IF(ISBLANK(C660),"",VLOOKUP(E660,Modélisation!$A$17:$H$23,8,FALSE))</f>
        <v/>
      </c>
      <c r="G660" s="4" t="str">
        <f>IF(ISBLANK(C660),"",IF(Modélisation!$B$3="Oui",IF(D660=Liste!$F$2,0%,VLOOKUP(D660,Modélisation!$A$69:$B$86,2,FALSE)),""))</f>
        <v/>
      </c>
      <c r="H660" s="1" t="str">
        <f>IF(ISBLANK(C660),"",IF(Modélisation!$B$3="Oui",F660*(1-G660),F660))</f>
        <v/>
      </c>
    </row>
    <row r="661" spans="1:8" x14ac:dyDescent="0.35">
      <c r="A661" s="2">
        <v>660</v>
      </c>
      <c r="B661" s="36"/>
      <c r="C661" s="39"/>
      <c r="D661" s="37"/>
      <c r="E661" s="1" t="str">
        <f>IF(ISBLANK(C661),"",IF(Modélisation!$B$10=3,IF(C661&gt;=Modélisation!$B$19,Modélisation!$A$19,IF(C661&gt;=Modélisation!$B$18,Modélisation!$A$18,Modélisation!$A$17)),IF(Modélisation!$B$10=4,IF(C661&gt;=Modélisation!$B$20,Modélisation!$A$20,IF(C661&gt;=Modélisation!$B$19,Modélisation!$A$19,IF(C661&gt;=Modélisation!$B$18,Modélisation!$A$18,Modélisation!$A$17))),IF(Modélisation!$B$10=5,IF(C661&gt;=Modélisation!$B$21,Modélisation!$A$21,IF(C661&gt;=Modélisation!$B$20,Modélisation!$A$20,IF(C661&gt;=Modélisation!$B$19,Modélisation!$A$19,IF(C661&gt;=Modélisation!$B$18,Modélisation!$A$18,Modélisation!$A$17)))),IF(Modélisation!$B$10=6,IF(C661&gt;=Modélisation!$B$22,Modélisation!$A$22,IF(C661&gt;=Modélisation!$B$21,Modélisation!$A$21,IF(C661&gt;=Modélisation!$B$20,Modélisation!$A$20,IF(C661&gt;=Modélisation!$B$19,Modélisation!$A$19,IF(C661&gt;=Modélisation!$B$18,Modélisation!$A$18,Modélisation!$A$17))))),IF(Modélisation!$B$10=7,IF(C661&gt;=Modélisation!$B$23,Modélisation!$A$23,IF(C661&gt;=Modélisation!$B$22,Modélisation!$A$22,IF(C661&gt;=Modélisation!$B$21,Modélisation!$A$21,IF(C661&gt;=Modélisation!$B$20,Modélisation!$A$20,IF(C661&gt;=Modélisation!$B$19,Modélisation!$A$19,IF(C661&gt;=Modélisation!$B$18,Modélisation!$A$18,Modélisation!$A$17))))))))))))</f>
        <v/>
      </c>
      <c r="F661" s="1" t="str">
        <f>IF(ISBLANK(C661),"",VLOOKUP(E661,Modélisation!$A$17:$H$23,8,FALSE))</f>
        <v/>
      </c>
      <c r="G661" s="4" t="str">
        <f>IF(ISBLANK(C661),"",IF(Modélisation!$B$3="Oui",IF(D661=Liste!$F$2,0%,VLOOKUP(D661,Modélisation!$A$69:$B$86,2,FALSE)),""))</f>
        <v/>
      </c>
      <c r="H661" s="1" t="str">
        <f>IF(ISBLANK(C661),"",IF(Modélisation!$B$3="Oui",F661*(1-G661),F661))</f>
        <v/>
      </c>
    </row>
    <row r="662" spans="1:8" x14ac:dyDescent="0.35">
      <c r="A662" s="2">
        <v>661</v>
      </c>
      <c r="B662" s="36"/>
      <c r="C662" s="39"/>
      <c r="D662" s="37"/>
      <c r="E662" s="1" t="str">
        <f>IF(ISBLANK(C662),"",IF(Modélisation!$B$10=3,IF(C662&gt;=Modélisation!$B$19,Modélisation!$A$19,IF(C662&gt;=Modélisation!$B$18,Modélisation!$A$18,Modélisation!$A$17)),IF(Modélisation!$B$10=4,IF(C662&gt;=Modélisation!$B$20,Modélisation!$A$20,IF(C662&gt;=Modélisation!$B$19,Modélisation!$A$19,IF(C662&gt;=Modélisation!$B$18,Modélisation!$A$18,Modélisation!$A$17))),IF(Modélisation!$B$10=5,IF(C662&gt;=Modélisation!$B$21,Modélisation!$A$21,IF(C662&gt;=Modélisation!$B$20,Modélisation!$A$20,IF(C662&gt;=Modélisation!$B$19,Modélisation!$A$19,IF(C662&gt;=Modélisation!$B$18,Modélisation!$A$18,Modélisation!$A$17)))),IF(Modélisation!$B$10=6,IF(C662&gt;=Modélisation!$B$22,Modélisation!$A$22,IF(C662&gt;=Modélisation!$B$21,Modélisation!$A$21,IF(C662&gt;=Modélisation!$B$20,Modélisation!$A$20,IF(C662&gt;=Modélisation!$B$19,Modélisation!$A$19,IF(C662&gt;=Modélisation!$B$18,Modélisation!$A$18,Modélisation!$A$17))))),IF(Modélisation!$B$10=7,IF(C662&gt;=Modélisation!$B$23,Modélisation!$A$23,IF(C662&gt;=Modélisation!$B$22,Modélisation!$A$22,IF(C662&gt;=Modélisation!$B$21,Modélisation!$A$21,IF(C662&gt;=Modélisation!$B$20,Modélisation!$A$20,IF(C662&gt;=Modélisation!$B$19,Modélisation!$A$19,IF(C662&gt;=Modélisation!$B$18,Modélisation!$A$18,Modélisation!$A$17))))))))))))</f>
        <v/>
      </c>
      <c r="F662" s="1" t="str">
        <f>IF(ISBLANK(C662),"",VLOOKUP(E662,Modélisation!$A$17:$H$23,8,FALSE))</f>
        <v/>
      </c>
      <c r="G662" s="4" t="str">
        <f>IF(ISBLANK(C662),"",IF(Modélisation!$B$3="Oui",IF(D662=Liste!$F$2,0%,VLOOKUP(D662,Modélisation!$A$69:$B$86,2,FALSE)),""))</f>
        <v/>
      </c>
      <c r="H662" s="1" t="str">
        <f>IF(ISBLANK(C662),"",IF(Modélisation!$B$3="Oui",F662*(1-G662),F662))</f>
        <v/>
      </c>
    </row>
    <row r="663" spans="1:8" x14ac:dyDescent="0.35">
      <c r="A663" s="2">
        <v>662</v>
      </c>
      <c r="B663" s="36"/>
      <c r="C663" s="39"/>
      <c r="D663" s="37"/>
      <c r="E663" s="1" t="str">
        <f>IF(ISBLANK(C663),"",IF(Modélisation!$B$10=3,IF(C663&gt;=Modélisation!$B$19,Modélisation!$A$19,IF(C663&gt;=Modélisation!$B$18,Modélisation!$A$18,Modélisation!$A$17)),IF(Modélisation!$B$10=4,IF(C663&gt;=Modélisation!$B$20,Modélisation!$A$20,IF(C663&gt;=Modélisation!$B$19,Modélisation!$A$19,IF(C663&gt;=Modélisation!$B$18,Modélisation!$A$18,Modélisation!$A$17))),IF(Modélisation!$B$10=5,IF(C663&gt;=Modélisation!$B$21,Modélisation!$A$21,IF(C663&gt;=Modélisation!$B$20,Modélisation!$A$20,IF(C663&gt;=Modélisation!$B$19,Modélisation!$A$19,IF(C663&gt;=Modélisation!$B$18,Modélisation!$A$18,Modélisation!$A$17)))),IF(Modélisation!$B$10=6,IF(C663&gt;=Modélisation!$B$22,Modélisation!$A$22,IF(C663&gt;=Modélisation!$B$21,Modélisation!$A$21,IF(C663&gt;=Modélisation!$B$20,Modélisation!$A$20,IF(C663&gt;=Modélisation!$B$19,Modélisation!$A$19,IF(C663&gt;=Modélisation!$B$18,Modélisation!$A$18,Modélisation!$A$17))))),IF(Modélisation!$B$10=7,IF(C663&gt;=Modélisation!$B$23,Modélisation!$A$23,IF(C663&gt;=Modélisation!$B$22,Modélisation!$A$22,IF(C663&gt;=Modélisation!$B$21,Modélisation!$A$21,IF(C663&gt;=Modélisation!$B$20,Modélisation!$A$20,IF(C663&gt;=Modélisation!$B$19,Modélisation!$A$19,IF(C663&gt;=Modélisation!$B$18,Modélisation!$A$18,Modélisation!$A$17))))))))))))</f>
        <v/>
      </c>
      <c r="F663" s="1" t="str">
        <f>IF(ISBLANK(C663),"",VLOOKUP(E663,Modélisation!$A$17:$H$23,8,FALSE))</f>
        <v/>
      </c>
      <c r="G663" s="4" t="str">
        <f>IF(ISBLANK(C663),"",IF(Modélisation!$B$3="Oui",IF(D663=Liste!$F$2,0%,VLOOKUP(D663,Modélisation!$A$69:$B$86,2,FALSE)),""))</f>
        <v/>
      </c>
      <c r="H663" s="1" t="str">
        <f>IF(ISBLANK(C663),"",IF(Modélisation!$B$3="Oui",F663*(1-G663),F663))</f>
        <v/>
      </c>
    </row>
    <row r="664" spans="1:8" x14ac:dyDescent="0.35">
      <c r="A664" s="2">
        <v>663</v>
      </c>
      <c r="B664" s="36"/>
      <c r="C664" s="39"/>
      <c r="D664" s="37"/>
      <c r="E664" s="1" t="str">
        <f>IF(ISBLANK(C664),"",IF(Modélisation!$B$10=3,IF(C664&gt;=Modélisation!$B$19,Modélisation!$A$19,IF(C664&gt;=Modélisation!$B$18,Modélisation!$A$18,Modélisation!$A$17)),IF(Modélisation!$B$10=4,IF(C664&gt;=Modélisation!$B$20,Modélisation!$A$20,IF(C664&gt;=Modélisation!$B$19,Modélisation!$A$19,IF(C664&gt;=Modélisation!$B$18,Modélisation!$A$18,Modélisation!$A$17))),IF(Modélisation!$B$10=5,IF(C664&gt;=Modélisation!$B$21,Modélisation!$A$21,IF(C664&gt;=Modélisation!$B$20,Modélisation!$A$20,IF(C664&gt;=Modélisation!$B$19,Modélisation!$A$19,IF(C664&gt;=Modélisation!$B$18,Modélisation!$A$18,Modélisation!$A$17)))),IF(Modélisation!$B$10=6,IF(C664&gt;=Modélisation!$B$22,Modélisation!$A$22,IF(C664&gt;=Modélisation!$B$21,Modélisation!$A$21,IF(C664&gt;=Modélisation!$B$20,Modélisation!$A$20,IF(C664&gt;=Modélisation!$B$19,Modélisation!$A$19,IF(C664&gt;=Modélisation!$B$18,Modélisation!$A$18,Modélisation!$A$17))))),IF(Modélisation!$B$10=7,IF(C664&gt;=Modélisation!$B$23,Modélisation!$A$23,IF(C664&gt;=Modélisation!$B$22,Modélisation!$A$22,IF(C664&gt;=Modélisation!$B$21,Modélisation!$A$21,IF(C664&gt;=Modélisation!$B$20,Modélisation!$A$20,IF(C664&gt;=Modélisation!$B$19,Modélisation!$A$19,IF(C664&gt;=Modélisation!$B$18,Modélisation!$A$18,Modélisation!$A$17))))))))))))</f>
        <v/>
      </c>
      <c r="F664" s="1" t="str">
        <f>IF(ISBLANK(C664),"",VLOOKUP(E664,Modélisation!$A$17:$H$23,8,FALSE))</f>
        <v/>
      </c>
      <c r="G664" s="4" t="str">
        <f>IF(ISBLANK(C664),"",IF(Modélisation!$B$3="Oui",IF(D664=Liste!$F$2,0%,VLOOKUP(D664,Modélisation!$A$69:$B$86,2,FALSE)),""))</f>
        <v/>
      </c>
      <c r="H664" s="1" t="str">
        <f>IF(ISBLANK(C664),"",IF(Modélisation!$B$3="Oui",F664*(1-G664),F664))</f>
        <v/>
      </c>
    </row>
    <row r="665" spans="1:8" x14ac:dyDescent="0.35">
      <c r="A665" s="2">
        <v>664</v>
      </c>
      <c r="B665" s="36"/>
      <c r="C665" s="39"/>
      <c r="D665" s="37"/>
      <c r="E665" s="1" t="str">
        <f>IF(ISBLANK(C665),"",IF(Modélisation!$B$10=3,IF(C665&gt;=Modélisation!$B$19,Modélisation!$A$19,IF(C665&gt;=Modélisation!$B$18,Modélisation!$A$18,Modélisation!$A$17)),IF(Modélisation!$B$10=4,IF(C665&gt;=Modélisation!$B$20,Modélisation!$A$20,IF(C665&gt;=Modélisation!$B$19,Modélisation!$A$19,IF(C665&gt;=Modélisation!$B$18,Modélisation!$A$18,Modélisation!$A$17))),IF(Modélisation!$B$10=5,IF(C665&gt;=Modélisation!$B$21,Modélisation!$A$21,IF(C665&gt;=Modélisation!$B$20,Modélisation!$A$20,IF(C665&gt;=Modélisation!$B$19,Modélisation!$A$19,IF(C665&gt;=Modélisation!$B$18,Modélisation!$A$18,Modélisation!$A$17)))),IF(Modélisation!$B$10=6,IF(C665&gt;=Modélisation!$B$22,Modélisation!$A$22,IF(C665&gt;=Modélisation!$B$21,Modélisation!$A$21,IF(C665&gt;=Modélisation!$B$20,Modélisation!$A$20,IF(C665&gt;=Modélisation!$B$19,Modélisation!$A$19,IF(C665&gt;=Modélisation!$B$18,Modélisation!$A$18,Modélisation!$A$17))))),IF(Modélisation!$B$10=7,IF(C665&gt;=Modélisation!$B$23,Modélisation!$A$23,IF(C665&gt;=Modélisation!$B$22,Modélisation!$A$22,IF(C665&gt;=Modélisation!$B$21,Modélisation!$A$21,IF(C665&gt;=Modélisation!$B$20,Modélisation!$A$20,IF(C665&gt;=Modélisation!$B$19,Modélisation!$A$19,IF(C665&gt;=Modélisation!$B$18,Modélisation!$A$18,Modélisation!$A$17))))))))))))</f>
        <v/>
      </c>
      <c r="F665" s="1" t="str">
        <f>IF(ISBLANK(C665),"",VLOOKUP(E665,Modélisation!$A$17:$H$23,8,FALSE))</f>
        <v/>
      </c>
      <c r="G665" s="4" t="str">
        <f>IF(ISBLANK(C665),"",IF(Modélisation!$B$3="Oui",IF(D665=Liste!$F$2,0%,VLOOKUP(D665,Modélisation!$A$69:$B$86,2,FALSE)),""))</f>
        <v/>
      </c>
      <c r="H665" s="1" t="str">
        <f>IF(ISBLANK(C665),"",IF(Modélisation!$B$3="Oui",F665*(1-G665),F665))</f>
        <v/>
      </c>
    </row>
    <row r="666" spans="1:8" x14ac:dyDescent="0.35">
      <c r="A666" s="2">
        <v>665</v>
      </c>
      <c r="B666" s="36"/>
      <c r="C666" s="39"/>
      <c r="D666" s="37"/>
      <c r="E666" s="1" t="str">
        <f>IF(ISBLANK(C666),"",IF(Modélisation!$B$10=3,IF(C666&gt;=Modélisation!$B$19,Modélisation!$A$19,IF(C666&gt;=Modélisation!$B$18,Modélisation!$A$18,Modélisation!$A$17)),IF(Modélisation!$B$10=4,IF(C666&gt;=Modélisation!$B$20,Modélisation!$A$20,IF(C666&gt;=Modélisation!$B$19,Modélisation!$A$19,IF(C666&gt;=Modélisation!$B$18,Modélisation!$A$18,Modélisation!$A$17))),IF(Modélisation!$B$10=5,IF(C666&gt;=Modélisation!$B$21,Modélisation!$A$21,IF(C666&gt;=Modélisation!$B$20,Modélisation!$A$20,IF(C666&gt;=Modélisation!$B$19,Modélisation!$A$19,IF(C666&gt;=Modélisation!$B$18,Modélisation!$A$18,Modélisation!$A$17)))),IF(Modélisation!$B$10=6,IF(C666&gt;=Modélisation!$B$22,Modélisation!$A$22,IF(C666&gt;=Modélisation!$B$21,Modélisation!$A$21,IF(C666&gt;=Modélisation!$B$20,Modélisation!$A$20,IF(C666&gt;=Modélisation!$B$19,Modélisation!$A$19,IF(C666&gt;=Modélisation!$B$18,Modélisation!$A$18,Modélisation!$A$17))))),IF(Modélisation!$B$10=7,IF(C666&gt;=Modélisation!$B$23,Modélisation!$A$23,IF(C666&gt;=Modélisation!$B$22,Modélisation!$A$22,IF(C666&gt;=Modélisation!$B$21,Modélisation!$A$21,IF(C666&gt;=Modélisation!$B$20,Modélisation!$A$20,IF(C666&gt;=Modélisation!$B$19,Modélisation!$A$19,IF(C666&gt;=Modélisation!$B$18,Modélisation!$A$18,Modélisation!$A$17))))))))))))</f>
        <v/>
      </c>
      <c r="F666" s="1" t="str">
        <f>IF(ISBLANK(C666),"",VLOOKUP(E666,Modélisation!$A$17:$H$23,8,FALSE))</f>
        <v/>
      </c>
      <c r="G666" s="4" t="str">
        <f>IF(ISBLANK(C666),"",IF(Modélisation!$B$3="Oui",IF(D666=Liste!$F$2,0%,VLOOKUP(D666,Modélisation!$A$69:$B$86,2,FALSE)),""))</f>
        <v/>
      </c>
      <c r="H666" s="1" t="str">
        <f>IF(ISBLANK(C666),"",IF(Modélisation!$B$3="Oui",F666*(1-G666),F666))</f>
        <v/>
      </c>
    </row>
    <row r="667" spans="1:8" x14ac:dyDescent="0.35">
      <c r="A667" s="2">
        <v>666</v>
      </c>
      <c r="B667" s="36"/>
      <c r="C667" s="39"/>
      <c r="D667" s="37"/>
      <c r="E667" s="1" t="str">
        <f>IF(ISBLANK(C667),"",IF(Modélisation!$B$10=3,IF(C667&gt;=Modélisation!$B$19,Modélisation!$A$19,IF(C667&gt;=Modélisation!$B$18,Modélisation!$A$18,Modélisation!$A$17)),IF(Modélisation!$B$10=4,IF(C667&gt;=Modélisation!$B$20,Modélisation!$A$20,IF(C667&gt;=Modélisation!$B$19,Modélisation!$A$19,IF(C667&gt;=Modélisation!$B$18,Modélisation!$A$18,Modélisation!$A$17))),IF(Modélisation!$B$10=5,IF(C667&gt;=Modélisation!$B$21,Modélisation!$A$21,IF(C667&gt;=Modélisation!$B$20,Modélisation!$A$20,IF(C667&gt;=Modélisation!$B$19,Modélisation!$A$19,IF(C667&gt;=Modélisation!$B$18,Modélisation!$A$18,Modélisation!$A$17)))),IF(Modélisation!$B$10=6,IF(C667&gt;=Modélisation!$B$22,Modélisation!$A$22,IF(C667&gt;=Modélisation!$B$21,Modélisation!$A$21,IF(C667&gt;=Modélisation!$B$20,Modélisation!$A$20,IF(C667&gt;=Modélisation!$B$19,Modélisation!$A$19,IF(C667&gt;=Modélisation!$B$18,Modélisation!$A$18,Modélisation!$A$17))))),IF(Modélisation!$B$10=7,IF(C667&gt;=Modélisation!$B$23,Modélisation!$A$23,IF(C667&gt;=Modélisation!$B$22,Modélisation!$A$22,IF(C667&gt;=Modélisation!$B$21,Modélisation!$A$21,IF(C667&gt;=Modélisation!$B$20,Modélisation!$A$20,IF(C667&gt;=Modélisation!$B$19,Modélisation!$A$19,IF(C667&gt;=Modélisation!$B$18,Modélisation!$A$18,Modélisation!$A$17))))))))))))</f>
        <v/>
      </c>
      <c r="F667" s="1" t="str">
        <f>IF(ISBLANK(C667),"",VLOOKUP(E667,Modélisation!$A$17:$H$23,8,FALSE))</f>
        <v/>
      </c>
      <c r="G667" s="4" t="str">
        <f>IF(ISBLANK(C667),"",IF(Modélisation!$B$3="Oui",IF(D667=Liste!$F$2,0%,VLOOKUP(D667,Modélisation!$A$69:$B$86,2,FALSE)),""))</f>
        <v/>
      </c>
      <c r="H667" s="1" t="str">
        <f>IF(ISBLANK(C667),"",IF(Modélisation!$B$3="Oui",F667*(1-G667),F667))</f>
        <v/>
      </c>
    </row>
    <row r="668" spans="1:8" x14ac:dyDescent="0.35">
      <c r="A668" s="2">
        <v>667</v>
      </c>
      <c r="B668" s="36"/>
      <c r="C668" s="39"/>
      <c r="D668" s="37"/>
      <c r="E668" s="1" t="str">
        <f>IF(ISBLANK(C668),"",IF(Modélisation!$B$10=3,IF(C668&gt;=Modélisation!$B$19,Modélisation!$A$19,IF(C668&gt;=Modélisation!$B$18,Modélisation!$A$18,Modélisation!$A$17)),IF(Modélisation!$B$10=4,IF(C668&gt;=Modélisation!$B$20,Modélisation!$A$20,IF(C668&gt;=Modélisation!$B$19,Modélisation!$A$19,IF(C668&gt;=Modélisation!$B$18,Modélisation!$A$18,Modélisation!$A$17))),IF(Modélisation!$B$10=5,IF(C668&gt;=Modélisation!$B$21,Modélisation!$A$21,IF(C668&gt;=Modélisation!$B$20,Modélisation!$A$20,IF(C668&gt;=Modélisation!$B$19,Modélisation!$A$19,IF(C668&gt;=Modélisation!$B$18,Modélisation!$A$18,Modélisation!$A$17)))),IF(Modélisation!$B$10=6,IF(C668&gt;=Modélisation!$B$22,Modélisation!$A$22,IF(C668&gt;=Modélisation!$B$21,Modélisation!$A$21,IF(C668&gt;=Modélisation!$B$20,Modélisation!$A$20,IF(C668&gt;=Modélisation!$B$19,Modélisation!$A$19,IF(C668&gt;=Modélisation!$B$18,Modélisation!$A$18,Modélisation!$A$17))))),IF(Modélisation!$B$10=7,IF(C668&gt;=Modélisation!$B$23,Modélisation!$A$23,IF(C668&gt;=Modélisation!$B$22,Modélisation!$A$22,IF(C668&gt;=Modélisation!$B$21,Modélisation!$A$21,IF(C668&gt;=Modélisation!$B$20,Modélisation!$A$20,IF(C668&gt;=Modélisation!$B$19,Modélisation!$A$19,IF(C668&gt;=Modélisation!$B$18,Modélisation!$A$18,Modélisation!$A$17))))))))))))</f>
        <v/>
      </c>
      <c r="F668" s="1" t="str">
        <f>IF(ISBLANK(C668),"",VLOOKUP(E668,Modélisation!$A$17:$H$23,8,FALSE))</f>
        <v/>
      </c>
      <c r="G668" s="4" t="str">
        <f>IF(ISBLANK(C668),"",IF(Modélisation!$B$3="Oui",IF(D668=Liste!$F$2,0%,VLOOKUP(D668,Modélisation!$A$69:$B$86,2,FALSE)),""))</f>
        <v/>
      </c>
      <c r="H668" s="1" t="str">
        <f>IF(ISBLANK(C668),"",IF(Modélisation!$B$3="Oui",F668*(1-G668),F668))</f>
        <v/>
      </c>
    </row>
    <row r="669" spans="1:8" x14ac:dyDescent="0.35">
      <c r="A669" s="2">
        <v>668</v>
      </c>
      <c r="B669" s="36"/>
      <c r="C669" s="39"/>
      <c r="D669" s="37"/>
      <c r="E669" s="1" t="str">
        <f>IF(ISBLANK(C669),"",IF(Modélisation!$B$10=3,IF(C669&gt;=Modélisation!$B$19,Modélisation!$A$19,IF(C669&gt;=Modélisation!$B$18,Modélisation!$A$18,Modélisation!$A$17)),IF(Modélisation!$B$10=4,IF(C669&gt;=Modélisation!$B$20,Modélisation!$A$20,IF(C669&gt;=Modélisation!$B$19,Modélisation!$A$19,IF(C669&gt;=Modélisation!$B$18,Modélisation!$A$18,Modélisation!$A$17))),IF(Modélisation!$B$10=5,IF(C669&gt;=Modélisation!$B$21,Modélisation!$A$21,IF(C669&gt;=Modélisation!$B$20,Modélisation!$A$20,IF(C669&gt;=Modélisation!$B$19,Modélisation!$A$19,IF(C669&gt;=Modélisation!$B$18,Modélisation!$A$18,Modélisation!$A$17)))),IF(Modélisation!$B$10=6,IF(C669&gt;=Modélisation!$B$22,Modélisation!$A$22,IF(C669&gt;=Modélisation!$B$21,Modélisation!$A$21,IF(C669&gt;=Modélisation!$B$20,Modélisation!$A$20,IF(C669&gt;=Modélisation!$B$19,Modélisation!$A$19,IF(C669&gt;=Modélisation!$B$18,Modélisation!$A$18,Modélisation!$A$17))))),IF(Modélisation!$B$10=7,IF(C669&gt;=Modélisation!$B$23,Modélisation!$A$23,IF(C669&gt;=Modélisation!$B$22,Modélisation!$A$22,IF(C669&gt;=Modélisation!$B$21,Modélisation!$A$21,IF(C669&gt;=Modélisation!$B$20,Modélisation!$A$20,IF(C669&gt;=Modélisation!$B$19,Modélisation!$A$19,IF(C669&gt;=Modélisation!$B$18,Modélisation!$A$18,Modélisation!$A$17))))))))))))</f>
        <v/>
      </c>
      <c r="F669" s="1" t="str">
        <f>IF(ISBLANK(C669),"",VLOOKUP(E669,Modélisation!$A$17:$H$23,8,FALSE))</f>
        <v/>
      </c>
      <c r="G669" s="4" t="str">
        <f>IF(ISBLANK(C669),"",IF(Modélisation!$B$3="Oui",IF(D669=Liste!$F$2,0%,VLOOKUP(D669,Modélisation!$A$69:$B$86,2,FALSE)),""))</f>
        <v/>
      </c>
      <c r="H669" s="1" t="str">
        <f>IF(ISBLANK(C669),"",IF(Modélisation!$B$3="Oui",F669*(1-G669),F669))</f>
        <v/>
      </c>
    </row>
    <row r="670" spans="1:8" x14ac:dyDescent="0.35">
      <c r="A670" s="2">
        <v>669</v>
      </c>
      <c r="B670" s="36"/>
      <c r="C670" s="39"/>
      <c r="D670" s="37"/>
      <c r="E670" s="1" t="str">
        <f>IF(ISBLANK(C670),"",IF(Modélisation!$B$10=3,IF(C670&gt;=Modélisation!$B$19,Modélisation!$A$19,IF(C670&gt;=Modélisation!$B$18,Modélisation!$A$18,Modélisation!$A$17)),IF(Modélisation!$B$10=4,IF(C670&gt;=Modélisation!$B$20,Modélisation!$A$20,IF(C670&gt;=Modélisation!$B$19,Modélisation!$A$19,IF(C670&gt;=Modélisation!$B$18,Modélisation!$A$18,Modélisation!$A$17))),IF(Modélisation!$B$10=5,IF(C670&gt;=Modélisation!$B$21,Modélisation!$A$21,IF(C670&gt;=Modélisation!$B$20,Modélisation!$A$20,IF(C670&gt;=Modélisation!$B$19,Modélisation!$A$19,IF(C670&gt;=Modélisation!$B$18,Modélisation!$A$18,Modélisation!$A$17)))),IF(Modélisation!$B$10=6,IF(C670&gt;=Modélisation!$B$22,Modélisation!$A$22,IF(C670&gt;=Modélisation!$B$21,Modélisation!$A$21,IF(C670&gt;=Modélisation!$B$20,Modélisation!$A$20,IF(C670&gt;=Modélisation!$B$19,Modélisation!$A$19,IF(C670&gt;=Modélisation!$B$18,Modélisation!$A$18,Modélisation!$A$17))))),IF(Modélisation!$B$10=7,IF(C670&gt;=Modélisation!$B$23,Modélisation!$A$23,IF(C670&gt;=Modélisation!$B$22,Modélisation!$A$22,IF(C670&gt;=Modélisation!$B$21,Modélisation!$A$21,IF(C670&gt;=Modélisation!$B$20,Modélisation!$A$20,IF(C670&gt;=Modélisation!$B$19,Modélisation!$A$19,IF(C670&gt;=Modélisation!$B$18,Modélisation!$A$18,Modélisation!$A$17))))))))))))</f>
        <v/>
      </c>
      <c r="F670" s="1" t="str">
        <f>IF(ISBLANK(C670),"",VLOOKUP(E670,Modélisation!$A$17:$H$23,8,FALSE))</f>
        <v/>
      </c>
      <c r="G670" s="4" t="str">
        <f>IF(ISBLANK(C670),"",IF(Modélisation!$B$3="Oui",IF(D670=Liste!$F$2,0%,VLOOKUP(D670,Modélisation!$A$69:$B$86,2,FALSE)),""))</f>
        <v/>
      </c>
      <c r="H670" s="1" t="str">
        <f>IF(ISBLANK(C670),"",IF(Modélisation!$B$3="Oui",F670*(1-G670),F670))</f>
        <v/>
      </c>
    </row>
    <row r="671" spans="1:8" x14ac:dyDescent="0.35">
      <c r="A671" s="2">
        <v>670</v>
      </c>
      <c r="B671" s="36"/>
      <c r="C671" s="39"/>
      <c r="D671" s="37"/>
      <c r="E671" s="1" t="str">
        <f>IF(ISBLANK(C671),"",IF(Modélisation!$B$10=3,IF(C671&gt;=Modélisation!$B$19,Modélisation!$A$19,IF(C671&gt;=Modélisation!$B$18,Modélisation!$A$18,Modélisation!$A$17)),IF(Modélisation!$B$10=4,IF(C671&gt;=Modélisation!$B$20,Modélisation!$A$20,IF(C671&gt;=Modélisation!$B$19,Modélisation!$A$19,IF(C671&gt;=Modélisation!$B$18,Modélisation!$A$18,Modélisation!$A$17))),IF(Modélisation!$B$10=5,IF(C671&gt;=Modélisation!$B$21,Modélisation!$A$21,IF(C671&gt;=Modélisation!$B$20,Modélisation!$A$20,IF(C671&gt;=Modélisation!$B$19,Modélisation!$A$19,IF(C671&gt;=Modélisation!$B$18,Modélisation!$A$18,Modélisation!$A$17)))),IF(Modélisation!$B$10=6,IF(C671&gt;=Modélisation!$B$22,Modélisation!$A$22,IF(C671&gt;=Modélisation!$B$21,Modélisation!$A$21,IF(C671&gt;=Modélisation!$B$20,Modélisation!$A$20,IF(C671&gt;=Modélisation!$B$19,Modélisation!$A$19,IF(C671&gt;=Modélisation!$B$18,Modélisation!$A$18,Modélisation!$A$17))))),IF(Modélisation!$B$10=7,IF(C671&gt;=Modélisation!$B$23,Modélisation!$A$23,IF(C671&gt;=Modélisation!$B$22,Modélisation!$A$22,IF(C671&gt;=Modélisation!$B$21,Modélisation!$A$21,IF(C671&gt;=Modélisation!$B$20,Modélisation!$A$20,IF(C671&gt;=Modélisation!$B$19,Modélisation!$A$19,IF(C671&gt;=Modélisation!$B$18,Modélisation!$A$18,Modélisation!$A$17))))))))))))</f>
        <v/>
      </c>
      <c r="F671" s="1" t="str">
        <f>IF(ISBLANK(C671),"",VLOOKUP(E671,Modélisation!$A$17:$H$23,8,FALSE))</f>
        <v/>
      </c>
      <c r="G671" s="4" t="str">
        <f>IF(ISBLANK(C671),"",IF(Modélisation!$B$3="Oui",IF(D671=Liste!$F$2,0%,VLOOKUP(D671,Modélisation!$A$69:$B$86,2,FALSE)),""))</f>
        <v/>
      </c>
      <c r="H671" s="1" t="str">
        <f>IF(ISBLANK(C671),"",IF(Modélisation!$B$3="Oui",F671*(1-G671),F671))</f>
        <v/>
      </c>
    </row>
    <row r="672" spans="1:8" x14ac:dyDescent="0.35">
      <c r="A672" s="2">
        <v>671</v>
      </c>
      <c r="B672" s="36"/>
      <c r="C672" s="39"/>
      <c r="D672" s="37"/>
      <c r="E672" s="1" t="str">
        <f>IF(ISBLANK(C672),"",IF(Modélisation!$B$10=3,IF(C672&gt;=Modélisation!$B$19,Modélisation!$A$19,IF(C672&gt;=Modélisation!$B$18,Modélisation!$A$18,Modélisation!$A$17)),IF(Modélisation!$B$10=4,IF(C672&gt;=Modélisation!$B$20,Modélisation!$A$20,IF(C672&gt;=Modélisation!$B$19,Modélisation!$A$19,IF(C672&gt;=Modélisation!$B$18,Modélisation!$A$18,Modélisation!$A$17))),IF(Modélisation!$B$10=5,IF(C672&gt;=Modélisation!$B$21,Modélisation!$A$21,IF(C672&gt;=Modélisation!$B$20,Modélisation!$A$20,IF(C672&gt;=Modélisation!$B$19,Modélisation!$A$19,IF(C672&gt;=Modélisation!$B$18,Modélisation!$A$18,Modélisation!$A$17)))),IF(Modélisation!$B$10=6,IF(C672&gt;=Modélisation!$B$22,Modélisation!$A$22,IF(C672&gt;=Modélisation!$B$21,Modélisation!$A$21,IF(C672&gt;=Modélisation!$B$20,Modélisation!$A$20,IF(C672&gt;=Modélisation!$B$19,Modélisation!$A$19,IF(C672&gt;=Modélisation!$B$18,Modélisation!$A$18,Modélisation!$A$17))))),IF(Modélisation!$B$10=7,IF(C672&gt;=Modélisation!$B$23,Modélisation!$A$23,IF(C672&gt;=Modélisation!$B$22,Modélisation!$A$22,IF(C672&gt;=Modélisation!$B$21,Modélisation!$A$21,IF(C672&gt;=Modélisation!$B$20,Modélisation!$A$20,IF(C672&gt;=Modélisation!$B$19,Modélisation!$A$19,IF(C672&gt;=Modélisation!$B$18,Modélisation!$A$18,Modélisation!$A$17))))))))))))</f>
        <v/>
      </c>
      <c r="F672" s="1" t="str">
        <f>IF(ISBLANK(C672),"",VLOOKUP(E672,Modélisation!$A$17:$H$23,8,FALSE))</f>
        <v/>
      </c>
      <c r="G672" s="4" t="str">
        <f>IF(ISBLANK(C672),"",IF(Modélisation!$B$3="Oui",IF(D672=Liste!$F$2,0%,VLOOKUP(D672,Modélisation!$A$69:$B$86,2,FALSE)),""))</f>
        <v/>
      </c>
      <c r="H672" s="1" t="str">
        <f>IF(ISBLANK(C672),"",IF(Modélisation!$B$3="Oui",F672*(1-G672),F672))</f>
        <v/>
      </c>
    </row>
    <row r="673" spans="1:8" x14ac:dyDescent="0.35">
      <c r="A673" s="2">
        <v>672</v>
      </c>
      <c r="B673" s="36"/>
      <c r="C673" s="39"/>
      <c r="D673" s="37"/>
      <c r="E673" s="1" t="str">
        <f>IF(ISBLANK(C673),"",IF(Modélisation!$B$10=3,IF(C673&gt;=Modélisation!$B$19,Modélisation!$A$19,IF(C673&gt;=Modélisation!$B$18,Modélisation!$A$18,Modélisation!$A$17)),IF(Modélisation!$B$10=4,IF(C673&gt;=Modélisation!$B$20,Modélisation!$A$20,IF(C673&gt;=Modélisation!$B$19,Modélisation!$A$19,IF(C673&gt;=Modélisation!$B$18,Modélisation!$A$18,Modélisation!$A$17))),IF(Modélisation!$B$10=5,IF(C673&gt;=Modélisation!$B$21,Modélisation!$A$21,IF(C673&gt;=Modélisation!$B$20,Modélisation!$A$20,IF(C673&gt;=Modélisation!$B$19,Modélisation!$A$19,IF(C673&gt;=Modélisation!$B$18,Modélisation!$A$18,Modélisation!$A$17)))),IF(Modélisation!$B$10=6,IF(C673&gt;=Modélisation!$B$22,Modélisation!$A$22,IF(C673&gt;=Modélisation!$B$21,Modélisation!$A$21,IF(C673&gt;=Modélisation!$B$20,Modélisation!$A$20,IF(C673&gt;=Modélisation!$B$19,Modélisation!$A$19,IF(C673&gt;=Modélisation!$B$18,Modélisation!$A$18,Modélisation!$A$17))))),IF(Modélisation!$B$10=7,IF(C673&gt;=Modélisation!$B$23,Modélisation!$A$23,IF(C673&gt;=Modélisation!$B$22,Modélisation!$A$22,IF(C673&gt;=Modélisation!$B$21,Modélisation!$A$21,IF(C673&gt;=Modélisation!$B$20,Modélisation!$A$20,IF(C673&gt;=Modélisation!$B$19,Modélisation!$A$19,IF(C673&gt;=Modélisation!$B$18,Modélisation!$A$18,Modélisation!$A$17))))))))))))</f>
        <v/>
      </c>
      <c r="F673" s="1" t="str">
        <f>IF(ISBLANK(C673),"",VLOOKUP(E673,Modélisation!$A$17:$H$23,8,FALSE))</f>
        <v/>
      </c>
      <c r="G673" s="4" t="str">
        <f>IF(ISBLANK(C673),"",IF(Modélisation!$B$3="Oui",IF(D673=Liste!$F$2,0%,VLOOKUP(D673,Modélisation!$A$69:$B$86,2,FALSE)),""))</f>
        <v/>
      </c>
      <c r="H673" s="1" t="str">
        <f>IF(ISBLANK(C673),"",IF(Modélisation!$B$3="Oui",F673*(1-G673),F673))</f>
        <v/>
      </c>
    </row>
    <row r="674" spans="1:8" x14ac:dyDescent="0.35">
      <c r="A674" s="2">
        <v>673</v>
      </c>
      <c r="B674" s="36"/>
      <c r="C674" s="39"/>
      <c r="D674" s="37"/>
      <c r="E674" s="1" t="str">
        <f>IF(ISBLANK(C674),"",IF(Modélisation!$B$10=3,IF(C674&gt;=Modélisation!$B$19,Modélisation!$A$19,IF(C674&gt;=Modélisation!$B$18,Modélisation!$A$18,Modélisation!$A$17)),IF(Modélisation!$B$10=4,IF(C674&gt;=Modélisation!$B$20,Modélisation!$A$20,IF(C674&gt;=Modélisation!$B$19,Modélisation!$A$19,IF(C674&gt;=Modélisation!$B$18,Modélisation!$A$18,Modélisation!$A$17))),IF(Modélisation!$B$10=5,IF(C674&gt;=Modélisation!$B$21,Modélisation!$A$21,IF(C674&gt;=Modélisation!$B$20,Modélisation!$A$20,IF(C674&gt;=Modélisation!$B$19,Modélisation!$A$19,IF(C674&gt;=Modélisation!$B$18,Modélisation!$A$18,Modélisation!$A$17)))),IF(Modélisation!$B$10=6,IF(C674&gt;=Modélisation!$B$22,Modélisation!$A$22,IF(C674&gt;=Modélisation!$B$21,Modélisation!$A$21,IF(C674&gt;=Modélisation!$B$20,Modélisation!$A$20,IF(C674&gt;=Modélisation!$B$19,Modélisation!$A$19,IF(C674&gt;=Modélisation!$B$18,Modélisation!$A$18,Modélisation!$A$17))))),IF(Modélisation!$B$10=7,IF(C674&gt;=Modélisation!$B$23,Modélisation!$A$23,IF(C674&gt;=Modélisation!$B$22,Modélisation!$A$22,IF(C674&gt;=Modélisation!$B$21,Modélisation!$A$21,IF(C674&gt;=Modélisation!$B$20,Modélisation!$A$20,IF(C674&gt;=Modélisation!$B$19,Modélisation!$A$19,IF(C674&gt;=Modélisation!$B$18,Modélisation!$A$18,Modélisation!$A$17))))))))))))</f>
        <v/>
      </c>
      <c r="F674" s="1" t="str">
        <f>IF(ISBLANK(C674),"",VLOOKUP(E674,Modélisation!$A$17:$H$23,8,FALSE))</f>
        <v/>
      </c>
      <c r="G674" s="4" t="str">
        <f>IF(ISBLANK(C674),"",IF(Modélisation!$B$3="Oui",IF(D674=Liste!$F$2,0%,VLOOKUP(D674,Modélisation!$A$69:$B$86,2,FALSE)),""))</f>
        <v/>
      </c>
      <c r="H674" s="1" t="str">
        <f>IF(ISBLANK(C674),"",IF(Modélisation!$B$3="Oui",F674*(1-G674),F674))</f>
        <v/>
      </c>
    </row>
    <row r="675" spans="1:8" x14ac:dyDescent="0.35">
      <c r="A675" s="2">
        <v>674</v>
      </c>
      <c r="B675" s="36"/>
      <c r="C675" s="39"/>
      <c r="D675" s="37"/>
      <c r="E675" s="1" t="str">
        <f>IF(ISBLANK(C675),"",IF(Modélisation!$B$10=3,IF(C675&gt;=Modélisation!$B$19,Modélisation!$A$19,IF(C675&gt;=Modélisation!$B$18,Modélisation!$A$18,Modélisation!$A$17)),IF(Modélisation!$B$10=4,IF(C675&gt;=Modélisation!$B$20,Modélisation!$A$20,IF(C675&gt;=Modélisation!$B$19,Modélisation!$A$19,IF(C675&gt;=Modélisation!$B$18,Modélisation!$A$18,Modélisation!$A$17))),IF(Modélisation!$B$10=5,IF(C675&gt;=Modélisation!$B$21,Modélisation!$A$21,IF(C675&gt;=Modélisation!$B$20,Modélisation!$A$20,IF(C675&gt;=Modélisation!$B$19,Modélisation!$A$19,IF(C675&gt;=Modélisation!$B$18,Modélisation!$A$18,Modélisation!$A$17)))),IF(Modélisation!$B$10=6,IF(C675&gt;=Modélisation!$B$22,Modélisation!$A$22,IF(C675&gt;=Modélisation!$B$21,Modélisation!$A$21,IF(C675&gt;=Modélisation!$B$20,Modélisation!$A$20,IF(C675&gt;=Modélisation!$B$19,Modélisation!$A$19,IF(C675&gt;=Modélisation!$B$18,Modélisation!$A$18,Modélisation!$A$17))))),IF(Modélisation!$B$10=7,IF(C675&gt;=Modélisation!$B$23,Modélisation!$A$23,IF(C675&gt;=Modélisation!$B$22,Modélisation!$A$22,IF(C675&gt;=Modélisation!$B$21,Modélisation!$A$21,IF(C675&gt;=Modélisation!$B$20,Modélisation!$A$20,IF(C675&gt;=Modélisation!$B$19,Modélisation!$A$19,IF(C675&gt;=Modélisation!$B$18,Modélisation!$A$18,Modélisation!$A$17))))))))))))</f>
        <v/>
      </c>
      <c r="F675" s="1" t="str">
        <f>IF(ISBLANK(C675),"",VLOOKUP(E675,Modélisation!$A$17:$H$23,8,FALSE))</f>
        <v/>
      </c>
      <c r="G675" s="4" t="str">
        <f>IF(ISBLANK(C675),"",IF(Modélisation!$B$3="Oui",IF(D675=Liste!$F$2,0%,VLOOKUP(D675,Modélisation!$A$69:$B$86,2,FALSE)),""))</f>
        <v/>
      </c>
      <c r="H675" s="1" t="str">
        <f>IF(ISBLANK(C675),"",IF(Modélisation!$B$3="Oui",F675*(1-G675),F675))</f>
        <v/>
      </c>
    </row>
    <row r="676" spans="1:8" x14ac:dyDescent="0.35">
      <c r="A676" s="2">
        <v>675</v>
      </c>
      <c r="B676" s="36"/>
      <c r="C676" s="39"/>
      <c r="D676" s="37"/>
      <c r="E676" s="1" t="str">
        <f>IF(ISBLANK(C676),"",IF(Modélisation!$B$10=3,IF(C676&gt;=Modélisation!$B$19,Modélisation!$A$19,IF(C676&gt;=Modélisation!$B$18,Modélisation!$A$18,Modélisation!$A$17)),IF(Modélisation!$B$10=4,IF(C676&gt;=Modélisation!$B$20,Modélisation!$A$20,IF(C676&gt;=Modélisation!$B$19,Modélisation!$A$19,IF(C676&gt;=Modélisation!$B$18,Modélisation!$A$18,Modélisation!$A$17))),IF(Modélisation!$B$10=5,IF(C676&gt;=Modélisation!$B$21,Modélisation!$A$21,IF(C676&gt;=Modélisation!$B$20,Modélisation!$A$20,IF(C676&gt;=Modélisation!$B$19,Modélisation!$A$19,IF(C676&gt;=Modélisation!$B$18,Modélisation!$A$18,Modélisation!$A$17)))),IF(Modélisation!$B$10=6,IF(C676&gt;=Modélisation!$B$22,Modélisation!$A$22,IF(C676&gt;=Modélisation!$B$21,Modélisation!$A$21,IF(C676&gt;=Modélisation!$B$20,Modélisation!$A$20,IF(C676&gt;=Modélisation!$B$19,Modélisation!$A$19,IF(C676&gt;=Modélisation!$B$18,Modélisation!$A$18,Modélisation!$A$17))))),IF(Modélisation!$B$10=7,IF(C676&gt;=Modélisation!$B$23,Modélisation!$A$23,IF(C676&gt;=Modélisation!$B$22,Modélisation!$A$22,IF(C676&gt;=Modélisation!$B$21,Modélisation!$A$21,IF(C676&gt;=Modélisation!$B$20,Modélisation!$A$20,IF(C676&gt;=Modélisation!$B$19,Modélisation!$A$19,IF(C676&gt;=Modélisation!$B$18,Modélisation!$A$18,Modélisation!$A$17))))))))))))</f>
        <v/>
      </c>
      <c r="F676" s="1" t="str">
        <f>IF(ISBLANK(C676),"",VLOOKUP(E676,Modélisation!$A$17:$H$23,8,FALSE))</f>
        <v/>
      </c>
      <c r="G676" s="4" t="str">
        <f>IF(ISBLANK(C676),"",IF(Modélisation!$B$3="Oui",IF(D676=Liste!$F$2,0%,VLOOKUP(D676,Modélisation!$A$69:$B$86,2,FALSE)),""))</f>
        <v/>
      </c>
      <c r="H676" s="1" t="str">
        <f>IF(ISBLANK(C676),"",IF(Modélisation!$B$3="Oui",F676*(1-G676),F676))</f>
        <v/>
      </c>
    </row>
    <row r="677" spans="1:8" x14ac:dyDescent="0.35">
      <c r="A677" s="2">
        <v>676</v>
      </c>
      <c r="B677" s="36"/>
      <c r="C677" s="39"/>
      <c r="D677" s="37"/>
      <c r="E677" s="1" t="str">
        <f>IF(ISBLANK(C677),"",IF(Modélisation!$B$10=3,IF(C677&gt;=Modélisation!$B$19,Modélisation!$A$19,IF(C677&gt;=Modélisation!$B$18,Modélisation!$A$18,Modélisation!$A$17)),IF(Modélisation!$B$10=4,IF(C677&gt;=Modélisation!$B$20,Modélisation!$A$20,IF(C677&gt;=Modélisation!$B$19,Modélisation!$A$19,IF(C677&gt;=Modélisation!$B$18,Modélisation!$A$18,Modélisation!$A$17))),IF(Modélisation!$B$10=5,IF(C677&gt;=Modélisation!$B$21,Modélisation!$A$21,IF(C677&gt;=Modélisation!$B$20,Modélisation!$A$20,IF(C677&gt;=Modélisation!$B$19,Modélisation!$A$19,IF(C677&gt;=Modélisation!$B$18,Modélisation!$A$18,Modélisation!$A$17)))),IF(Modélisation!$B$10=6,IF(C677&gt;=Modélisation!$B$22,Modélisation!$A$22,IF(C677&gt;=Modélisation!$B$21,Modélisation!$A$21,IF(C677&gt;=Modélisation!$B$20,Modélisation!$A$20,IF(C677&gt;=Modélisation!$B$19,Modélisation!$A$19,IF(C677&gt;=Modélisation!$B$18,Modélisation!$A$18,Modélisation!$A$17))))),IF(Modélisation!$B$10=7,IF(C677&gt;=Modélisation!$B$23,Modélisation!$A$23,IF(C677&gt;=Modélisation!$B$22,Modélisation!$A$22,IF(C677&gt;=Modélisation!$B$21,Modélisation!$A$21,IF(C677&gt;=Modélisation!$B$20,Modélisation!$A$20,IF(C677&gt;=Modélisation!$B$19,Modélisation!$A$19,IF(C677&gt;=Modélisation!$B$18,Modélisation!$A$18,Modélisation!$A$17))))))))))))</f>
        <v/>
      </c>
      <c r="F677" s="1" t="str">
        <f>IF(ISBLANK(C677),"",VLOOKUP(E677,Modélisation!$A$17:$H$23,8,FALSE))</f>
        <v/>
      </c>
      <c r="G677" s="4" t="str">
        <f>IF(ISBLANK(C677),"",IF(Modélisation!$B$3="Oui",IF(D677=Liste!$F$2,0%,VLOOKUP(D677,Modélisation!$A$69:$B$86,2,FALSE)),""))</f>
        <v/>
      </c>
      <c r="H677" s="1" t="str">
        <f>IF(ISBLANK(C677),"",IF(Modélisation!$B$3="Oui",F677*(1-G677),F677))</f>
        <v/>
      </c>
    </row>
    <row r="678" spans="1:8" x14ac:dyDescent="0.35">
      <c r="A678" s="2">
        <v>677</v>
      </c>
      <c r="B678" s="36"/>
      <c r="C678" s="39"/>
      <c r="D678" s="37"/>
      <c r="E678" s="1" t="str">
        <f>IF(ISBLANK(C678),"",IF(Modélisation!$B$10=3,IF(C678&gt;=Modélisation!$B$19,Modélisation!$A$19,IF(C678&gt;=Modélisation!$B$18,Modélisation!$A$18,Modélisation!$A$17)),IF(Modélisation!$B$10=4,IF(C678&gt;=Modélisation!$B$20,Modélisation!$A$20,IF(C678&gt;=Modélisation!$B$19,Modélisation!$A$19,IF(C678&gt;=Modélisation!$B$18,Modélisation!$A$18,Modélisation!$A$17))),IF(Modélisation!$B$10=5,IF(C678&gt;=Modélisation!$B$21,Modélisation!$A$21,IF(C678&gt;=Modélisation!$B$20,Modélisation!$A$20,IF(C678&gt;=Modélisation!$B$19,Modélisation!$A$19,IF(C678&gt;=Modélisation!$B$18,Modélisation!$A$18,Modélisation!$A$17)))),IF(Modélisation!$B$10=6,IF(C678&gt;=Modélisation!$B$22,Modélisation!$A$22,IF(C678&gt;=Modélisation!$B$21,Modélisation!$A$21,IF(C678&gt;=Modélisation!$B$20,Modélisation!$A$20,IF(C678&gt;=Modélisation!$B$19,Modélisation!$A$19,IF(C678&gt;=Modélisation!$B$18,Modélisation!$A$18,Modélisation!$A$17))))),IF(Modélisation!$B$10=7,IF(C678&gt;=Modélisation!$B$23,Modélisation!$A$23,IF(C678&gt;=Modélisation!$B$22,Modélisation!$A$22,IF(C678&gt;=Modélisation!$B$21,Modélisation!$A$21,IF(C678&gt;=Modélisation!$B$20,Modélisation!$A$20,IF(C678&gt;=Modélisation!$B$19,Modélisation!$A$19,IF(C678&gt;=Modélisation!$B$18,Modélisation!$A$18,Modélisation!$A$17))))))))))))</f>
        <v/>
      </c>
      <c r="F678" s="1" t="str">
        <f>IF(ISBLANK(C678),"",VLOOKUP(E678,Modélisation!$A$17:$H$23,8,FALSE))</f>
        <v/>
      </c>
      <c r="G678" s="4" t="str">
        <f>IF(ISBLANK(C678),"",IF(Modélisation!$B$3="Oui",IF(D678=Liste!$F$2,0%,VLOOKUP(D678,Modélisation!$A$69:$B$86,2,FALSE)),""))</f>
        <v/>
      </c>
      <c r="H678" s="1" t="str">
        <f>IF(ISBLANK(C678),"",IF(Modélisation!$B$3="Oui",F678*(1-G678),F678))</f>
        <v/>
      </c>
    </row>
    <row r="679" spans="1:8" x14ac:dyDescent="0.35">
      <c r="A679" s="2">
        <v>678</v>
      </c>
      <c r="B679" s="36"/>
      <c r="C679" s="39"/>
      <c r="D679" s="37"/>
      <c r="E679" s="1" t="str">
        <f>IF(ISBLANK(C679),"",IF(Modélisation!$B$10=3,IF(C679&gt;=Modélisation!$B$19,Modélisation!$A$19,IF(C679&gt;=Modélisation!$B$18,Modélisation!$A$18,Modélisation!$A$17)),IF(Modélisation!$B$10=4,IF(C679&gt;=Modélisation!$B$20,Modélisation!$A$20,IF(C679&gt;=Modélisation!$B$19,Modélisation!$A$19,IF(C679&gt;=Modélisation!$B$18,Modélisation!$A$18,Modélisation!$A$17))),IF(Modélisation!$B$10=5,IF(C679&gt;=Modélisation!$B$21,Modélisation!$A$21,IF(C679&gt;=Modélisation!$B$20,Modélisation!$A$20,IF(C679&gt;=Modélisation!$B$19,Modélisation!$A$19,IF(C679&gt;=Modélisation!$B$18,Modélisation!$A$18,Modélisation!$A$17)))),IF(Modélisation!$B$10=6,IF(C679&gt;=Modélisation!$B$22,Modélisation!$A$22,IF(C679&gt;=Modélisation!$B$21,Modélisation!$A$21,IF(C679&gt;=Modélisation!$B$20,Modélisation!$A$20,IF(C679&gt;=Modélisation!$B$19,Modélisation!$A$19,IF(C679&gt;=Modélisation!$B$18,Modélisation!$A$18,Modélisation!$A$17))))),IF(Modélisation!$B$10=7,IF(C679&gt;=Modélisation!$B$23,Modélisation!$A$23,IF(C679&gt;=Modélisation!$B$22,Modélisation!$A$22,IF(C679&gt;=Modélisation!$B$21,Modélisation!$A$21,IF(C679&gt;=Modélisation!$B$20,Modélisation!$A$20,IF(C679&gt;=Modélisation!$B$19,Modélisation!$A$19,IF(C679&gt;=Modélisation!$B$18,Modélisation!$A$18,Modélisation!$A$17))))))))))))</f>
        <v/>
      </c>
      <c r="F679" s="1" t="str">
        <f>IF(ISBLANK(C679),"",VLOOKUP(E679,Modélisation!$A$17:$H$23,8,FALSE))</f>
        <v/>
      </c>
      <c r="G679" s="4" t="str">
        <f>IF(ISBLANK(C679),"",IF(Modélisation!$B$3="Oui",IF(D679=Liste!$F$2,0%,VLOOKUP(D679,Modélisation!$A$69:$B$86,2,FALSE)),""))</f>
        <v/>
      </c>
      <c r="H679" s="1" t="str">
        <f>IF(ISBLANK(C679),"",IF(Modélisation!$B$3="Oui",F679*(1-G679),F679))</f>
        <v/>
      </c>
    </row>
    <row r="680" spans="1:8" x14ac:dyDescent="0.35">
      <c r="A680" s="2">
        <v>679</v>
      </c>
      <c r="B680" s="36"/>
      <c r="C680" s="39"/>
      <c r="D680" s="37"/>
      <c r="E680" s="1" t="str">
        <f>IF(ISBLANK(C680),"",IF(Modélisation!$B$10=3,IF(C680&gt;=Modélisation!$B$19,Modélisation!$A$19,IF(C680&gt;=Modélisation!$B$18,Modélisation!$A$18,Modélisation!$A$17)),IF(Modélisation!$B$10=4,IF(C680&gt;=Modélisation!$B$20,Modélisation!$A$20,IF(C680&gt;=Modélisation!$B$19,Modélisation!$A$19,IF(C680&gt;=Modélisation!$B$18,Modélisation!$A$18,Modélisation!$A$17))),IF(Modélisation!$B$10=5,IF(C680&gt;=Modélisation!$B$21,Modélisation!$A$21,IF(C680&gt;=Modélisation!$B$20,Modélisation!$A$20,IF(C680&gt;=Modélisation!$B$19,Modélisation!$A$19,IF(C680&gt;=Modélisation!$B$18,Modélisation!$A$18,Modélisation!$A$17)))),IF(Modélisation!$B$10=6,IF(C680&gt;=Modélisation!$B$22,Modélisation!$A$22,IF(C680&gt;=Modélisation!$B$21,Modélisation!$A$21,IF(C680&gt;=Modélisation!$B$20,Modélisation!$A$20,IF(C680&gt;=Modélisation!$B$19,Modélisation!$A$19,IF(C680&gt;=Modélisation!$B$18,Modélisation!$A$18,Modélisation!$A$17))))),IF(Modélisation!$B$10=7,IF(C680&gt;=Modélisation!$B$23,Modélisation!$A$23,IF(C680&gt;=Modélisation!$B$22,Modélisation!$A$22,IF(C680&gt;=Modélisation!$B$21,Modélisation!$A$21,IF(C680&gt;=Modélisation!$B$20,Modélisation!$A$20,IF(C680&gt;=Modélisation!$B$19,Modélisation!$A$19,IF(C680&gt;=Modélisation!$B$18,Modélisation!$A$18,Modélisation!$A$17))))))))))))</f>
        <v/>
      </c>
      <c r="F680" s="1" t="str">
        <f>IF(ISBLANK(C680),"",VLOOKUP(E680,Modélisation!$A$17:$H$23,8,FALSE))</f>
        <v/>
      </c>
      <c r="G680" s="4" t="str">
        <f>IF(ISBLANK(C680),"",IF(Modélisation!$B$3="Oui",IF(D680=Liste!$F$2,0%,VLOOKUP(D680,Modélisation!$A$69:$B$86,2,FALSE)),""))</f>
        <v/>
      </c>
      <c r="H680" s="1" t="str">
        <f>IF(ISBLANK(C680),"",IF(Modélisation!$B$3="Oui",F680*(1-G680),F680))</f>
        <v/>
      </c>
    </row>
    <row r="681" spans="1:8" x14ac:dyDescent="0.35">
      <c r="A681" s="2">
        <v>680</v>
      </c>
      <c r="B681" s="36"/>
      <c r="C681" s="39"/>
      <c r="D681" s="37"/>
      <c r="E681" s="1" t="str">
        <f>IF(ISBLANK(C681),"",IF(Modélisation!$B$10=3,IF(C681&gt;=Modélisation!$B$19,Modélisation!$A$19,IF(C681&gt;=Modélisation!$B$18,Modélisation!$A$18,Modélisation!$A$17)),IF(Modélisation!$B$10=4,IF(C681&gt;=Modélisation!$B$20,Modélisation!$A$20,IF(C681&gt;=Modélisation!$B$19,Modélisation!$A$19,IF(C681&gt;=Modélisation!$B$18,Modélisation!$A$18,Modélisation!$A$17))),IF(Modélisation!$B$10=5,IF(C681&gt;=Modélisation!$B$21,Modélisation!$A$21,IF(C681&gt;=Modélisation!$B$20,Modélisation!$A$20,IF(C681&gt;=Modélisation!$B$19,Modélisation!$A$19,IF(C681&gt;=Modélisation!$B$18,Modélisation!$A$18,Modélisation!$A$17)))),IF(Modélisation!$B$10=6,IF(C681&gt;=Modélisation!$B$22,Modélisation!$A$22,IF(C681&gt;=Modélisation!$B$21,Modélisation!$A$21,IF(C681&gt;=Modélisation!$B$20,Modélisation!$A$20,IF(C681&gt;=Modélisation!$B$19,Modélisation!$A$19,IF(C681&gt;=Modélisation!$B$18,Modélisation!$A$18,Modélisation!$A$17))))),IF(Modélisation!$B$10=7,IF(C681&gt;=Modélisation!$B$23,Modélisation!$A$23,IF(C681&gt;=Modélisation!$B$22,Modélisation!$A$22,IF(C681&gt;=Modélisation!$B$21,Modélisation!$A$21,IF(C681&gt;=Modélisation!$B$20,Modélisation!$A$20,IF(C681&gt;=Modélisation!$B$19,Modélisation!$A$19,IF(C681&gt;=Modélisation!$B$18,Modélisation!$A$18,Modélisation!$A$17))))))))))))</f>
        <v/>
      </c>
      <c r="F681" s="1" t="str">
        <f>IF(ISBLANK(C681),"",VLOOKUP(E681,Modélisation!$A$17:$H$23,8,FALSE))</f>
        <v/>
      </c>
      <c r="G681" s="4" t="str">
        <f>IF(ISBLANK(C681),"",IF(Modélisation!$B$3="Oui",IF(D681=Liste!$F$2,0%,VLOOKUP(D681,Modélisation!$A$69:$B$86,2,FALSE)),""))</f>
        <v/>
      </c>
      <c r="H681" s="1" t="str">
        <f>IF(ISBLANK(C681),"",IF(Modélisation!$B$3="Oui",F681*(1-G681),F681))</f>
        <v/>
      </c>
    </row>
    <row r="682" spans="1:8" x14ac:dyDescent="0.35">
      <c r="A682" s="2">
        <v>681</v>
      </c>
      <c r="B682" s="36"/>
      <c r="C682" s="39"/>
      <c r="D682" s="37"/>
      <c r="E682" s="1" t="str">
        <f>IF(ISBLANK(C682),"",IF(Modélisation!$B$10=3,IF(C682&gt;=Modélisation!$B$19,Modélisation!$A$19,IF(C682&gt;=Modélisation!$B$18,Modélisation!$A$18,Modélisation!$A$17)),IF(Modélisation!$B$10=4,IF(C682&gt;=Modélisation!$B$20,Modélisation!$A$20,IF(C682&gt;=Modélisation!$B$19,Modélisation!$A$19,IF(C682&gt;=Modélisation!$B$18,Modélisation!$A$18,Modélisation!$A$17))),IF(Modélisation!$B$10=5,IF(C682&gt;=Modélisation!$B$21,Modélisation!$A$21,IF(C682&gt;=Modélisation!$B$20,Modélisation!$A$20,IF(C682&gt;=Modélisation!$B$19,Modélisation!$A$19,IF(C682&gt;=Modélisation!$B$18,Modélisation!$A$18,Modélisation!$A$17)))),IF(Modélisation!$B$10=6,IF(C682&gt;=Modélisation!$B$22,Modélisation!$A$22,IF(C682&gt;=Modélisation!$B$21,Modélisation!$A$21,IF(C682&gt;=Modélisation!$B$20,Modélisation!$A$20,IF(C682&gt;=Modélisation!$B$19,Modélisation!$A$19,IF(C682&gt;=Modélisation!$B$18,Modélisation!$A$18,Modélisation!$A$17))))),IF(Modélisation!$B$10=7,IF(C682&gt;=Modélisation!$B$23,Modélisation!$A$23,IF(C682&gt;=Modélisation!$B$22,Modélisation!$A$22,IF(C682&gt;=Modélisation!$B$21,Modélisation!$A$21,IF(C682&gt;=Modélisation!$B$20,Modélisation!$A$20,IF(C682&gt;=Modélisation!$B$19,Modélisation!$A$19,IF(C682&gt;=Modélisation!$B$18,Modélisation!$A$18,Modélisation!$A$17))))))))))))</f>
        <v/>
      </c>
      <c r="F682" s="1" t="str">
        <f>IF(ISBLANK(C682),"",VLOOKUP(E682,Modélisation!$A$17:$H$23,8,FALSE))</f>
        <v/>
      </c>
      <c r="G682" s="4" t="str">
        <f>IF(ISBLANK(C682),"",IF(Modélisation!$B$3="Oui",IF(D682=Liste!$F$2,0%,VLOOKUP(D682,Modélisation!$A$69:$B$86,2,FALSE)),""))</f>
        <v/>
      </c>
      <c r="H682" s="1" t="str">
        <f>IF(ISBLANK(C682),"",IF(Modélisation!$B$3="Oui",F682*(1-G682),F682))</f>
        <v/>
      </c>
    </row>
    <row r="683" spans="1:8" x14ac:dyDescent="0.35">
      <c r="A683" s="2">
        <v>682</v>
      </c>
      <c r="B683" s="36"/>
      <c r="C683" s="39"/>
      <c r="D683" s="37"/>
      <c r="E683" s="1" t="str">
        <f>IF(ISBLANK(C683),"",IF(Modélisation!$B$10=3,IF(C683&gt;=Modélisation!$B$19,Modélisation!$A$19,IF(C683&gt;=Modélisation!$B$18,Modélisation!$A$18,Modélisation!$A$17)),IF(Modélisation!$B$10=4,IF(C683&gt;=Modélisation!$B$20,Modélisation!$A$20,IF(C683&gt;=Modélisation!$B$19,Modélisation!$A$19,IF(C683&gt;=Modélisation!$B$18,Modélisation!$A$18,Modélisation!$A$17))),IF(Modélisation!$B$10=5,IF(C683&gt;=Modélisation!$B$21,Modélisation!$A$21,IF(C683&gt;=Modélisation!$B$20,Modélisation!$A$20,IF(C683&gt;=Modélisation!$B$19,Modélisation!$A$19,IF(C683&gt;=Modélisation!$B$18,Modélisation!$A$18,Modélisation!$A$17)))),IF(Modélisation!$B$10=6,IF(C683&gt;=Modélisation!$B$22,Modélisation!$A$22,IF(C683&gt;=Modélisation!$B$21,Modélisation!$A$21,IF(C683&gt;=Modélisation!$B$20,Modélisation!$A$20,IF(C683&gt;=Modélisation!$B$19,Modélisation!$A$19,IF(C683&gt;=Modélisation!$B$18,Modélisation!$A$18,Modélisation!$A$17))))),IF(Modélisation!$B$10=7,IF(C683&gt;=Modélisation!$B$23,Modélisation!$A$23,IF(C683&gt;=Modélisation!$B$22,Modélisation!$A$22,IF(C683&gt;=Modélisation!$B$21,Modélisation!$A$21,IF(C683&gt;=Modélisation!$B$20,Modélisation!$A$20,IF(C683&gt;=Modélisation!$B$19,Modélisation!$A$19,IF(C683&gt;=Modélisation!$B$18,Modélisation!$A$18,Modélisation!$A$17))))))))))))</f>
        <v/>
      </c>
      <c r="F683" s="1" t="str">
        <f>IF(ISBLANK(C683),"",VLOOKUP(E683,Modélisation!$A$17:$H$23,8,FALSE))</f>
        <v/>
      </c>
      <c r="G683" s="4" t="str">
        <f>IF(ISBLANK(C683),"",IF(Modélisation!$B$3="Oui",IF(D683=Liste!$F$2,0%,VLOOKUP(D683,Modélisation!$A$69:$B$86,2,FALSE)),""))</f>
        <v/>
      </c>
      <c r="H683" s="1" t="str">
        <f>IF(ISBLANK(C683),"",IF(Modélisation!$B$3="Oui",F683*(1-G683),F683))</f>
        <v/>
      </c>
    </row>
    <row r="684" spans="1:8" x14ac:dyDescent="0.35">
      <c r="A684" s="2">
        <v>683</v>
      </c>
      <c r="B684" s="36"/>
      <c r="C684" s="39"/>
      <c r="D684" s="37"/>
      <c r="E684" s="1" t="str">
        <f>IF(ISBLANK(C684),"",IF(Modélisation!$B$10=3,IF(C684&gt;=Modélisation!$B$19,Modélisation!$A$19,IF(C684&gt;=Modélisation!$B$18,Modélisation!$A$18,Modélisation!$A$17)),IF(Modélisation!$B$10=4,IF(C684&gt;=Modélisation!$B$20,Modélisation!$A$20,IF(C684&gt;=Modélisation!$B$19,Modélisation!$A$19,IF(C684&gt;=Modélisation!$B$18,Modélisation!$A$18,Modélisation!$A$17))),IF(Modélisation!$B$10=5,IF(C684&gt;=Modélisation!$B$21,Modélisation!$A$21,IF(C684&gt;=Modélisation!$B$20,Modélisation!$A$20,IF(C684&gt;=Modélisation!$B$19,Modélisation!$A$19,IF(C684&gt;=Modélisation!$B$18,Modélisation!$A$18,Modélisation!$A$17)))),IF(Modélisation!$B$10=6,IF(C684&gt;=Modélisation!$B$22,Modélisation!$A$22,IF(C684&gt;=Modélisation!$B$21,Modélisation!$A$21,IF(C684&gt;=Modélisation!$B$20,Modélisation!$A$20,IF(C684&gt;=Modélisation!$B$19,Modélisation!$A$19,IF(C684&gt;=Modélisation!$B$18,Modélisation!$A$18,Modélisation!$A$17))))),IF(Modélisation!$B$10=7,IF(C684&gt;=Modélisation!$B$23,Modélisation!$A$23,IF(C684&gt;=Modélisation!$B$22,Modélisation!$A$22,IF(C684&gt;=Modélisation!$B$21,Modélisation!$A$21,IF(C684&gt;=Modélisation!$B$20,Modélisation!$A$20,IF(C684&gt;=Modélisation!$B$19,Modélisation!$A$19,IF(C684&gt;=Modélisation!$B$18,Modélisation!$A$18,Modélisation!$A$17))))))))))))</f>
        <v/>
      </c>
      <c r="F684" s="1" t="str">
        <f>IF(ISBLANK(C684),"",VLOOKUP(E684,Modélisation!$A$17:$H$23,8,FALSE))</f>
        <v/>
      </c>
      <c r="G684" s="4" t="str">
        <f>IF(ISBLANK(C684),"",IF(Modélisation!$B$3="Oui",IF(D684=Liste!$F$2,0%,VLOOKUP(D684,Modélisation!$A$69:$B$86,2,FALSE)),""))</f>
        <v/>
      </c>
      <c r="H684" s="1" t="str">
        <f>IF(ISBLANK(C684),"",IF(Modélisation!$B$3="Oui",F684*(1-G684),F684))</f>
        <v/>
      </c>
    </row>
    <row r="685" spans="1:8" x14ac:dyDescent="0.35">
      <c r="A685" s="2">
        <v>684</v>
      </c>
      <c r="B685" s="36"/>
      <c r="C685" s="39"/>
      <c r="D685" s="37"/>
      <c r="E685" s="1" t="str">
        <f>IF(ISBLANK(C685),"",IF(Modélisation!$B$10=3,IF(C685&gt;=Modélisation!$B$19,Modélisation!$A$19,IF(C685&gt;=Modélisation!$B$18,Modélisation!$A$18,Modélisation!$A$17)),IF(Modélisation!$B$10=4,IF(C685&gt;=Modélisation!$B$20,Modélisation!$A$20,IF(C685&gt;=Modélisation!$B$19,Modélisation!$A$19,IF(C685&gt;=Modélisation!$B$18,Modélisation!$A$18,Modélisation!$A$17))),IF(Modélisation!$B$10=5,IF(C685&gt;=Modélisation!$B$21,Modélisation!$A$21,IF(C685&gt;=Modélisation!$B$20,Modélisation!$A$20,IF(C685&gt;=Modélisation!$B$19,Modélisation!$A$19,IF(C685&gt;=Modélisation!$B$18,Modélisation!$A$18,Modélisation!$A$17)))),IF(Modélisation!$B$10=6,IF(C685&gt;=Modélisation!$B$22,Modélisation!$A$22,IF(C685&gt;=Modélisation!$B$21,Modélisation!$A$21,IF(C685&gt;=Modélisation!$B$20,Modélisation!$A$20,IF(C685&gt;=Modélisation!$B$19,Modélisation!$A$19,IF(C685&gt;=Modélisation!$B$18,Modélisation!$A$18,Modélisation!$A$17))))),IF(Modélisation!$B$10=7,IF(C685&gt;=Modélisation!$B$23,Modélisation!$A$23,IF(C685&gt;=Modélisation!$B$22,Modélisation!$A$22,IF(C685&gt;=Modélisation!$B$21,Modélisation!$A$21,IF(C685&gt;=Modélisation!$B$20,Modélisation!$A$20,IF(C685&gt;=Modélisation!$B$19,Modélisation!$A$19,IF(C685&gt;=Modélisation!$B$18,Modélisation!$A$18,Modélisation!$A$17))))))))))))</f>
        <v/>
      </c>
      <c r="F685" s="1" t="str">
        <f>IF(ISBLANK(C685),"",VLOOKUP(E685,Modélisation!$A$17:$H$23,8,FALSE))</f>
        <v/>
      </c>
      <c r="G685" s="4" t="str">
        <f>IF(ISBLANK(C685),"",IF(Modélisation!$B$3="Oui",IF(D685=Liste!$F$2,0%,VLOOKUP(D685,Modélisation!$A$69:$B$86,2,FALSE)),""))</f>
        <v/>
      </c>
      <c r="H685" s="1" t="str">
        <f>IF(ISBLANK(C685),"",IF(Modélisation!$B$3="Oui",F685*(1-G685),F685))</f>
        <v/>
      </c>
    </row>
    <row r="686" spans="1:8" x14ac:dyDescent="0.35">
      <c r="A686" s="2">
        <v>685</v>
      </c>
      <c r="B686" s="36"/>
      <c r="C686" s="39"/>
      <c r="D686" s="37"/>
      <c r="E686" s="1" t="str">
        <f>IF(ISBLANK(C686),"",IF(Modélisation!$B$10=3,IF(C686&gt;=Modélisation!$B$19,Modélisation!$A$19,IF(C686&gt;=Modélisation!$B$18,Modélisation!$A$18,Modélisation!$A$17)),IF(Modélisation!$B$10=4,IF(C686&gt;=Modélisation!$B$20,Modélisation!$A$20,IF(C686&gt;=Modélisation!$B$19,Modélisation!$A$19,IF(C686&gt;=Modélisation!$B$18,Modélisation!$A$18,Modélisation!$A$17))),IF(Modélisation!$B$10=5,IF(C686&gt;=Modélisation!$B$21,Modélisation!$A$21,IF(C686&gt;=Modélisation!$B$20,Modélisation!$A$20,IF(C686&gt;=Modélisation!$B$19,Modélisation!$A$19,IF(C686&gt;=Modélisation!$B$18,Modélisation!$A$18,Modélisation!$A$17)))),IF(Modélisation!$B$10=6,IF(C686&gt;=Modélisation!$B$22,Modélisation!$A$22,IF(C686&gt;=Modélisation!$B$21,Modélisation!$A$21,IF(C686&gt;=Modélisation!$B$20,Modélisation!$A$20,IF(C686&gt;=Modélisation!$B$19,Modélisation!$A$19,IF(C686&gt;=Modélisation!$B$18,Modélisation!$A$18,Modélisation!$A$17))))),IF(Modélisation!$B$10=7,IF(C686&gt;=Modélisation!$B$23,Modélisation!$A$23,IF(C686&gt;=Modélisation!$B$22,Modélisation!$A$22,IF(C686&gt;=Modélisation!$B$21,Modélisation!$A$21,IF(C686&gt;=Modélisation!$B$20,Modélisation!$A$20,IF(C686&gt;=Modélisation!$B$19,Modélisation!$A$19,IF(C686&gt;=Modélisation!$B$18,Modélisation!$A$18,Modélisation!$A$17))))))))))))</f>
        <v/>
      </c>
      <c r="F686" s="1" t="str">
        <f>IF(ISBLANK(C686),"",VLOOKUP(E686,Modélisation!$A$17:$H$23,8,FALSE))</f>
        <v/>
      </c>
      <c r="G686" s="4" t="str">
        <f>IF(ISBLANK(C686),"",IF(Modélisation!$B$3="Oui",IF(D686=Liste!$F$2,0%,VLOOKUP(D686,Modélisation!$A$69:$B$86,2,FALSE)),""))</f>
        <v/>
      </c>
      <c r="H686" s="1" t="str">
        <f>IF(ISBLANK(C686),"",IF(Modélisation!$B$3="Oui",F686*(1-G686),F686))</f>
        <v/>
      </c>
    </row>
    <row r="687" spans="1:8" x14ac:dyDescent="0.35">
      <c r="A687" s="2">
        <v>686</v>
      </c>
      <c r="B687" s="36"/>
      <c r="C687" s="39"/>
      <c r="D687" s="37"/>
      <c r="E687" s="1" t="str">
        <f>IF(ISBLANK(C687),"",IF(Modélisation!$B$10=3,IF(C687&gt;=Modélisation!$B$19,Modélisation!$A$19,IF(C687&gt;=Modélisation!$B$18,Modélisation!$A$18,Modélisation!$A$17)),IF(Modélisation!$B$10=4,IF(C687&gt;=Modélisation!$B$20,Modélisation!$A$20,IF(C687&gt;=Modélisation!$B$19,Modélisation!$A$19,IF(C687&gt;=Modélisation!$B$18,Modélisation!$A$18,Modélisation!$A$17))),IF(Modélisation!$B$10=5,IF(C687&gt;=Modélisation!$B$21,Modélisation!$A$21,IF(C687&gt;=Modélisation!$B$20,Modélisation!$A$20,IF(C687&gt;=Modélisation!$B$19,Modélisation!$A$19,IF(C687&gt;=Modélisation!$B$18,Modélisation!$A$18,Modélisation!$A$17)))),IF(Modélisation!$B$10=6,IF(C687&gt;=Modélisation!$B$22,Modélisation!$A$22,IF(C687&gt;=Modélisation!$B$21,Modélisation!$A$21,IF(C687&gt;=Modélisation!$B$20,Modélisation!$A$20,IF(C687&gt;=Modélisation!$B$19,Modélisation!$A$19,IF(C687&gt;=Modélisation!$B$18,Modélisation!$A$18,Modélisation!$A$17))))),IF(Modélisation!$B$10=7,IF(C687&gt;=Modélisation!$B$23,Modélisation!$A$23,IF(C687&gt;=Modélisation!$B$22,Modélisation!$A$22,IF(C687&gt;=Modélisation!$B$21,Modélisation!$A$21,IF(C687&gt;=Modélisation!$B$20,Modélisation!$A$20,IF(C687&gt;=Modélisation!$B$19,Modélisation!$A$19,IF(C687&gt;=Modélisation!$B$18,Modélisation!$A$18,Modélisation!$A$17))))))))))))</f>
        <v/>
      </c>
      <c r="F687" s="1" t="str">
        <f>IF(ISBLANK(C687),"",VLOOKUP(E687,Modélisation!$A$17:$H$23,8,FALSE))</f>
        <v/>
      </c>
      <c r="G687" s="4" t="str">
        <f>IF(ISBLANK(C687),"",IF(Modélisation!$B$3="Oui",IF(D687=Liste!$F$2,0%,VLOOKUP(D687,Modélisation!$A$69:$B$86,2,FALSE)),""))</f>
        <v/>
      </c>
      <c r="H687" s="1" t="str">
        <f>IF(ISBLANK(C687),"",IF(Modélisation!$B$3="Oui",F687*(1-G687),F687))</f>
        <v/>
      </c>
    </row>
    <row r="688" spans="1:8" x14ac:dyDescent="0.35">
      <c r="A688" s="2">
        <v>687</v>
      </c>
      <c r="B688" s="36"/>
      <c r="C688" s="39"/>
      <c r="D688" s="37"/>
      <c r="E688" s="1" t="str">
        <f>IF(ISBLANK(C688),"",IF(Modélisation!$B$10=3,IF(C688&gt;=Modélisation!$B$19,Modélisation!$A$19,IF(C688&gt;=Modélisation!$B$18,Modélisation!$A$18,Modélisation!$A$17)),IF(Modélisation!$B$10=4,IF(C688&gt;=Modélisation!$B$20,Modélisation!$A$20,IF(C688&gt;=Modélisation!$B$19,Modélisation!$A$19,IF(C688&gt;=Modélisation!$B$18,Modélisation!$A$18,Modélisation!$A$17))),IF(Modélisation!$B$10=5,IF(C688&gt;=Modélisation!$B$21,Modélisation!$A$21,IF(C688&gt;=Modélisation!$B$20,Modélisation!$A$20,IF(C688&gt;=Modélisation!$B$19,Modélisation!$A$19,IF(C688&gt;=Modélisation!$B$18,Modélisation!$A$18,Modélisation!$A$17)))),IF(Modélisation!$B$10=6,IF(C688&gt;=Modélisation!$B$22,Modélisation!$A$22,IF(C688&gt;=Modélisation!$B$21,Modélisation!$A$21,IF(C688&gt;=Modélisation!$B$20,Modélisation!$A$20,IF(C688&gt;=Modélisation!$B$19,Modélisation!$A$19,IF(C688&gt;=Modélisation!$B$18,Modélisation!$A$18,Modélisation!$A$17))))),IF(Modélisation!$B$10=7,IF(C688&gt;=Modélisation!$B$23,Modélisation!$A$23,IF(C688&gt;=Modélisation!$B$22,Modélisation!$A$22,IF(C688&gt;=Modélisation!$B$21,Modélisation!$A$21,IF(C688&gt;=Modélisation!$B$20,Modélisation!$A$20,IF(C688&gt;=Modélisation!$B$19,Modélisation!$A$19,IF(C688&gt;=Modélisation!$B$18,Modélisation!$A$18,Modélisation!$A$17))))))))))))</f>
        <v/>
      </c>
      <c r="F688" s="1" t="str">
        <f>IF(ISBLANK(C688),"",VLOOKUP(E688,Modélisation!$A$17:$H$23,8,FALSE))</f>
        <v/>
      </c>
      <c r="G688" s="4" t="str">
        <f>IF(ISBLANK(C688),"",IF(Modélisation!$B$3="Oui",IF(D688=Liste!$F$2,0%,VLOOKUP(D688,Modélisation!$A$69:$B$86,2,FALSE)),""))</f>
        <v/>
      </c>
      <c r="H688" s="1" t="str">
        <f>IF(ISBLANK(C688),"",IF(Modélisation!$B$3="Oui",F688*(1-G688),F688))</f>
        <v/>
      </c>
    </row>
    <row r="689" spans="1:8" x14ac:dyDescent="0.35">
      <c r="A689" s="2">
        <v>688</v>
      </c>
      <c r="B689" s="36"/>
      <c r="C689" s="39"/>
      <c r="D689" s="37"/>
      <c r="E689" s="1" t="str">
        <f>IF(ISBLANK(C689),"",IF(Modélisation!$B$10=3,IF(C689&gt;=Modélisation!$B$19,Modélisation!$A$19,IF(C689&gt;=Modélisation!$B$18,Modélisation!$A$18,Modélisation!$A$17)),IF(Modélisation!$B$10=4,IF(C689&gt;=Modélisation!$B$20,Modélisation!$A$20,IF(C689&gt;=Modélisation!$B$19,Modélisation!$A$19,IF(C689&gt;=Modélisation!$B$18,Modélisation!$A$18,Modélisation!$A$17))),IF(Modélisation!$B$10=5,IF(C689&gt;=Modélisation!$B$21,Modélisation!$A$21,IF(C689&gt;=Modélisation!$B$20,Modélisation!$A$20,IF(C689&gt;=Modélisation!$B$19,Modélisation!$A$19,IF(C689&gt;=Modélisation!$B$18,Modélisation!$A$18,Modélisation!$A$17)))),IF(Modélisation!$B$10=6,IF(C689&gt;=Modélisation!$B$22,Modélisation!$A$22,IF(C689&gt;=Modélisation!$B$21,Modélisation!$A$21,IF(C689&gt;=Modélisation!$B$20,Modélisation!$A$20,IF(C689&gt;=Modélisation!$B$19,Modélisation!$A$19,IF(C689&gt;=Modélisation!$B$18,Modélisation!$A$18,Modélisation!$A$17))))),IF(Modélisation!$B$10=7,IF(C689&gt;=Modélisation!$B$23,Modélisation!$A$23,IF(C689&gt;=Modélisation!$B$22,Modélisation!$A$22,IF(C689&gt;=Modélisation!$B$21,Modélisation!$A$21,IF(C689&gt;=Modélisation!$B$20,Modélisation!$A$20,IF(C689&gt;=Modélisation!$B$19,Modélisation!$A$19,IF(C689&gt;=Modélisation!$B$18,Modélisation!$A$18,Modélisation!$A$17))))))))))))</f>
        <v/>
      </c>
      <c r="F689" s="1" t="str">
        <f>IF(ISBLANK(C689),"",VLOOKUP(E689,Modélisation!$A$17:$H$23,8,FALSE))</f>
        <v/>
      </c>
      <c r="G689" s="4" t="str">
        <f>IF(ISBLANK(C689),"",IF(Modélisation!$B$3="Oui",IF(D689=Liste!$F$2,0%,VLOOKUP(D689,Modélisation!$A$69:$B$86,2,FALSE)),""))</f>
        <v/>
      </c>
      <c r="H689" s="1" t="str">
        <f>IF(ISBLANK(C689),"",IF(Modélisation!$B$3="Oui",F689*(1-G689),F689))</f>
        <v/>
      </c>
    </row>
    <row r="690" spans="1:8" x14ac:dyDescent="0.35">
      <c r="A690" s="2">
        <v>689</v>
      </c>
      <c r="B690" s="36"/>
      <c r="C690" s="39"/>
      <c r="D690" s="37"/>
      <c r="E690" s="1" t="str">
        <f>IF(ISBLANK(C690),"",IF(Modélisation!$B$10=3,IF(C690&gt;=Modélisation!$B$19,Modélisation!$A$19,IF(C690&gt;=Modélisation!$B$18,Modélisation!$A$18,Modélisation!$A$17)),IF(Modélisation!$B$10=4,IF(C690&gt;=Modélisation!$B$20,Modélisation!$A$20,IF(C690&gt;=Modélisation!$B$19,Modélisation!$A$19,IF(C690&gt;=Modélisation!$B$18,Modélisation!$A$18,Modélisation!$A$17))),IF(Modélisation!$B$10=5,IF(C690&gt;=Modélisation!$B$21,Modélisation!$A$21,IF(C690&gt;=Modélisation!$B$20,Modélisation!$A$20,IF(C690&gt;=Modélisation!$B$19,Modélisation!$A$19,IF(C690&gt;=Modélisation!$B$18,Modélisation!$A$18,Modélisation!$A$17)))),IF(Modélisation!$B$10=6,IF(C690&gt;=Modélisation!$B$22,Modélisation!$A$22,IF(C690&gt;=Modélisation!$B$21,Modélisation!$A$21,IF(C690&gt;=Modélisation!$B$20,Modélisation!$A$20,IF(C690&gt;=Modélisation!$B$19,Modélisation!$A$19,IF(C690&gt;=Modélisation!$B$18,Modélisation!$A$18,Modélisation!$A$17))))),IF(Modélisation!$B$10=7,IF(C690&gt;=Modélisation!$B$23,Modélisation!$A$23,IF(C690&gt;=Modélisation!$B$22,Modélisation!$A$22,IF(C690&gt;=Modélisation!$B$21,Modélisation!$A$21,IF(C690&gt;=Modélisation!$B$20,Modélisation!$A$20,IF(C690&gt;=Modélisation!$B$19,Modélisation!$A$19,IF(C690&gt;=Modélisation!$B$18,Modélisation!$A$18,Modélisation!$A$17))))))))))))</f>
        <v/>
      </c>
      <c r="F690" s="1" t="str">
        <f>IF(ISBLANK(C690),"",VLOOKUP(E690,Modélisation!$A$17:$H$23,8,FALSE))</f>
        <v/>
      </c>
      <c r="G690" s="4" t="str">
        <f>IF(ISBLANK(C690),"",IF(Modélisation!$B$3="Oui",IF(D690=Liste!$F$2,0%,VLOOKUP(D690,Modélisation!$A$69:$B$86,2,FALSE)),""))</f>
        <v/>
      </c>
      <c r="H690" s="1" t="str">
        <f>IF(ISBLANK(C690),"",IF(Modélisation!$B$3="Oui",F690*(1-G690),F690))</f>
        <v/>
      </c>
    </row>
    <row r="691" spans="1:8" x14ac:dyDescent="0.35">
      <c r="A691" s="2">
        <v>690</v>
      </c>
      <c r="B691" s="36"/>
      <c r="C691" s="39"/>
      <c r="D691" s="37"/>
      <c r="E691" s="1" t="str">
        <f>IF(ISBLANK(C691),"",IF(Modélisation!$B$10=3,IF(C691&gt;=Modélisation!$B$19,Modélisation!$A$19,IF(C691&gt;=Modélisation!$B$18,Modélisation!$A$18,Modélisation!$A$17)),IF(Modélisation!$B$10=4,IF(C691&gt;=Modélisation!$B$20,Modélisation!$A$20,IF(C691&gt;=Modélisation!$B$19,Modélisation!$A$19,IF(C691&gt;=Modélisation!$B$18,Modélisation!$A$18,Modélisation!$A$17))),IF(Modélisation!$B$10=5,IF(C691&gt;=Modélisation!$B$21,Modélisation!$A$21,IF(C691&gt;=Modélisation!$B$20,Modélisation!$A$20,IF(C691&gt;=Modélisation!$B$19,Modélisation!$A$19,IF(C691&gt;=Modélisation!$B$18,Modélisation!$A$18,Modélisation!$A$17)))),IF(Modélisation!$B$10=6,IF(C691&gt;=Modélisation!$B$22,Modélisation!$A$22,IF(C691&gt;=Modélisation!$B$21,Modélisation!$A$21,IF(C691&gt;=Modélisation!$B$20,Modélisation!$A$20,IF(C691&gt;=Modélisation!$B$19,Modélisation!$A$19,IF(C691&gt;=Modélisation!$B$18,Modélisation!$A$18,Modélisation!$A$17))))),IF(Modélisation!$B$10=7,IF(C691&gt;=Modélisation!$B$23,Modélisation!$A$23,IF(C691&gt;=Modélisation!$B$22,Modélisation!$A$22,IF(C691&gt;=Modélisation!$B$21,Modélisation!$A$21,IF(C691&gt;=Modélisation!$B$20,Modélisation!$A$20,IF(C691&gt;=Modélisation!$B$19,Modélisation!$A$19,IF(C691&gt;=Modélisation!$B$18,Modélisation!$A$18,Modélisation!$A$17))))))))))))</f>
        <v/>
      </c>
      <c r="F691" s="1" t="str">
        <f>IF(ISBLANK(C691),"",VLOOKUP(E691,Modélisation!$A$17:$H$23,8,FALSE))</f>
        <v/>
      </c>
      <c r="G691" s="4" t="str">
        <f>IF(ISBLANK(C691),"",IF(Modélisation!$B$3="Oui",IF(D691=Liste!$F$2,0%,VLOOKUP(D691,Modélisation!$A$69:$B$86,2,FALSE)),""))</f>
        <v/>
      </c>
      <c r="H691" s="1" t="str">
        <f>IF(ISBLANK(C691),"",IF(Modélisation!$B$3="Oui",F691*(1-G691),F691))</f>
        <v/>
      </c>
    </row>
    <row r="692" spans="1:8" x14ac:dyDescent="0.35">
      <c r="A692" s="2">
        <v>691</v>
      </c>
      <c r="B692" s="36"/>
      <c r="C692" s="39"/>
      <c r="D692" s="37"/>
      <c r="E692" s="1" t="str">
        <f>IF(ISBLANK(C692),"",IF(Modélisation!$B$10=3,IF(C692&gt;=Modélisation!$B$19,Modélisation!$A$19,IF(C692&gt;=Modélisation!$B$18,Modélisation!$A$18,Modélisation!$A$17)),IF(Modélisation!$B$10=4,IF(C692&gt;=Modélisation!$B$20,Modélisation!$A$20,IF(C692&gt;=Modélisation!$B$19,Modélisation!$A$19,IF(C692&gt;=Modélisation!$B$18,Modélisation!$A$18,Modélisation!$A$17))),IF(Modélisation!$B$10=5,IF(C692&gt;=Modélisation!$B$21,Modélisation!$A$21,IF(C692&gt;=Modélisation!$B$20,Modélisation!$A$20,IF(C692&gt;=Modélisation!$B$19,Modélisation!$A$19,IF(C692&gt;=Modélisation!$B$18,Modélisation!$A$18,Modélisation!$A$17)))),IF(Modélisation!$B$10=6,IF(C692&gt;=Modélisation!$B$22,Modélisation!$A$22,IF(C692&gt;=Modélisation!$B$21,Modélisation!$A$21,IF(C692&gt;=Modélisation!$B$20,Modélisation!$A$20,IF(C692&gt;=Modélisation!$B$19,Modélisation!$A$19,IF(C692&gt;=Modélisation!$B$18,Modélisation!$A$18,Modélisation!$A$17))))),IF(Modélisation!$B$10=7,IF(C692&gt;=Modélisation!$B$23,Modélisation!$A$23,IF(C692&gt;=Modélisation!$B$22,Modélisation!$A$22,IF(C692&gt;=Modélisation!$B$21,Modélisation!$A$21,IF(C692&gt;=Modélisation!$B$20,Modélisation!$A$20,IF(C692&gt;=Modélisation!$B$19,Modélisation!$A$19,IF(C692&gt;=Modélisation!$B$18,Modélisation!$A$18,Modélisation!$A$17))))))))))))</f>
        <v/>
      </c>
      <c r="F692" s="1" t="str">
        <f>IF(ISBLANK(C692),"",VLOOKUP(E692,Modélisation!$A$17:$H$23,8,FALSE))</f>
        <v/>
      </c>
      <c r="G692" s="4" t="str">
        <f>IF(ISBLANK(C692),"",IF(Modélisation!$B$3="Oui",IF(D692=Liste!$F$2,0%,VLOOKUP(D692,Modélisation!$A$69:$B$86,2,FALSE)),""))</f>
        <v/>
      </c>
      <c r="H692" s="1" t="str">
        <f>IF(ISBLANK(C692),"",IF(Modélisation!$B$3="Oui",F692*(1-G692),F692))</f>
        <v/>
      </c>
    </row>
    <row r="693" spans="1:8" x14ac:dyDescent="0.35">
      <c r="A693" s="2">
        <v>692</v>
      </c>
      <c r="B693" s="36"/>
      <c r="C693" s="39"/>
      <c r="D693" s="37"/>
      <c r="E693" s="1" t="str">
        <f>IF(ISBLANK(C693),"",IF(Modélisation!$B$10=3,IF(C693&gt;=Modélisation!$B$19,Modélisation!$A$19,IF(C693&gt;=Modélisation!$B$18,Modélisation!$A$18,Modélisation!$A$17)),IF(Modélisation!$B$10=4,IF(C693&gt;=Modélisation!$B$20,Modélisation!$A$20,IF(C693&gt;=Modélisation!$B$19,Modélisation!$A$19,IF(C693&gt;=Modélisation!$B$18,Modélisation!$A$18,Modélisation!$A$17))),IF(Modélisation!$B$10=5,IF(C693&gt;=Modélisation!$B$21,Modélisation!$A$21,IF(C693&gt;=Modélisation!$B$20,Modélisation!$A$20,IF(C693&gt;=Modélisation!$B$19,Modélisation!$A$19,IF(C693&gt;=Modélisation!$B$18,Modélisation!$A$18,Modélisation!$A$17)))),IF(Modélisation!$B$10=6,IF(C693&gt;=Modélisation!$B$22,Modélisation!$A$22,IF(C693&gt;=Modélisation!$B$21,Modélisation!$A$21,IF(C693&gt;=Modélisation!$B$20,Modélisation!$A$20,IF(C693&gt;=Modélisation!$B$19,Modélisation!$A$19,IF(C693&gt;=Modélisation!$B$18,Modélisation!$A$18,Modélisation!$A$17))))),IF(Modélisation!$B$10=7,IF(C693&gt;=Modélisation!$B$23,Modélisation!$A$23,IF(C693&gt;=Modélisation!$B$22,Modélisation!$A$22,IF(C693&gt;=Modélisation!$B$21,Modélisation!$A$21,IF(C693&gt;=Modélisation!$B$20,Modélisation!$A$20,IF(C693&gt;=Modélisation!$B$19,Modélisation!$A$19,IF(C693&gt;=Modélisation!$B$18,Modélisation!$A$18,Modélisation!$A$17))))))))))))</f>
        <v/>
      </c>
      <c r="F693" s="1" t="str">
        <f>IF(ISBLANK(C693),"",VLOOKUP(E693,Modélisation!$A$17:$H$23,8,FALSE))</f>
        <v/>
      </c>
      <c r="G693" s="4" t="str">
        <f>IF(ISBLANK(C693),"",IF(Modélisation!$B$3="Oui",IF(D693=Liste!$F$2,0%,VLOOKUP(D693,Modélisation!$A$69:$B$86,2,FALSE)),""))</f>
        <v/>
      </c>
      <c r="H693" s="1" t="str">
        <f>IF(ISBLANK(C693),"",IF(Modélisation!$B$3="Oui",F693*(1-G693),F693))</f>
        <v/>
      </c>
    </row>
    <row r="694" spans="1:8" x14ac:dyDescent="0.35">
      <c r="A694" s="2">
        <v>693</v>
      </c>
      <c r="B694" s="36"/>
      <c r="C694" s="39"/>
      <c r="D694" s="37"/>
      <c r="E694" s="1" t="str">
        <f>IF(ISBLANK(C694),"",IF(Modélisation!$B$10=3,IF(C694&gt;=Modélisation!$B$19,Modélisation!$A$19,IF(C694&gt;=Modélisation!$B$18,Modélisation!$A$18,Modélisation!$A$17)),IF(Modélisation!$B$10=4,IF(C694&gt;=Modélisation!$B$20,Modélisation!$A$20,IF(C694&gt;=Modélisation!$B$19,Modélisation!$A$19,IF(C694&gt;=Modélisation!$B$18,Modélisation!$A$18,Modélisation!$A$17))),IF(Modélisation!$B$10=5,IF(C694&gt;=Modélisation!$B$21,Modélisation!$A$21,IF(C694&gt;=Modélisation!$B$20,Modélisation!$A$20,IF(C694&gt;=Modélisation!$B$19,Modélisation!$A$19,IF(C694&gt;=Modélisation!$B$18,Modélisation!$A$18,Modélisation!$A$17)))),IF(Modélisation!$B$10=6,IF(C694&gt;=Modélisation!$B$22,Modélisation!$A$22,IF(C694&gt;=Modélisation!$B$21,Modélisation!$A$21,IF(C694&gt;=Modélisation!$B$20,Modélisation!$A$20,IF(C694&gt;=Modélisation!$B$19,Modélisation!$A$19,IF(C694&gt;=Modélisation!$B$18,Modélisation!$A$18,Modélisation!$A$17))))),IF(Modélisation!$B$10=7,IF(C694&gt;=Modélisation!$B$23,Modélisation!$A$23,IF(C694&gt;=Modélisation!$B$22,Modélisation!$A$22,IF(C694&gt;=Modélisation!$B$21,Modélisation!$A$21,IF(C694&gt;=Modélisation!$B$20,Modélisation!$A$20,IF(C694&gt;=Modélisation!$B$19,Modélisation!$A$19,IF(C694&gt;=Modélisation!$B$18,Modélisation!$A$18,Modélisation!$A$17))))))))))))</f>
        <v/>
      </c>
      <c r="F694" s="1" t="str">
        <f>IF(ISBLANK(C694),"",VLOOKUP(E694,Modélisation!$A$17:$H$23,8,FALSE))</f>
        <v/>
      </c>
      <c r="G694" s="4" t="str">
        <f>IF(ISBLANK(C694),"",IF(Modélisation!$B$3="Oui",IF(D694=Liste!$F$2,0%,VLOOKUP(D694,Modélisation!$A$69:$B$86,2,FALSE)),""))</f>
        <v/>
      </c>
      <c r="H694" s="1" t="str">
        <f>IF(ISBLANK(C694),"",IF(Modélisation!$B$3="Oui",F694*(1-G694),F694))</f>
        <v/>
      </c>
    </row>
    <row r="695" spans="1:8" x14ac:dyDescent="0.35">
      <c r="A695" s="2">
        <v>694</v>
      </c>
      <c r="B695" s="36"/>
      <c r="C695" s="39"/>
      <c r="D695" s="37"/>
      <c r="E695" s="1" t="str">
        <f>IF(ISBLANK(C695),"",IF(Modélisation!$B$10=3,IF(C695&gt;=Modélisation!$B$19,Modélisation!$A$19,IF(C695&gt;=Modélisation!$B$18,Modélisation!$A$18,Modélisation!$A$17)),IF(Modélisation!$B$10=4,IF(C695&gt;=Modélisation!$B$20,Modélisation!$A$20,IF(C695&gt;=Modélisation!$B$19,Modélisation!$A$19,IF(C695&gt;=Modélisation!$B$18,Modélisation!$A$18,Modélisation!$A$17))),IF(Modélisation!$B$10=5,IF(C695&gt;=Modélisation!$B$21,Modélisation!$A$21,IF(C695&gt;=Modélisation!$B$20,Modélisation!$A$20,IF(C695&gt;=Modélisation!$B$19,Modélisation!$A$19,IF(C695&gt;=Modélisation!$B$18,Modélisation!$A$18,Modélisation!$A$17)))),IF(Modélisation!$B$10=6,IF(C695&gt;=Modélisation!$B$22,Modélisation!$A$22,IF(C695&gt;=Modélisation!$B$21,Modélisation!$A$21,IF(C695&gt;=Modélisation!$B$20,Modélisation!$A$20,IF(C695&gt;=Modélisation!$B$19,Modélisation!$A$19,IF(C695&gt;=Modélisation!$B$18,Modélisation!$A$18,Modélisation!$A$17))))),IF(Modélisation!$B$10=7,IF(C695&gt;=Modélisation!$B$23,Modélisation!$A$23,IF(C695&gt;=Modélisation!$B$22,Modélisation!$A$22,IF(C695&gt;=Modélisation!$B$21,Modélisation!$A$21,IF(C695&gt;=Modélisation!$B$20,Modélisation!$A$20,IF(C695&gt;=Modélisation!$B$19,Modélisation!$A$19,IF(C695&gt;=Modélisation!$B$18,Modélisation!$A$18,Modélisation!$A$17))))))))))))</f>
        <v/>
      </c>
      <c r="F695" s="1" t="str">
        <f>IF(ISBLANK(C695),"",VLOOKUP(E695,Modélisation!$A$17:$H$23,8,FALSE))</f>
        <v/>
      </c>
      <c r="G695" s="4" t="str">
        <f>IF(ISBLANK(C695),"",IF(Modélisation!$B$3="Oui",IF(D695=Liste!$F$2,0%,VLOOKUP(D695,Modélisation!$A$69:$B$86,2,FALSE)),""))</f>
        <v/>
      </c>
      <c r="H695" s="1" t="str">
        <f>IF(ISBLANK(C695),"",IF(Modélisation!$B$3="Oui",F695*(1-G695),F695))</f>
        <v/>
      </c>
    </row>
    <row r="696" spans="1:8" x14ac:dyDescent="0.35">
      <c r="A696" s="2">
        <v>695</v>
      </c>
      <c r="B696" s="36"/>
      <c r="C696" s="39"/>
      <c r="D696" s="37"/>
      <c r="E696" s="1" t="str">
        <f>IF(ISBLANK(C696),"",IF(Modélisation!$B$10=3,IF(C696&gt;=Modélisation!$B$19,Modélisation!$A$19,IF(C696&gt;=Modélisation!$B$18,Modélisation!$A$18,Modélisation!$A$17)),IF(Modélisation!$B$10=4,IF(C696&gt;=Modélisation!$B$20,Modélisation!$A$20,IF(C696&gt;=Modélisation!$B$19,Modélisation!$A$19,IF(C696&gt;=Modélisation!$B$18,Modélisation!$A$18,Modélisation!$A$17))),IF(Modélisation!$B$10=5,IF(C696&gt;=Modélisation!$B$21,Modélisation!$A$21,IF(C696&gt;=Modélisation!$B$20,Modélisation!$A$20,IF(C696&gt;=Modélisation!$B$19,Modélisation!$A$19,IF(C696&gt;=Modélisation!$B$18,Modélisation!$A$18,Modélisation!$A$17)))),IF(Modélisation!$B$10=6,IF(C696&gt;=Modélisation!$B$22,Modélisation!$A$22,IF(C696&gt;=Modélisation!$B$21,Modélisation!$A$21,IF(C696&gt;=Modélisation!$B$20,Modélisation!$A$20,IF(C696&gt;=Modélisation!$B$19,Modélisation!$A$19,IF(C696&gt;=Modélisation!$B$18,Modélisation!$A$18,Modélisation!$A$17))))),IF(Modélisation!$B$10=7,IF(C696&gt;=Modélisation!$B$23,Modélisation!$A$23,IF(C696&gt;=Modélisation!$B$22,Modélisation!$A$22,IF(C696&gt;=Modélisation!$B$21,Modélisation!$A$21,IF(C696&gt;=Modélisation!$B$20,Modélisation!$A$20,IF(C696&gt;=Modélisation!$B$19,Modélisation!$A$19,IF(C696&gt;=Modélisation!$B$18,Modélisation!$A$18,Modélisation!$A$17))))))))))))</f>
        <v/>
      </c>
      <c r="F696" s="1" t="str">
        <f>IF(ISBLANK(C696),"",VLOOKUP(E696,Modélisation!$A$17:$H$23,8,FALSE))</f>
        <v/>
      </c>
      <c r="G696" s="4" t="str">
        <f>IF(ISBLANK(C696),"",IF(Modélisation!$B$3="Oui",IF(D696=Liste!$F$2,0%,VLOOKUP(D696,Modélisation!$A$69:$B$86,2,FALSE)),""))</f>
        <v/>
      </c>
      <c r="H696" s="1" t="str">
        <f>IF(ISBLANK(C696),"",IF(Modélisation!$B$3="Oui",F696*(1-G696),F696))</f>
        <v/>
      </c>
    </row>
    <row r="697" spans="1:8" x14ac:dyDescent="0.35">
      <c r="A697" s="2">
        <v>696</v>
      </c>
      <c r="B697" s="36"/>
      <c r="C697" s="39"/>
      <c r="D697" s="37"/>
      <c r="E697" s="1" t="str">
        <f>IF(ISBLANK(C697),"",IF(Modélisation!$B$10=3,IF(C697&gt;=Modélisation!$B$19,Modélisation!$A$19,IF(C697&gt;=Modélisation!$B$18,Modélisation!$A$18,Modélisation!$A$17)),IF(Modélisation!$B$10=4,IF(C697&gt;=Modélisation!$B$20,Modélisation!$A$20,IF(C697&gt;=Modélisation!$B$19,Modélisation!$A$19,IF(C697&gt;=Modélisation!$B$18,Modélisation!$A$18,Modélisation!$A$17))),IF(Modélisation!$B$10=5,IF(C697&gt;=Modélisation!$B$21,Modélisation!$A$21,IF(C697&gt;=Modélisation!$B$20,Modélisation!$A$20,IF(C697&gt;=Modélisation!$B$19,Modélisation!$A$19,IF(C697&gt;=Modélisation!$B$18,Modélisation!$A$18,Modélisation!$A$17)))),IF(Modélisation!$B$10=6,IF(C697&gt;=Modélisation!$B$22,Modélisation!$A$22,IF(C697&gt;=Modélisation!$B$21,Modélisation!$A$21,IF(C697&gt;=Modélisation!$B$20,Modélisation!$A$20,IF(C697&gt;=Modélisation!$B$19,Modélisation!$A$19,IF(C697&gt;=Modélisation!$B$18,Modélisation!$A$18,Modélisation!$A$17))))),IF(Modélisation!$B$10=7,IF(C697&gt;=Modélisation!$B$23,Modélisation!$A$23,IF(C697&gt;=Modélisation!$B$22,Modélisation!$A$22,IF(C697&gt;=Modélisation!$B$21,Modélisation!$A$21,IF(C697&gt;=Modélisation!$B$20,Modélisation!$A$20,IF(C697&gt;=Modélisation!$B$19,Modélisation!$A$19,IF(C697&gt;=Modélisation!$B$18,Modélisation!$A$18,Modélisation!$A$17))))))))))))</f>
        <v/>
      </c>
      <c r="F697" s="1" t="str">
        <f>IF(ISBLANK(C697),"",VLOOKUP(E697,Modélisation!$A$17:$H$23,8,FALSE))</f>
        <v/>
      </c>
      <c r="G697" s="4" t="str">
        <f>IF(ISBLANK(C697),"",IF(Modélisation!$B$3="Oui",IF(D697=Liste!$F$2,0%,VLOOKUP(D697,Modélisation!$A$69:$B$86,2,FALSE)),""))</f>
        <v/>
      </c>
      <c r="H697" s="1" t="str">
        <f>IF(ISBLANK(C697),"",IF(Modélisation!$B$3="Oui",F697*(1-G697),F697))</f>
        <v/>
      </c>
    </row>
    <row r="698" spans="1:8" x14ac:dyDescent="0.35">
      <c r="A698" s="2">
        <v>697</v>
      </c>
      <c r="B698" s="36"/>
      <c r="C698" s="39"/>
      <c r="D698" s="37"/>
      <c r="E698" s="1" t="str">
        <f>IF(ISBLANK(C698),"",IF(Modélisation!$B$10=3,IF(C698&gt;=Modélisation!$B$19,Modélisation!$A$19,IF(C698&gt;=Modélisation!$B$18,Modélisation!$A$18,Modélisation!$A$17)),IF(Modélisation!$B$10=4,IF(C698&gt;=Modélisation!$B$20,Modélisation!$A$20,IF(C698&gt;=Modélisation!$B$19,Modélisation!$A$19,IF(C698&gt;=Modélisation!$B$18,Modélisation!$A$18,Modélisation!$A$17))),IF(Modélisation!$B$10=5,IF(C698&gt;=Modélisation!$B$21,Modélisation!$A$21,IF(C698&gt;=Modélisation!$B$20,Modélisation!$A$20,IF(C698&gt;=Modélisation!$B$19,Modélisation!$A$19,IF(C698&gt;=Modélisation!$B$18,Modélisation!$A$18,Modélisation!$A$17)))),IF(Modélisation!$B$10=6,IF(C698&gt;=Modélisation!$B$22,Modélisation!$A$22,IF(C698&gt;=Modélisation!$B$21,Modélisation!$A$21,IF(C698&gt;=Modélisation!$B$20,Modélisation!$A$20,IF(C698&gt;=Modélisation!$B$19,Modélisation!$A$19,IF(C698&gt;=Modélisation!$B$18,Modélisation!$A$18,Modélisation!$A$17))))),IF(Modélisation!$B$10=7,IF(C698&gt;=Modélisation!$B$23,Modélisation!$A$23,IF(C698&gt;=Modélisation!$B$22,Modélisation!$A$22,IF(C698&gt;=Modélisation!$B$21,Modélisation!$A$21,IF(C698&gt;=Modélisation!$B$20,Modélisation!$A$20,IF(C698&gt;=Modélisation!$B$19,Modélisation!$A$19,IF(C698&gt;=Modélisation!$B$18,Modélisation!$A$18,Modélisation!$A$17))))))))))))</f>
        <v/>
      </c>
      <c r="F698" s="1" t="str">
        <f>IF(ISBLANK(C698),"",VLOOKUP(E698,Modélisation!$A$17:$H$23,8,FALSE))</f>
        <v/>
      </c>
      <c r="G698" s="4" t="str">
        <f>IF(ISBLANK(C698),"",IF(Modélisation!$B$3="Oui",IF(D698=Liste!$F$2,0%,VLOOKUP(D698,Modélisation!$A$69:$B$86,2,FALSE)),""))</f>
        <v/>
      </c>
      <c r="H698" s="1" t="str">
        <f>IF(ISBLANK(C698),"",IF(Modélisation!$B$3="Oui",F698*(1-G698),F698))</f>
        <v/>
      </c>
    </row>
    <row r="699" spans="1:8" x14ac:dyDescent="0.35">
      <c r="A699" s="2">
        <v>698</v>
      </c>
      <c r="B699" s="36"/>
      <c r="C699" s="39"/>
      <c r="D699" s="37"/>
      <c r="E699" s="1" t="str">
        <f>IF(ISBLANK(C699),"",IF(Modélisation!$B$10=3,IF(C699&gt;=Modélisation!$B$19,Modélisation!$A$19,IF(C699&gt;=Modélisation!$B$18,Modélisation!$A$18,Modélisation!$A$17)),IF(Modélisation!$B$10=4,IF(C699&gt;=Modélisation!$B$20,Modélisation!$A$20,IF(C699&gt;=Modélisation!$B$19,Modélisation!$A$19,IF(C699&gt;=Modélisation!$B$18,Modélisation!$A$18,Modélisation!$A$17))),IF(Modélisation!$B$10=5,IF(C699&gt;=Modélisation!$B$21,Modélisation!$A$21,IF(C699&gt;=Modélisation!$B$20,Modélisation!$A$20,IF(C699&gt;=Modélisation!$B$19,Modélisation!$A$19,IF(C699&gt;=Modélisation!$B$18,Modélisation!$A$18,Modélisation!$A$17)))),IF(Modélisation!$B$10=6,IF(C699&gt;=Modélisation!$B$22,Modélisation!$A$22,IF(C699&gt;=Modélisation!$B$21,Modélisation!$A$21,IF(C699&gt;=Modélisation!$B$20,Modélisation!$A$20,IF(C699&gt;=Modélisation!$B$19,Modélisation!$A$19,IF(C699&gt;=Modélisation!$B$18,Modélisation!$A$18,Modélisation!$A$17))))),IF(Modélisation!$B$10=7,IF(C699&gt;=Modélisation!$B$23,Modélisation!$A$23,IF(C699&gt;=Modélisation!$B$22,Modélisation!$A$22,IF(C699&gt;=Modélisation!$B$21,Modélisation!$A$21,IF(C699&gt;=Modélisation!$B$20,Modélisation!$A$20,IF(C699&gt;=Modélisation!$B$19,Modélisation!$A$19,IF(C699&gt;=Modélisation!$B$18,Modélisation!$A$18,Modélisation!$A$17))))))))))))</f>
        <v/>
      </c>
      <c r="F699" s="1" t="str">
        <f>IF(ISBLANK(C699),"",VLOOKUP(E699,Modélisation!$A$17:$H$23,8,FALSE))</f>
        <v/>
      </c>
      <c r="G699" s="4" t="str">
        <f>IF(ISBLANK(C699),"",IF(Modélisation!$B$3="Oui",IF(D699=Liste!$F$2,0%,VLOOKUP(D699,Modélisation!$A$69:$B$86,2,FALSE)),""))</f>
        <v/>
      </c>
      <c r="H699" s="1" t="str">
        <f>IF(ISBLANK(C699),"",IF(Modélisation!$B$3="Oui",F699*(1-G699),F699))</f>
        <v/>
      </c>
    </row>
    <row r="700" spans="1:8" x14ac:dyDescent="0.35">
      <c r="A700" s="2">
        <v>699</v>
      </c>
      <c r="B700" s="36"/>
      <c r="C700" s="39"/>
      <c r="D700" s="37"/>
      <c r="E700" s="1" t="str">
        <f>IF(ISBLANK(C700),"",IF(Modélisation!$B$10=3,IF(C700&gt;=Modélisation!$B$19,Modélisation!$A$19,IF(C700&gt;=Modélisation!$B$18,Modélisation!$A$18,Modélisation!$A$17)),IF(Modélisation!$B$10=4,IF(C700&gt;=Modélisation!$B$20,Modélisation!$A$20,IF(C700&gt;=Modélisation!$B$19,Modélisation!$A$19,IF(C700&gt;=Modélisation!$B$18,Modélisation!$A$18,Modélisation!$A$17))),IF(Modélisation!$B$10=5,IF(C700&gt;=Modélisation!$B$21,Modélisation!$A$21,IF(C700&gt;=Modélisation!$B$20,Modélisation!$A$20,IF(C700&gt;=Modélisation!$B$19,Modélisation!$A$19,IF(C700&gt;=Modélisation!$B$18,Modélisation!$A$18,Modélisation!$A$17)))),IF(Modélisation!$B$10=6,IF(C700&gt;=Modélisation!$B$22,Modélisation!$A$22,IF(C700&gt;=Modélisation!$B$21,Modélisation!$A$21,IF(C700&gt;=Modélisation!$B$20,Modélisation!$A$20,IF(C700&gt;=Modélisation!$B$19,Modélisation!$A$19,IF(C700&gt;=Modélisation!$B$18,Modélisation!$A$18,Modélisation!$A$17))))),IF(Modélisation!$B$10=7,IF(C700&gt;=Modélisation!$B$23,Modélisation!$A$23,IF(C700&gt;=Modélisation!$B$22,Modélisation!$A$22,IF(C700&gt;=Modélisation!$B$21,Modélisation!$A$21,IF(C700&gt;=Modélisation!$B$20,Modélisation!$A$20,IF(C700&gt;=Modélisation!$B$19,Modélisation!$A$19,IF(C700&gt;=Modélisation!$B$18,Modélisation!$A$18,Modélisation!$A$17))))))))))))</f>
        <v/>
      </c>
      <c r="F700" s="1" t="str">
        <f>IF(ISBLANK(C700),"",VLOOKUP(E700,Modélisation!$A$17:$H$23,8,FALSE))</f>
        <v/>
      </c>
      <c r="G700" s="4" t="str">
        <f>IF(ISBLANK(C700),"",IF(Modélisation!$B$3="Oui",IF(D700=Liste!$F$2,0%,VLOOKUP(D700,Modélisation!$A$69:$B$86,2,FALSE)),""))</f>
        <v/>
      </c>
      <c r="H700" s="1" t="str">
        <f>IF(ISBLANK(C700),"",IF(Modélisation!$B$3="Oui",F700*(1-G700),F700))</f>
        <v/>
      </c>
    </row>
    <row r="702" spans="1:8" x14ac:dyDescent="0.35">
      <c r="F702" s="2">
        <f>SUM(F2:F700)</f>
        <v>0</v>
      </c>
      <c r="G702" s="19"/>
      <c r="H702" s="2">
        <f>SUM(H2:H700)</f>
        <v>0</v>
      </c>
    </row>
  </sheetData>
  <sheetProtection sheet="1" selectLockedCells="1"/>
  <pageMargins left="0.7" right="0.7" top="0.75" bottom="0.75" header="0.3" footer="0.3"/>
  <pageSetup paperSize="9" scale="66"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Composition de la fratrie" prompt="Saisissez la place de l'enfant dans la fratrie scolarisée dans l'établissement" xr:uid="{8EFF4F6A-A866-4FE7-AE29-9CC62021AAA4}">
          <x14:formula1>
            <xm:f>Liste!$F$2:$F$16</xm:f>
          </x14:formula1>
          <xm:sqref>D2:D700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7AEA8-A9B2-4B11-BFCE-DE0BEC812323}">
  <sheetPr>
    <tabColor theme="9" tint="0.79998168889431442"/>
  </sheetPr>
  <dimension ref="A1:H16"/>
  <sheetViews>
    <sheetView workbookViewId="0">
      <selection activeCell="G5" sqref="G5"/>
    </sheetView>
  </sheetViews>
  <sheetFormatPr baseColWidth="10" defaultRowHeight="14.5" x14ac:dyDescent="0.35"/>
  <cols>
    <col min="4" max="4" width="2.7265625" customWidth="1"/>
    <col min="5" max="5" width="3.6328125" customWidth="1"/>
  </cols>
  <sheetData>
    <row r="1" spans="1:8" x14ac:dyDescent="0.35">
      <c r="A1" s="45" t="s">
        <v>61</v>
      </c>
      <c r="B1" s="2"/>
      <c r="C1" s="2"/>
    </row>
    <row r="2" spans="1:8" x14ac:dyDescent="0.35">
      <c r="A2">
        <f>Modélisation!B4</f>
        <v>0</v>
      </c>
    </row>
    <row r="3" spans="1:8" x14ac:dyDescent="0.35">
      <c r="A3" s="17" t="s">
        <v>59</v>
      </c>
      <c r="F3" s="17" t="s">
        <v>62</v>
      </c>
    </row>
    <row r="4" spans="1:8" x14ac:dyDescent="0.35">
      <c r="A4" s="2" t="s">
        <v>8</v>
      </c>
      <c r="B4" s="2" t="s">
        <v>58</v>
      </c>
      <c r="C4" s="43" t="s">
        <v>60</v>
      </c>
      <c r="F4" s="2" t="s">
        <v>8</v>
      </c>
      <c r="G4" s="2" t="s">
        <v>58</v>
      </c>
      <c r="H4" s="43" t="s">
        <v>60</v>
      </c>
    </row>
    <row r="5" spans="1:8" x14ac:dyDescent="0.35">
      <c r="A5" s="40">
        <v>0</v>
      </c>
      <c r="B5" s="40" t="e">
        <f>PERCENTILE('Données sources UP1'!C2:C700,0.1)</f>
        <v>#NUM!</v>
      </c>
      <c r="C5" s="44">
        <v>0.1</v>
      </c>
      <c r="F5">
        <v>0</v>
      </c>
      <c r="G5" t="e">
        <f>QUARTILE('Données sources UP1'!$C$2:$C$700,1)</f>
        <v>#NUM!</v>
      </c>
      <c r="H5" s="41">
        <v>0.25</v>
      </c>
    </row>
    <row r="6" spans="1:8" x14ac:dyDescent="0.35">
      <c r="A6" s="40" t="e">
        <f>PERCENTILE('Données sources UP1'!C2:C700,0.1)</f>
        <v>#NUM!</v>
      </c>
      <c r="B6" s="40" t="e">
        <f>PERCENTILE('Données sources UP1'!C2:C700,0.2)</f>
        <v>#NUM!</v>
      </c>
      <c r="C6" s="44">
        <v>0.1</v>
      </c>
      <c r="F6" t="e">
        <f>QUARTILE('Données sources UP1'!$C$2:$C$700,1)</f>
        <v>#NUM!</v>
      </c>
      <c r="G6" s="46" t="e">
        <f>MEDIAN('Données sources UP1'!C2:C700)</f>
        <v>#NUM!</v>
      </c>
      <c r="H6" s="41">
        <v>0.25</v>
      </c>
    </row>
    <row r="7" spans="1:8" x14ac:dyDescent="0.35">
      <c r="A7" s="40" t="e">
        <f>PERCENTILE('Données sources UP1'!C2:C700,0.2)</f>
        <v>#NUM!</v>
      </c>
      <c r="B7" s="40" t="e">
        <f>PERCENTILE('Données sources UP1'!C2:C700,0.3)</f>
        <v>#NUM!</v>
      </c>
      <c r="C7" s="44">
        <v>0.1</v>
      </c>
      <c r="F7" s="46" t="e">
        <f>MEDIAN('Données sources UP1'!C2:C700)</f>
        <v>#NUM!</v>
      </c>
      <c r="G7" t="e">
        <f>QUARTILE('Données sources UP1'!$C$2:$C$700,3)</f>
        <v>#NUM!</v>
      </c>
      <c r="H7" s="41">
        <v>0.25</v>
      </c>
    </row>
    <row r="8" spans="1:8" x14ac:dyDescent="0.35">
      <c r="A8" s="40" t="e">
        <f>PERCENTILE('Données sources UP1'!C2:C700,0.3)</f>
        <v>#NUM!</v>
      </c>
      <c r="B8" s="40" t="e">
        <f>PERCENTILE('Données sources UP1'!C2:C700,0.4)</f>
        <v>#NUM!</v>
      </c>
      <c r="C8" s="44">
        <v>0.1</v>
      </c>
      <c r="F8" t="e">
        <f>QUARTILE('Données sources UP1'!$C$2:$C$700,3)</f>
        <v>#NUM!</v>
      </c>
      <c r="H8" s="41">
        <v>0.25</v>
      </c>
    </row>
    <row r="9" spans="1:8" x14ac:dyDescent="0.35">
      <c r="A9" s="40" t="e">
        <f>PERCENTILE('Données sources UP1'!C2:C700,0.4)</f>
        <v>#NUM!</v>
      </c>
      <c r="B9" s="40" t="e">
        <f>PERCENTILE('Données sources UP1'!C2:C700,0.5)</f>
        <v>#NUM!</v>
      </c>
      <c r="C9" s="44">
        <v>0.1</v>
      </c>
    </row>
    <row r="10" spans="1:8" x14ac:dyDescent="0.35">
      <c r="A10" s="40" t="e">
        <f>PERCENTILE('Données sources UP1'!C2:C700,0.5)</f>
        <v>#NUM!</v>
      </c>
      <c r="B10" s="40" t="e">
        <f>PERCENTILE('Données sources UP1'!C2:C700,0.6)</f>
        <v>#NUM!</v>
      </c>
      <c r="C10" s="44">
        <v>0.1</v>
      </c>
    </row>
    <row r="11" spans="1:8" x14ac:dyDescent="0.35">
      <c r="A11" s="40" t="e">
        <f>PERCENTILE('Données sources UP1'!C2:C700,0.6)</f>
        <v>#NUM!</v>
      </c>
      <c r="B11" s="40" t="e">
        <f>PERCENTILE('Données sources UP1'!C2:C700,0.7)</f>
        <v>#NUM!</v>
      </c>
      <c r="C11" s="44">
        <v>0.1</v>
      </c>
    </row>
    <row r="12" spans="1:8" x14ac:dyDescent="0.35">
      <c r="A12" s="40" t="e">
        <f>PERCENTILE('Données sources UP1'!C2:C700,0.7)</f>
        <v>#NUM!</v>
      </c>
      <c r="B12" s="40" t="e">
        <f>PERCENTILE('Données sources UP1'!C2:C700,0.8)</f>
        <v>#NUM!</v>
      </c>
      <c r="C12" s="44">
        <v>0.1</v>
      </c>
    </row>
    <row r="13" spans="1:8" x14ac:dyDescent="0.35">
      <c r="A13" s="40" t="e">
        <f>PERCENTILE('Données sources UP1'!C2:C700,0.8)</f>
        <v>#NUM!</v>
      </c>
      <c r="B13" s="40" t="e">
        <f>PERCENTILE('Données sources UP1'!C2:C700,0.9)</f>
        <v>#NUM!</v>
      </c>
      <c r="C13" s="44">
        <v>0.1</v>
      </c>
    </row>
    <row r="14" spans="1:8" x14ac:dyDescent="0.35">
      <c r="A14" s="40" t="e">
        <f>PERCENTILE('Données sources UP1'!C2:C700,0.9)</f>
        <v>#NUM!</v>
      </c>
      <c r="B14" s="40"/>
      <c r="C14" s="44">
        <v>0.1</v>
      </c>
    </row>
    <row r="16" spans="1:8" x14ac:dyDescent="0.35">
      <c r="A16" s="17"/>
      <c r="B16" s="17"/>
      <c r="C16" s="42"/>
    </row>
  </sheetData>
  <sheetProtection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79D68-CB93-416A-86F7-DDBC0D77FA0B}">
  <sheetPr>
    <tabColor theme="7" tint="0.79998168889431442"/>
    <pageSetUpPr fitToPage="1"/>
  </sheetPr>
  <dimension ref="A1:H702"/>
  <sheetViews>
    <sheetView zoomScaleNormal="85" workbookViewId="0">
      <pane ySplit="9" topLeftCell="A678" activePane="bottomLeft" state="frozen"/>
      <selection activeCell="H27" sqref="H27"/>
      <selection pane="bottomLeft" activeCell="D7" sqref="D7"/>
    </sheetView>
  </sheetViews>
  <sheetFormatPr baseColWidth="10" defaultColWidth="11.36328125" defaultRowHeight="14.5" x14ac:dyDescent="0.35"/>
  <cols>
    <col min="1" max="1" width="9.26953125" style="2" customWidth="1"/>
    <col min="2" max="2" width="6.7265625" style="2" customWidth="1"/>
    <col min="3" max="3" width="18.7265625" style="2" bestFit="1" customWidth="1"/>
    <col min="4" max="4" width="34.08984375" style="2" customWidth="1"/>
    <col min="5" max="5" width="13" style="2" customWidth="1"/>
    <col min="6" max="6" width="18.26953125" style="2" customWidth="1"/>
    <col min="7" max="7" width="13.08984375" style="2" customWidth="1"/>
    <col min="8" max="8" width="18.36328125" style="2" customWidth="1"/>
    <col min="9" max="16384" width="11.36328125" style="2"/>
  </cols>
  <sheetData>
    <row r="1" spans="1:8" ht="51" customHeight="1" x14ac:dyDescent="0.35">
      <c r="A1" s="3" t="s">
        <v>38</v>
      </c>
      <c r="B1" s="60" t="s">
        <v>39</v>
      </c>
      <c r="C1" s="61">
        <f>Modélisation!B2</f>
        <v>0</v>
      </c>
      <c r="D1" s="60" t="s">
        <v>34</v>
      </c>
      <c r="E1" s="3" t="s">
        <v>6</v>
      </c>
      <c r="F1" s="3" t="s">
        <v>40</v>
      </c>
      <c r="G1" s="3" t="s">
        <v>41</v>
      </c>
      <c r="H1" s="3" t="s">
        <v>42</v>
      </c>
    </row>
    <row r="2" spans="1:8" x14ac:dyDescent="0.35">
      <c r="A2" s="2">
        <v>1</v>
      </c>
      <c r="B2" s="33"/>
      <c r="C2" s="34"/>
      <c r="D2" s="35"/>
      <c r="E2" s="1" t="str">
        <f>IF(ISBLANK(C2),"",IF(Modélisation!$B$10=3,IF(C2&gt;=Modélisation!$B$19,Modélisation!$A$19,IF(C2&gt;=Modélisation!$B$18,Modélisation!$A$18,Modélisation!$A$17)),IF(Modélisation!$B$10=4,IF(C2&gt;=Modélisation!$B$20,Modélisation!$A$20,IF(C2&gt;=Modélisation!$B$19,Modélisation!$A$19,IF(C2&gt;=Modélisation!$B$18,Modélisation!$A$18,Modélisation!$A$17))),IF(Modélisation!$B$10=5,IF(C2&gt;=Modélisation!$B$21,Modélisation!$A$21,IF(C2&gt;=Modélisation!$B$20,Modélisation!$A$20,IF(C2&gt;=Modélisation!$B$19,Modélisation!$A$19,IF(C2&gt;=Modélisation!$B$18,Modélisation!$A$18,Modélisation!$A$17)))),IF(Modélisation!$B$10=6,IF(C2&gt;=Modélisation!$B$22,Modélisation!$A$22,IF(C2&gt;=Modélisation!$B$21,Modélisation!$A$21,IF(C2&gt;=Modélisation!$B$20,Modélisation!$A$20,IF(C2&gt;=Modélisation!$B$19,Modélisation!$A$19,IF(C2&gt;=Modélisation!$B$18,Modélisation!$A$18,Modélisation!$A$17))))),IF(Modélisation!$B$10=7,IF(C2&gt;=Modélisation!$B$23,Modélisation!$A$23,IF(C2&gt;=Modélisation!$B$22,Modélisation!$A$22,IF(C2&gt;=Modélisation!$B$21,Modélisation!$A$21,IF(C2&gt;=Modélisation!$B$20,Modélisation!$A$20,IF(C2&gt;=Modélisation!$B$19,Modélisation!$A$19,IF(C2&gt;=Modélisation!$B$18,Modélisation!$A$18,Modélisation!$A$17))))))))))))</f>
        <v/>
      </c>
      <c r="F2" s="1" t="str">
        <f>IF(ISBLANK(C2),"",VLOOKUP(E2,Modélisation!$A$17:$H$23,8,FALSE))</f>
        <v/>
      </c>
      <c r="G2" s="4" t="str">
        <f>IF(ISBLANK(C2),"",IF(Modélisation!$B$3="Oui",IF(D2=Liste!$F$2,0%,VLOOKUP(D2,Modélisation!$A$69:$B$86,2,FALSE)),""))</f>
        <v/>
      </c>
      <c r="H2" s="1" t="str">
        <f>IF(ISBLANK(C2),"",IF(Modélisation!$B$3="Oui",F2*(1-G2),F2))</f>
        <v/>
      </c>
    </row>
    <row r="3" spans="1:8" x14ac:dyDescent="0.35">
      <c r="A3" s="2">
        <v>2</v>
      </c>
      <c r="B3" s="36"/>
      <c r="C3" s="34"/>
      <c r="D3" s="37"/>
      <c r="E3" s="1" t="str">
        <f>IF(ISBLANK(C3),"",IF(Modélisation!$B$10=3,IF(C3&gt;=Modélisation!$B$19,Modélisation!$A$19,IF(C3&gt;=Modélisation!$B$18,Modélisation!$A$18,Modélisation!$A$17)),IF(Modélisation!$B$10=4,IF(C3&gt;=Modélisation!$B$20,Modélisation!$A$20,IF(C3&gt;=Modélisation!$B$19,Modélisation!$A$19,IF(C3&gt;=Modélisation!$B$18,Modélisation!$A$18,Modélisation!$A$17))),IF(Modélisation!$B$10=5,IF(C3&gt;=Modélisation!$B$21,Modélisation!$A$21,IF(C3&gt;=Modélisation!$B$20,Modélisation!$A$20,IF(C3&gt;=Modélisation!$B$19,Modélisation!$A$19,IF(C3&gt;=Modélisation!$B$18,Modélisation!$A$18,Modélisation!$A$17)))),IF(Modélisation!$B$10=6,IF(C3&gt;=Modélisation!$B$22,Modélisation!$A$22,IF(C3&gt;=Modélisation!$B$21,Modélisation!$A$21,IF(C3&gt;=Modélisation!$B$20,Modélisation!$A$20,IF(C3&gt;=Modélisation!$B$19,Modélisation!$A$19,IF(C3&gt;=Modélisation!$B$18,Modélisation!$A$18,Modélisation!$A$17))))),IF(Modélisation!$B$10=7,IF(C3&gt;=Modélisation!$B$23,Modélisation!$A$23,IF(C3&gt;=Modélisation!$B$22,Modélisation!$A$22,IF(C3&gt;=Modélisation!$B$21,Modélisation!$A$21,IF(C3&gt;=Modélisation!$B$20,Modélisation!$A$20,IF(C3&gt;=Modélisation!$B$19,Modélisation!$A$19,IF(C3&gt;=Modélisation!$B$18,Modélisation!$A$18,Modélisation!$A$17))))))))))))</f>
        <v/>
      </c>
      <c r="F3" s="1" t="str">
        <f>IF(ISBLANK(C3),"",VLOOKUP(E3,Modélisation!$A$17:$H$23,8,FALSE))</f>
        <v/>
      </c>
      <c r="G3" s="4" t="str">
        <f>IF(ISBLANK(C3),"",IF(Modélisation!$B$3="Oui",IF(D3=Liste!$F$2,0%,VLOOKUP(D3,Modélisation!$A$69:$B$86,2,FALSE)),""))</f>
        <v/>
      </c>
      <c r="H3" s="1" t="str">
        <f>IF(ISBLANK(C3),"",IF(Modélisation!$B$3="Oui",F3*(1-G3),F3))</f>
        <v/>
      </c>
    </row>
    <row r="4" spans="1:8" x14ac:dyDescent="0.35">
      <c r="A4" s="2">
        <v>3</v>
      </c>
      <c r="B4" s="36"/>
      <c r="C4" s="34"/>
      <c r="D4" s="37"/>
      <c r="E4" s="1" t="str">
        <f>IF(ISBLANK(C4),"",IF(Modélisation!$B$10=3,IF(C4&gt;=Modélisation!$B$19,Modélisation!$A$19,IF(C4&gt;=Modélisation!$B$18,Modélisation!$A$18,Modélisation!$A$17)),IF(Modélisation!$B$10=4,IF(C4&gt;=Modélisation!$B$20,Modélisation!$A$20,IF(C4&gt;=Modélisation!$B$19,Modélisation!$A$19,IF(C4&gt;=Modélisation!$B$18,Modélisation!$A$18,Modélisation!$A$17))),IF(Modélisation!$B$10=5,IF(C4&gt;=Modélisation!$B$21,Modélisation!$A$21,IF(C4&gt;=Modélisation!$B$20,Modélisation!$A$20,IF(C4&gt;=Modélisation!$B$19,Modélisation!$A$19,IF(C4&gt;=Modélisation!$B$18,Modélisation!$A$18,Modélisation!$A$17)))),IF(Modélisation!$B$10=6,IF(C4&gt;=Modélisation!$B$22,Modélisation!$A$22,IF(C4&gt;=Modélisation!$B$21,Modélisation!$A$21,IF(C4&gt;=Modélisation!$B$20,Modélisation!$A$20,IF(C4&gt;=Modélisation!$B$19,Modélisation!$A$19,IF(C4&gt;=Modélisation!$B$18,Modélisation!$A$18,Modélisation!$A$17))))),IF(Modélisation!$B$10=7,IF(C4&gt;=Modélisation!$B$23,Modélisation!$A$23,IF(C4&gt;=Modélisation!$B$22,Modélisation!$A$22,IF(C4&gt;=Modélisation!$B$21,Modélisation!$A$21,IF(C4&gt;=Modélisation!$B$20,Modélisation!$A$20,IF(C4&gt;=Modélisation!$B$19,Modélisation!$A$19,IF(C4&gt;=Modélisation!$B$18,Modélisation!$A$18,Modélisation!$A$17))))))))))))</f>
        <v/>
      </c>
      <c r="F4" s="1" t="str">
        <f>IF(ISBLANK(C4),"",VLOOKUP(E4,Modélisation!$A$17:$H$23,8,FALSE))</f>
        <v/>
      </c>
      <c r="G4" s="4" t="str">
        <f>IF(ISBLANK(C4),"",IF(Modélisation!$B$3="Oui",IF(D4=Liste!$F$2,0%,VLOOKUP(D4,Modélisation!$A$69:$B$86,2,FALSE)),""))</f>
        <v/>
      </c>
      <c r="H4" s="1" t="str">
        <f>IF(ISBLANK(C4),"",IF(Modélisation!$B$3="Oui",F4*(1-G4),F4))</f>
        <v/>
      </c>
    </row>
    <row r="5" spans="1:8" x14ac:dyDescent="0.35">
      <c r="A5" s="2">
        <v>4</v>
      </c>
      <c r="B5" s="36"/>
      <c r="C5" s="34"/>
      <c r="D5" s="37"/>
      <c r="E5" s="1" t="str">
        <f>IF(ISBLANK(C5),"",IF(Modélisation!$B$10=3,IF(C5&gt;=Modélisation!$B$19,Modélisation!$A$19,IF(C5&gt;=Modélisation!$B$18,Modélisation!$A$18,Modélisation!$A$17)),IF(Modélisation!$B$10=4,IF(C5&gt;=Modélisation!$B$20,Modélisation!$A$20,IF(C5&gt;=Modélisation!$B$19,Modélisation!$A$19,IF(C5&gt;=Modélisation!$B$18,Modélisation!$A$18,Modélisation!$A$17))),IF(Modélisation!$B$10=5,IF(C5&gt;=Modélisation!$B$21,Modélisation!$A$21,IF(C5&gt;=Modélisation!$B$20,Modélisation!$A$20,IF(C5&gt;=Modélisation!$B$19,Modélisation!$A$19,IF(C5&gt;=Modélisation!$B$18,Modélisation!$A$18,Modélisation!$A$17)))),IF(Modélisation!$B$10=6,IF(C5&gt;=Modélisation!$B$22,Modélisation!$A$22,IF(C5&gt;=Modélisation!$B$21,Modélisation!$A$21,IF(C5&gt;=Modélisation!$B$20,Modélisation!$A$20,IF(C5&gt;=Modélisation!$B$19,Modélisation!$A$19,IF(C5&gt;=Modélisation!$B$18,Modélisation!$A$18,Modélisation!$A$17))))),IF(Modélisation!$B$10=7,IF(C5&gt;=Modélisation!$B$23,Modélisation!$A$23,IF(C5&gt;=Modélisation!$B$22,Modélisation!$A$22,IF(C5&gt;=Modélisation!$B$21,Modélisation!$A$21,IF(C5&gt;=Modélisation!$B$20,Modélisation!$A$20,IF(C5&gt;=Modélisation!$B$19,Modélisation!$A$19,IF(C5&gt;=Modélisation!$B$18,Modélisation!$A$18,Modélisation!$A$17))))))))))))</f>
        <v/>
      </c>
      <c r="F5" s="1" t="str">
        <f>IF(ISBLANK(C5),"",VLOOKUP(E5,Modélisation!$A$17:$H$23,8,FALSE))</f>
        <v/>
      </c>
      <c r="G5" s="4" t="str">
        <f>IF(ISBLANK(C5),"",IF(Modélisation!$B$3="Oui",IF(D5=Liste!$F$2,0%,VLOOKUP(D5,Modélisation!$A$69:$B$86,2,FALSE)),""))</f>
        <v/>
      </c>
      <c r="H5" s="1" t="str">
        <f>IF(ISBLANK(C5),"",IF(Modélisation!$B$3="Oui",F5*(1-G5),F5))</f>
        <v/>
      </c>
    </row>
    <row r="6" spans="1:8" x14ac:dyDescent="0.35">
      <c r="A6" s="2">
        <v>5</v>
      </c>
      <c r="B6" s="36"/>
      <c r="C6" s="34"/>
      <c r="D6" s="37"/>
      <c r="E6" s="1" t="str">
        <f>IF(ISBLANK(C6),"",IF(Modélisation!$B$10=3,IF(C6&gt;=Modélisation!$B$19,Modélisation!$A$19,IF(C6&gt;=Modélisation!$B$18,Modélisation!$A$18,Modélisation!$A$17)),IF(Modélisation!$B$10=4,IF(C6&gt;=Modélisation!$B$20,Modélisation!$A$20,IF(C6&gt;=Modélisation!$B$19,Modélisation!$A$19,IF(C6&gt;=Modélisation!$B$18,Modélisation!$A$18,Modélisation!$A$17))),IF(Modélisation!$B$10=5,IF(C6&gt;=Modélisation!$B$21,Modélisation!$A$21,IF(C6&gt;=Modélisation!$B$20,Modélisation!$A$20,IF(C6&gt;=Modélisation!$B$19,Modélisation!$A$19,IF(C6&gt;=Modélisation!$B$18,Modélisation!$A$18,Modélisation!$A$17)))),IF(Modélisation!$B$10=6,IF(C6&gt;=Modélisation!$B$22,Modélisation!$A$22,IF(C6&gt;=Modélisation!$B$21,Modélisation!$A$21,IF(C6&gt;=Modélisation!$B$20,Modélisation!$A$20,IF(C6&gt;=Modélisation!$B$19,Modélisation!$A$19,IF(C6&gt;=Modélisation!$B$18,Modélisation!$A$18,Modélisation!$A$17))))),IF(Modélisation!$B$10=7,IF(C6&gt;=Modélisation!$B$23,Modélisation!$A$23,IF(C6&gt;=Modélisation!$B$22,Modélisation!$A$22,IF(C6&gt;=Modélisation!$B$21,Modélisation!$A$21,IF(C6&gt;=Modélisation!$B$20,Modélisation!$A$20,IF(C6&gt;=Modélisation!$B$19,Modélisation!$A$19,IF(C6&gt;=Modélisation!$B$18,Modélisation!$A$18,Modélisation!$A$17))))))))))))</f>
        <v/>
      </c>
      <c r="F6" s="1" t="str">
        <f>IF(ISBLANK(C6),"",VLOOKUP(E6,Modélisation!$A$17:$H$23,8,FALSE))</f>
        <v/>
      </c>
      <c r="G6" s="4" t="str">
        <f>IF(ISBLANK(C6),"",IF(Modélisation!$B$3="Oui",IF(D6=Liste!$F$2,0%,VLOOKUP(D6,Modélisation!$A$69:$B$86,2,FALSE)),""))</f>
        <v/>
      </c>
      <c r="H6" s="1" t="str">
        <f>IF(ISBLANK(C6),"",IF(Modélisation!$B$3="Oui",F6*(1-G6),F6))</f>
        <v/>
      </c>
    </row>
    <row r="7" spans="1:8" x14ac:dyDescent="0.35">
      <c r="A7" s="2">
        <v>6</v>
      </c>
      <c r="B7" s="36"/>
      <c r="C7" s="34"/>
      <c r="D7" s="37"/>
      <c r="E7" s="1" t="str">
        <f>IF(ISBLANK(C7),"",IF(Modélisation!$B$10=3,IF(C7&gt;=Modélisation!$B$19,Modélisation!$A$19,IF(C7&gt;=Modélisation!$B$18,Modélisation!$A$18,Modélisation!$A$17)),IF(Modélisation!$B$10=4,IF(C7&gt;=Modélisation!$B$20,Modélisation!$A$20,IF(C7&gt;=Modélisation!$B$19,Modélisation!$A$19,IF(C7&gt;=Modélisation!$B$18,Modélisation!$A$18,Modélisation!$A$17))),IF(Modélisation!$B$10=5,IF(C7&gt;=Modélisation!$B$21,Modélisation!$A$21,IF(C7&gt;=Modélisation!$B$20,Modélisation!$A$20,IF(C7&gt;=Modélisation!$B$19,Modélisation!$A$19,IF(C7&gt;=Modélisation!$B$18,Modélisation!$A$18,Modélisation!$A$17)))),IF(Modélisation!$B$10=6,IF(C7&gt;=Modélisation!$B$22,Modélisation!$A$22,IF(C7&gt;=Modélisation!$B$21,Modélisation!$A$21,IF(C7&gt;=Modélisation!$B$20,Modélisation!$A$20,IF(C7&gt;=Modélisation!$B$19,Modélisation!$A$19,IF(C7&gt;=Modélisation!$B$18,Modélisation!$A$18,Modélisation!$A$17))))),IF(Modélisation!$B$10=7,IF(C7&gt;=Modélisation!$B$23,Modélisation!$A$23,IF(C7&gt;=Modélisation!$B$22,Modélisation!$A$22,IF(C7&gt;=Modélisation!$B$21,Modélisation!$A$21,IF(C7&gt;=Modélisation!$B$20,Modélisation!$A$20,IF(C7&gt;=Modélisation!$B$19,Modélisation!$A$19,IF(C7&gt;=Modélisation!$B$18,Modélisation!$A$18,Modélisation!$A$17))))))))))))</f>
        <v/>
      </c>
      <c r="F7" s="1" t="str">
        <f>IF(ISBLANK(C7),"",VLOOKUP(E7,Modélisation!$A$17:$H$23,8,FALSE))</f>
        <v/>
      </c>
      <c r="G7" s="4" t="str">
        <f>IF(ISBLANK(C7),"",IF(Modélisation!$B$3="Oui",IF(D7=Liste!$F$2,0%,VLOOKUP(D7,Modélisation!$A$69:$B$86,2,FALSE)),""))</f>
        <v/>
      </c>
      <c r="H7" s="1" t="str">
        <f>IF(ISBLANK(C7),"",IF(Modélisation!$B$3="Oui",F7*(1-G7),F7))</f>
        <v/>
      </c>
    </row>
    <row r="8" spans="1:8" x14ac:dyDescent="0.35">
      <c r="A8" s="2">
        <v>7</v>
      </c>
      <c r="B8" s="36"/>
      <c r="C8" s="34"/>
      <c r="D8" s="37"/>
      <c r="E8" s="1" t="str">
        <f>IF(ISBLANK(C8),"",IF(Modélisation!$B$10=3,IF(C8&gt;=Modélisation!$B$19,Modélisation!$A$19,IF(C8&gt;=Modélisation!$B$18,Modélisation!$A$18,Modélisation!$A$17)),IF(Modélisation!$B$10=4,IF(C8&gt;=Modélisation!$B$20,Modélisation!$A$20,IF(C8&gt;=Modélisation!$B$19,Modélisation!$A$19,IF(C8&gt;=Modélisation!$B$18,Modélisation!$A$18,Modélisation!$A$17))),IF(Modélisation!$B$10=5,IF(C8&gt;=Modélisation!$B$21,Modélisation!$A$21,IF(C8&gt;=Modélisation!$B$20,Modélisation!$A$20,IF(C8&gt;=Modélisation!$B$19,Modélisation!$A$19,IF(C8&gt;=Modélisation!$B$18,Modélisation!$A$18,Modélisation!$A$17)))),IF(Modélisation!$B$10=6,IF(C8&gt;=Modélisation!$B$22,Modélisation!$A$22,IF(C8&gt;=Modélisation!$B$21,Modélisation!$A$21,IF(C8&gt;=Modélisation!$B$20,Modélisation!$A$20,IF(C8&gt;=Modélisation!$B$19,Modélisation!$A$19,IF(C8&gt;=Modélisation!$B$18,Modélisation!$A$18,Modélisation!$A$17))))),IF(Modélisation!$B$10=7,IF(C8&gt;=Modélisation!$B$23,Modélisation!$A$23,IF(C8&gt;=Modélisation!$B$22,Modélisation!$A$22,IF(C8&gt;=Modélisation!$B$21,Modélisation!$A$21,IF(C8&gt;=Modélisation!$B$20,Modélisation!$A$20,IF(C8&gt;=Modélisation!$B$19,Modélisation!$A$19,IF(C8&gt;=Modélisation!$B$18,Modélisation!$A$18,Modélisation!$A$17))))))))))))</f>
        <v/>
      </c>
      <c r="F8" s="1" t="str">
        <f>IF(ISBLANK(C8),"",VLOOKUP(E8,Modélisation!$A$17:$H$23,8,FALSE))</f>
        <v/>
      </c>
      <c r="G8" s="4" t="str">
        <f>IF(ISBLANK(C8),"",IF(Modélisation!$B$3="Oui",IF(D8=Liste!$F$2,0%,VLOOKUP(D8,Modélisation!$A$69:$B$86,2,FALSE)),""))</f>
        <v/>
      </c>
      <c r="H8" s="1" t="str">
        <f>IF(ISBLANK(C8),"",IF(Modélisation!$B$3="Oui",F8*(1-G8),F8))</f>
        <v/>
      </c>
    </row>
    <row r="9" spans="1:8" x14ac:dyDescent="0.35">
      <c r="A9" s="2">
        <v>8</v>
      </c>
      <c r="B9" s="36"/>
      <c r="C9" s="34"/>
      <c r="D9" s="37"/>
      <c r="E9" s="1" t="str">
        <f>IF(ISBLANK(C9),"",IF(Modélisation!$B$10=3,IF(C9&gt;=Modélisation!$B$19,Modélisation!$A$19,IF(C9&gt;=Modélisation!$B$18,Modélisation!$A$18,Modélisation!$A$17)),IF(Modélisation!$B$10=4,IF(C9&gt;=Modélisation!$B$20,Modélisation!$A$20,IF(C9&gt;=Modélisation!$B$19,Modélisation!$A$19,IF(C9&gt;=Modélisation!$B$18,Modélisation!$A$18,Modélisation!$A$17))),IF(Modélisation!$B$10=5,IF(C9&gt;=Modélisation!$B$21,Modélisation!$A$21,IF(C9&gt;=Modélisation!$B$20,Modélisation!$A$20,IF(C9&gt;=Modélisation!$B$19,Modélisation!$A$19,IF(C9&gt;=Modélisation!$B$18,Modélisation!$A$18,Modélisation!$A$17)))),IF(Modélisation!$B$10=6,IF(C9&gt;=Modélisation!$B$22,Modélisation!$A$22,IF(C9&gt;=Modélisation!$B$21,Modélisation!$A$21,IF(C9&gt;=Modélisation!$B$20,Modélisation!$A$20,IF(C9&gt;=Modélisation!$B$19,Modélisation!$A$19,IF(C9&gt;=Modélisation!$B$18,Modélisation!$A$18,Modélisation!$A$17))))),IF(Modélisation!$B$10=7,IF(C9&gt;=Modélisation!$B$23,Modélisation!$A$23,IF(C9&gt;=Modélisation!$B$22,Modélisation!$A$22,IF(C9&gt;=Modélisation!$B$21,Modélisation!$A$21,IF(C9&gt;=Modélisation!$B$20,Modélisation!$A$20,IF(C9&gt;=Modélisation!$B$19,Modélisation!$A$19,IF(C9&gt;=Modélisation!$B$18,Modélisation!$A$18,Modélisation!$A$17))))))))))))</f>
        <v/>
      </c>
      <c r="F9" s="1" t="str">
        <f>IF(ISBLANK(C9),"",VLOOKUP(E9,Modélisation!$A$17:$H$23,8,FALSE))</f>
        <v/>
      </c>
      <c r="G9" s="4" t="str">
        <f>IF(ISBLANK(C9),"",IF(Modélisation!$B$3="Oui",IF(D9=Liste!$F$2,0%,VLOOKUP(D9,Modélisation!$A$69:$B$86,2,FALSE)),""))</f>
        <v/>
      </c>
      <c r="H9" s="1" t="str">
        <f>IF(ISBLANK(C9),"",IF(Modélisation!$B$3="Oui",F9*(1-G9),F9))</f>
        <v/>
      </c>
    </row>
    <row r="10" spans="1:8" x14ac:dyDescent="0.35">
      <c r="A10" s="2">
        <v>9</v>
      </c>
      <c r="B10" s="36"/>
      <c r="C10" s="34"/>
      <c r="D10" s="37"/>
      <c r="E10" s="1" t="str">
        <f>IF(ISBLANK(C10),"",IF(Modélisation!$B$10=3,IF(C10&gt;=Modélisation!$B$19,Modélisation!$A$19,IF(C10&gt;=Modélisation!$B$18,Modélisation!$A$18,Modélisation!$A$17)),IF(Modélisation!$B$10=4,IF(C10&gt;=Modélisation!$B$20,Modélisation!$A$20,IF(C10&gt;=Modélisation!$B$19,Modélisation!$A$19,IF(C10&gt;=Modélisation!$B$18,Modélisation!$A$18,Modélisation!$A$17))),IF(Modélisation!$B$10=5,IF(C10&gt;=Modélisation!$B$21,Modélisation!$A$21,IF(C10&gt;=Modélisation!$B$20,Modélisation!$A$20,IF(C10&gt;=Modélisation!$B$19,Modélisation!$A$19,IF(C10&gt;=Modélisation!$B$18,Modélisation!$A$18,Modélisation!$A$17)))),IF(Modélisation!$B$10=6,IF(C10&gt;=Modélisation!$B$22,Modélisation!$A$22,IF(C10&gt;=Modélisation!$B$21,Modélisation!$A$21,IF(C10&gt;=Modélisation!$B$20,Modélisation!$A$20,IF(C10&gt;=Modélisation!$B$19,Modélisation!$A$19,IF(C10&gt;=Modélisation!$B$18,Modélisation!$A$18,Modélisation!$A$17))))),IF(Modélisation!$B$10=7,IF(C10&gt;=Modélisation!$B$23,Modélisation!$A$23,IF(C10&gt;=Modélisation!$B$22,Modélisation!$A$22,IF(C10&gt;=Modélisation!$B$21,Modélisation!$A$21,IF(C10&gt;=Modélisation!$B$20,Modélisation!$A$20,IF(C10&gt;=Modélisation!$B$19,Modélisation!$A$19,IF(C10&gt;=Modélisation!$B$18,Modélisation!$A$18,Modélisation!$A$17))))))))))))</f>
        <v/>
      </c>
      <c r="F10" s="1" t="str">
        <f>IF(ISBLANK(C10),"",VLOOKUP(E10,Modélisation!$A$17:$H$23,8,FALSE))</f>
        <v/>
      </c>
      <c r="G10" s="4" t="str">
        <f>IF(ISBLANK(C10),"",IF(Modélisation!$B$3="Oui",IF(D10=Liste!$F$2,0%,VLOOKUP(D10,Modélisation!$A$69:$B$86,2,FALSE)),""))</f>
        <v/>
      </c>
      <c r="H10" s="1" t="str">
        <f>IF(ISBLANK(C10),"",IF(Modélisation!$B$3="Oui",F10*(1-G10),F10))</f>
        <v/>
      </c>
    </row>
    <row r="11" spans="1:8" x14ac:dyDescent="0.35">
      <c r="A11" s="2">
        <v>10</v>
      </c>
      <c r="B11" s="36"/>
      <c r="C11" s="34"/>
      <c r="D11" s="37"/>
      <c r="E11" s="1" t="str">
        <f>IF(ISBLANK(C11),"",IF(Modélisation!$B$10=3,IF(C11&gt;=Modélisation!$B$19,Modélisation!$A$19,IF(C11&gt;=Modélisation!$B$18,Modélisation!$A$18,Modélisation!$A$17)),IF(Modélisation!$B$10=4,IF(C11&gt;=Modélisation!$B$20,Modélisation!$A$20,IF(C11&gt;=Modélisation!$B$19,Modélisation!$A$19,IF(C11&gt;=Modélisation!$B$18,Modélisation!$A$18,Modélisation!$A$17))),IF(Modélisation!$B$10=5,IF(C11&gt;=Modélisation!$B$21,Modélisation!$A$21,IF(C11&gt;=Modélisation!$B$20,Modélisation!$A$20,IF(C11&gt;=Modélisation!$B$19,Modélisation!$A$19,IF(C11&gt;=Modélisation!$B$18,Modélisation!$A$18,Modélisation!$A$17)))),IF(Modélisation!$B$10=6,IF(C11&gt;=Modélisation!$B$22,Modélisation!$A$22,IF(C11&gt;=Modélisation!$B$21,Modélisation!$A$21,IF(C11&gt;=Modélisation!$B$20,Modélisation!$A$20,IF(C11&gt;=Modélisation!$B$19,Modélisation!$A$19,IF(C11&gt;=Modélisation!$B$18,Modélisation!$A$18,Modélisation!$A$17))))),IF(Modélisation!$B$10=7,IF(C11&gt;=Modélisation!$B$23,Modélisation!$A$23,IF(C11&gt;=Modélisation!$B$22,Modélisation!$A$22,IF(C11&gt;=Modélisation!$B$21,Modélisation!$A$21,IF(C11&gt;=Modélisation!$B$20,Modélisation!$A$20,IF(C11&gt;=Modélisation!$B$19,Modélisation!$A$19,IF(C11&gt;=Modélisation!$B$18,Modélisation!$A$18,Modélisation!$A$17))))))))))))</f>
        <v/>
      </c>
      <c r="F11" s="1" t="str">
        <f>IF(ISBLANK(C11),"",VLOOKUP(E11,Modélisation!$A$17:$H$23,8,FALSE))</f>
        <v/>
      </c>
      <c r="G11" s="4" t="str">
        <f>IF(ISBLANK(C11),"",IF(Modélisation!$B$3="Oui",IF(D11=Liste!$F$2,0%,VLOOKUP(D11,Modélisation!$A$69:$B$86,2,FALSE)),""))</f>
        <v/>
      </c>
      <c r="H11" s="1" t="str">
        <f>IF(ISBLANK(C11),"",IF(Modélisation!$B$3="Oui",F11*(1-G11),F11))</f>
        <v/>
      </c>
    </row>
    <row r="12" spans="1:8" x14ac:dyDescent="0.35">
      <c r="A12" s="2">
        <v>11</v>
      </c>
      <c r="B12" s="36"/>
      <c r="C12" s="34"/>
      <c r="D12" s="37"/>
      <c r="E12" s="1" t="str">
        <f>IF(ISBLANK(C12),"",IF(Modélisation!$B$10=3,IF(C12&gt;=Modélisation!$B$19,Modélisation!$A$19,IF(C12&gt;=Modélisation!$B$18,Modélisation!$A$18,Modélisation!$A$17)),IF(Modélisation!$B$10=4,IF(C12&gt;=Modélisation!$B$20,Modélisation!$A$20,IF(C12&gt;=Modélisation!$B$19,Modélisation!$A$19,IF(C12&gt;=Modélisation!$B$18,Modélisation!$A$18,Modélisation!$A$17))),IF(Modélisation!$B$10=5,IF(C12&gt;=Modélisation!$B$21,Modélisation!$A$21,IF(C12&gt;=Modélisation!$B$20,Modélisation!$A$20,IF(C12&gt;=Modélisation!$B$19,Modélisation!$A$19,IF(C12&gt;=Modélisation!$B$18,Modélisation!$A$18,Modélisation!$A$17)))),IF(Modélisation!$B$10=6,IF(C12&gt;=Modélisation!$B$22,Modélisation!$A$22,IF(C12&gt;=Modélisation!$B$21,Modélisation!$A$21,IF(C12&gt;=Modélisation!$B$20,Modélisation!$A$20,IF(C12&gt;=Modélisation!$B$19,Modélisation!$A$19,IF(C12&gt;=Modélisation!$B$18,Modélisation!$A$18,Modélisation!$A$17))))),IF(Modélisation!$B$10=7,IF(C12&gt;=Modélisation!$B$23,Modélisation!$A$23,IF(C12&gt;=Modélisation!$B$22,Modélisation!$A$22,IF(C12&gt;=Modélisation!$B$21,Modélisation!$A$21,IF(C12&gt;=Modélisation!$B$20,Modélisation!$A$20,IF(C12&gt;=Modélisation!$B$19,Modélisation!$A$19,IF(C12&gt;=Modélisation!$B$18,Modélisation!$A$18,Modélisation!$A$17))))))))))))</f>
        <v/>
      </c>
      <c r="F12" s="1" t="str">
        <f>IF(ISBLANK(C12),"",VLOOKUP(E12,Modélisation!$A$17:$H$23,8,FALSE))</f>
        <v/>
      </c>
      <c r="G12" s="4" t="str">
        <f>IF(ISBLANK(C12),"",IF(Modélisation!$B$3="Oui",IF(D12=Liste!$F$2,0%,VLOOKUP(D12,Modélisation!$A$69:$B$86,2,FALSE)),""))</f>
        <v/>
      </c>
      <c r="H12" s="1" t="str">
        <f>IF(ISBLANK(C12),"",IF(Modélisation!$B$3="Oui",F12*(1-G12),F12))</f>
        <v/>
      </c>
    </row>
    <row r="13" spans="1:8" x14ac:dyDescent="0.35">
      <c r="A13" s="2">
        <v>12</v>
      </c>
      <c r="B13" s="36"/>
      <c r="C13" s="34"/>
      <c r="D13" s="37"/>
      <c r="E13" s="1" t="str">
        <f>IF(ISBLANK(C13),"",IF(Modélisation!$B$10=3,IF(C13&gt;=Modélisation!$B$19,Modélisation!$A$19,IF(C13&gt;=Modélisation!$B$18,Modélisation!$A$18,Modélisation!$A$17)),IF(Modélisation!$B$10=4,IF(C13&gt;=Modélisation!$B$20,Modélisation!$A$20,IF(C13&gt;=Modélisation!$B$19,Modélisation!$A$19,IF(C13&gt;=Modélisation!$B$18,Modélisation!$A$18,Modélisation!$A$17))),IF(Modélisation!$B$10=5,IF(C13&gt;=Modélisation!$B$21,Modélisation!$A$21,IF(C13&gt;=Modélisation!$B$20,Modélisation!$A$20,IF(C13&gt;=Modélisation!$B$19,Modélisation!$A$19,IF(C13&gt;=Modélisation!$B$18,Modélisation!$A$18,Modélisation!$A$17)))),IF(Modélisation!$B$10=6,IF(C13&gt;=Modélisation!$B$22,Modélisation!$A$22,IF(C13&gt;=Modélisation!$B$21,Modélisation!$A$21,IF(C13&gt;=Modélisation!$B$20,Modélisation!$A$20,IF(C13&gt;=Modélisation!$B$19,Modélisation!$A$19,IF(C13&gt;=Modélisation!$B$18,Modélisation!$A$18,Modélisation!$A$17))))),IF(Modélisation!$B$10=7,IF(C13&gt;=Modélisation!$B$23,Modélisation!$A$23,IF(C13&gt;=Modélisation!$B$22,Modélisation!$A$22,IF(C13&gt;=Modélisation!$B$21,Modélisation!$A$21,IF(C13&gt;=Modélisation!$B$20,Modélisation!$A$20,IF(C13&gt;=Modélisation!$B$19,Modélisation!$A$19,IF(C13&gt;=Modélisation!$B$18,Modélisation!$A$18,Modélisation!$A$17))))))))))))</f>
        <v/>
      </c>
      <c r="F13" s="1" t="str">
        <f>IF(ISBLANK(C13),"",VLOOKUP(E13,Modélisation!$A$17:$H$23,8,FALSE))</f>
        <v/>
      </c>
      <c r="G13" s="4" t="str">
        <f>IF(ISBLANK(C13),"",IF(Modélisation!$B$3="Oui",IF(D13=Liste!$F$2,0%,VLOOKUP(D13,Modélisation!$A$69:$B$86,2,FALSE)),""))</f>
        <v/>
      </c>
      <c r="H13" s="1" t="str">
        <f>IF(ISBLANK(C13),"",IF(Modélisation!$B$3="Oui",F13*(1-G13),F13))</f>
        <v/>
      </c>
    </row>
    <row r="14" spans="1:8" x14ac:dyDescent="0.35">
      <c r="A14" s="2">
        <v>13</v>
      </c>
      <c r="B14" s="36"/>
      <c r="C14" s="34"/>
      <c r="D14" s="37"/>
      <c r="E14" s="1" t="str">
        <f>IF(ISBLANK(C14),"",IF(Modélisation!$B$10=3,IF(C14&gt;=Modélisation!$B$19,Modélisation!$A$19,IF(C14&gt;=Modélisation!$B$18,Modélisation!$A$18,Modélisation!$A$17)),IF(Modélisation!$B$10=4,IF(C14&gt;=Modélisation!$B$20,Modélisation!$A$20,IF(C14&gt;=Modélisation!$B$19,Modélisation!$A$19,IF(C14&gt;=Modélisation!$B$18,Modélisation!$A$18,Modélisation!$A$17))),IF(Modélisation!$B$10=5,IF(C14&gt;=Modélisation!$B$21,Modélisation!$A$21,IF(C14&gt;=Modélisation!$B$20,Modélisation!$A$20,IF(C14&gt;=Modélisation!$B$19,Modélisation!$A$19,IF(C14&gt;=Modélisation!$B$18,Modélisation!$A$18,Modélisation!$A$17)))),IF(Modélisation!$B$10=6,IF(C14&gt;=Modélisation!$B$22,Modélisation!$A$22,IF(C14&gt;=Modélisation!$B$21,Modélisation!$A$21,IF(C14&gt;=Modélisation!$B$20,Modélisation!$A$20,IF(C14&gt;=Modélisation!$B$19,Modélisation!$A$19,IF(C14&gt;=Modélisation!$B$18,Modélisation!$A$18,Modélisation!$A$17))))),IF(Modélisation!$B$10=7,IF(C14&gt;=Modélisation!$B$23,Modélisation!$A$23,IF(C14&gt;=Modélisation!$B$22,Modélisation!$A$22,IF(C14&gt;=Modélisation!$B$21,Modélisation!$A$21,IF(C14&gt;=Modélisation!$B$20,Modélisation!$A$20,IF(C14&gt;=Modélisation!$B$19,Modélisation!$A$19,IF(C14&gt;=Modélisation!$B$18,Modélisation!$A$18,Modélisation!$A$17))))))))))))</f>
        <v/>
      </c>
      <c r="F14" s="1" t="str">
        <f>IF(ISBLANK(C14),"",VLOOKUP(E14,Modélisation!$A$17:$H$23,8,FALSE))</f>
        <v/>
      </c>
      <c r="G14" s="4" t="str">
        <f>IF(ISBLANK(C14),"",IF(Modélisation!$B$3="Oui",IF(D14=Liste!$F$2,0%,VLOOKUP(D14,Modélisation!$A$69:$B$86,2,FALSE)),""))</f>
        <v/>
      </c>
      <c r="H14" s="1" t="str">
        <f>IF(ISBLANK(C14),"",IF(Modélisation!$B$3="Oui",F14*(1-G14),F14))</f>
        <v/>
      </c>
    </row>
    <row r="15" spans="1:8" x14ac:dyDescent="0.35">
      <c r="A15" s="2">
        <v>14</v>
      </c>
      <c r="B15" s="36"/>
      <c r="C15" s="34"/>
      <c r="D15" s="37"/>
      <c r="E15" s="1" t="str">
        <f>IF(ISBLANK(C15),"",IF(Modélisation!$B$10=3,IF(C15&gt;=Modélisation!$B$19,Modélisation!$A$19,IF(C15&gt;=Modélisation!$B$18,Modélisation!$A$18,Modélisation!$A$17)),IF(Modélisation!$B$10=4,IF(C15&gt;=Modélisation!$B$20,Modélisation!$A$20,IF(C15&gt;=Modélisation!$B$19,Modélisation!$A$19,IF(C15&gt;=Modélisation!$B$18,Modélisation!$A$18,Modélisation!$A$17))),IF(Modélisation!$B$10=5,IF(C15&gt;=Modélisation!$B$21,Modélisation!$A$21,IF(C15&gt;=Modélisation!$B$20,Modélisation!$A$20,IF(C15&gt;=Modélisation!$B$19,Modélisation!$A$19,IF(C15&gt;=Modélisation!$B$18,Modélisation!$A$18,Modélisation!$A$17)))),IF(Modélisation!$B$10=6,IF(C15&gt;=Modélisation!$B$22,Modélisation!$A$22,IF(C15&gt;=Modélisation!$B$21,Modélisation!$A$21,IF(C15&gt;=Modélisation!$B$20,Modélisation!$A$20,IF(C15&gt;=Modélisation!$B$19,Modélisation!$A$19,IF(C15&gt;=Modélisation!$B$18,Modélisation!$A$18,Modélisation!$A$17))))),IF(Modélisation!$B$10=7,IF(C15&gt;=Modélisation!$B$23,Modélisation!$A$23,IF(C15&gt;=Modélisation!$B$22,Modélisation!$A$22,IF(C15&gt;=Modélisation!$B$21,Modélisation!$A$21,IF(C15&gt;=Modélisation!$B$20,Modélisation!$A$20,IF(C15&gt;=Modélisation!$B$19,Modélisation!$A$19,IF(C15&gt;=Modélisation!$B$18,Modélisation!$A$18,Modélisation!$A$17))))))))))))</f>
        <v/>
      </c>
      <c r="F15" s="1" t="str">
        <f>IF(ISBLANK(C15),"",VLOOKUP(E15,Modélisation!$A$17:$H$23,8,FALSE))</f>
        <v/>
      </c>
      <c r="G15" s="4" t="str">
        <f>IF(ISBLANK(C15),"",IF(Modélisation!$B$3="Oui",IF(D15=Liste!$F$2,0%,VLOOKUP(D15,Modélisation!$A$69:$B$86,2,FALSE)),""))</f>
        <v/>
      </c>
      <c r="H15" s="1" t="str">
        <f>IF(ISBLANK(C15),"",IF(Modélisation!$B$3="Oui",F15*(1-G15),F15))</f>
        <v/>
      </c>
    </row>
    <row r="16" spans="1:8" x14ac:dyDescent="0.35">
      <c r="A16" s="2">
        <v>15</v>
      </c>
      <c r="B16" s="36"/>
      <c r="C16" s="34"/>
      <c r="D16" s="37"/>
      <c r="E16" s="1" t="str">
        <f>IF(ISBLANK(C16),"",IF(Modélisation!$B$10=3,IF(C16&gt;=Modélisation!$B$19,Modélisation!$A$19,IF(C16&gt;=Modélisation!$B$18,Modélisation!$A$18,Modélisation!$A$17)),IF(Modélisation!$B$10=4,IF(C16&gt;=Modélisation!$B$20,Modélisation!$A$20,IF(C16&gt;=Modélisation!$B$19,Modélisation!$A$19,IF(C16&gt;=Modélisation!$B$18,Modélisation!$A$18,Modélisation!$A$17))),IF(Modélisation!$B$10=5,IF(C16&gt;=Modélisation!$B$21,Modélisation!$A$21,IF(C16&gt;=Modélisation!$B$20,Modélisation!$A$20,IF(C16&gt;=Modélisation!$B$19,Modélisation!$A$19,IF(C16&gt;=Modélisation!$B$18,Modélisation!$A$18,Modélisation!$A$17)))),IF(Modélisation!$B$10=6,IF(C16&gt;=Modélisation!$B$22,Modélisation!$A$22,IF(C16&gt;=Modélisation!$B$21,Modélisation!$A$21,IF(C16&gt;=Modélisation!$B$20,Modélisation!$A$20,IF(C16&gt;=Modélisation!$B$19,Modélisation!$A$19,IF(C16&gt;=Modélisation!$B$18,Modélisation!$A$18,Modélisation!$A$17))))),IF(Modélisation!$B$10=7,IF(C16&gt;=Modélisation!$B$23,Modélisation!$A$23,IF(C16&gt;=Modélisation!$B$22,Modélisation!$A$22,IF(C16&gt;=Modélisation!$B$21,Modélisation!$A$21,IF(C16&gt;=Modélisation!$B$20,Modélisation!$A$20,IF(C16&gt;=Modélisation!$B$19,Modélisation!$A$19,IF(C16&gt;=Modélisation!$B$18,Modélisation!$A$18,Modélisation!$A$17))))))))))))</f>
        <v/>
      </c>
      <c r="F16" s="1" t="str">
        <f>IF(ISBLANK(C16),"",VLOOKUP(E16,Modélisation!$A$17:$H$23,8,FALSE))</f>
        <v/>
      </c>
      <c r="G16" s="4" t="str">
        <f>IF(ISBLANK(C16),"",IF(Modélisation!$B$3="Oui",IF(D16=Liste!$F$2,0%,VLOOKUP(D16,Modélisation!$A$69:$B$86,2,FALSE)),""))</f>
        <v/>
      </c>
      <c r="H16" s="1" t="str">
        <f>IF(ISBLANK(C16),"",IF(Modélisation!$B$3="Oui",F16*(1-G16),F16))</f>
        <v/>
      </c>
    </row>
    <row r="17" spans="1:8" x14ac:dyDescent="0.35">
      <c r="A17" s="2">
        <v>16</v>
      </c>
      <c r="B17" s="36"/>
      <c r="C17" s="34"/>
      <c r="D17" s="37"/>
      <c r="E17" s="1" t="str">
        <f>IF(ISBLANK(C17),"",IF(Modélisation!$B$10=3,IF(C17&gt;=Modélisation!$B$19,Modélisation!$A$19,IF(C17&gt;=Modélisation!$B$18,Modélisation!$A$18,Modélisation!$A$17)),IF(Modélisation!$B$10=4,IF(C17&gt;=Modélisation!$B$20,Modélisation!$A$20,IF(C17&gt;=Modélisation!$B$19,Modélisation!$A$19,IF(C17&gt;=Modélisation!$B$18,Modélisation!$A$18,Modélisation!$A$17))),IF(Modélisation!$B$10=5,IF(C17&gt;=Modélisation!$B$21,Modélisation!$A$21,IF(C17&gt;=Modélisation!$B$20,Modélisation!$A$20,IF(C17&gt;=Modélisation!$B$19,Modélisation!$A$19,IF(C17&gt;=Modélisation!$B$18,Modélisation!$A$18,Modélisation!$A$17)))),IF(Modélisation!$B$10=6,IF(C17&gt;=Modélisation!$B$22,Modélisation!$A$22,IF(C17&gt;=Modélisation!$B$21,Modélisation!$A$21,IF(C17&gt;=Modélisation!$B$20,Modélisation!$A$20,IF(C17&gt;=Modélisation!$B$19,Modélisation!$A$19,IF(C17&gt;=Modélisation!$B$18,Modélisation!$A$18,Modélisation!$A$17))))),IF(Modélisation!$B$10=7,IF(C17&gt;=Modélisation!$B$23,Modélisation!$A$23,IF(C17&gt;=Modélisation!$B$22,Modélisation!$A$22,IF(C17&gt;=Modélisation!$B$21,Modélisation!$A$21,IF(C17&gt;=Modélisation!$B$20,Modélisation!$A$20,IF(C17&gt;=Modélisation!$B$19,Modélisation!$A$19,IF(C17&gt;=Modélisation!$B$18,Modélisation!$A$18,Modélisation!$A$17))))))))))))</f>
        <v/>
      </c>
      <c r="F17" s="1" t="str">
        <f>IF(ISBLANK(C17),"",VLOOKUP(E17,Modélisation!$A$17:$H$23,8,FALSE))</f>
        <v/>
      </c>
      <c r="G17" s="4" t="str">
        <f>IF(ISBLANK(C17),"",IF(Modélisation!$B$3="Oui",IF(D17=Liste!$F$2,0%,VLOOKUP(D17,Modélisation!$A$69:$B$86,2,FALSE)),""))</f>
        <v/>
      </c>
      <c r="H17" s="1" t="str">
        <f>IF(ISBLANK(C17),"",IF(Modélisation!$B$3="Oui",F17*(1-G17),F17))</f>
        <v/>
      </c>
    </row>
    <row r="18" spans="1:8" x14ac:dyDescent="0.35">
      <c r="A18" s="2">
        <v>17</v>
      </c>
      <c r="B18" s="36"/>
      <c r="C18" s="34"/>
      <c r="D18" s="37"/>
      <c r="E18" s="1" t="str">
        <f>IF(ISBLANK(C18),"",IF(Modélisation!$B$10=3,IF(C18&gt;=Modélisation!$B$19,Modélisation!$A$19,IF(C18&gt;=Modélisation!$B$18,Modélisation!$A$18,Modélisation!$A$17)),IF(Modélisation!$B$10=4,IF(C18&gt;=Modélisation!$B$20,Modélisation!$A$20,IF(C18&gt;=Modélisation!$B$19,Modélisation!$A$19,IF(C18&gt;=Modélisation!$B$18,Modélisation!$A$18,Modélisation!$A$17))),IF(Modélisation!$B$10=5,IF(C18&gt;=Modélisation!$B$21,Modélisation!$A$21,IF(C18&gt;=Modélisation!$B$20,Modélisation!$A$20,IF(C18&gt;=Modélisation!$B$19,Modélisation!$A$19,IF(C18&gt;=Modélisation!$B$18,Modélisation!$A$18,Modélisation!$A$17)))),IF(Modélisation!$B$10=6,IF(C18&gt;=Modélisation!$B$22,Modélisation!$A$22,IF(C18&gt;=Modélisation!$B$21,Modélisation!$A$21,IF(C18&gt;=Modélisation!$B$20,Modélisation!$A$20,IF(C18&gt;=Modélisation!$B$19,Modélisation!$A$19,IF(C18&gt;=Modélisation!$B$18,Modélisation!$A$18,Modélisation!$A$17))))),IF(Modélisation!$B$10=7,IF(C18&gt;=Modélisation!$B$23,Modélisation!$A$23,IF(C18&gt;=Modélisation!$B$22,Modélisation!$A$22,IF(C18&gt;=Modélisation!$B$21,Modélisation!$A$21,IF(C18&gt;=Modélisation!$B$20,Modélisation!$A$20,IF(C18&gt;=Modélisation!$B$19,Modélisation!$A$19,IF(C18&gt;=Modélisation!$B$18,Modélisation!$A$18,Modélisation!$A$17))))))))))))</f>
        <v/>
      </c>
      <c r="F18" s="1" t="str">
        <f>IF(ISBLANK(C18),"",VLOOKUP(E18,Modélisation!$A$17:$H$23,8,FALSE))</f>
        <v/>
      </c>
      <c r="G18" s="4" t="str">
        <f>IF(ISBLANK(C18),"",IF(Modélisation!$B$3="Oui",IF(D18=Liste!$F$2,0%,VLOOKUP(D18,Modélisation!$A$69:$B$86,2,FALSE)),""))</f>
        <v/>
      </c>
      <c r="H18" s="1" t="str">
        <f>IF(ISBLANK(C18),"",IF(Modélisation!$B$3="Oui",F18*(1-G18),F18))</f>
        <v/>
      </c>
    </row>
    <row r="19" spans="1:8" x14ac:dyDescent="0.35">
      <c r="A19" s="2">
        <v>18</v>
      </c>
      <c r="B19" s="36"/>
      <c r="C19" s="34"/>
      <c r="D19" s="37"/>
      <c r="E19" s="1" t="str">
        <f>IF(ISBLANK(C19),"",IF(Modélisation!$B$10=3,IF(C19&gt;=Modélisation!$B$19,Modélisation!$A$19,IF(C19&gt;=Modélisation!$B$18,Modélisation!$A$18,Modélisation!$A$17)),IF(Modélisation!$B$10=4,IF(C19&gt;=Modélisation!$B$20,Modélisation!$A$20,IF(C19&gt;=Modélisation!$B$19,Modélisation!$A$19,IF(C19&gt;=Modélisation!$B$18,Modélisation!$A$18,Modélisation!$A$17))),IF(Modélisation!$B$10=5,IF(C19&gt;=Modélisation!$B$21,Modélisation!$A$21,IF(C19&gt;=Modélisation!$B$20,Modélisation!$A$20,IF(C19&gt;=Modélisation!$B$19,Modélisation!$A$19,IF(C19&gt;=Modélisation!$B$18,Modélisation!$A$18,Modélisation!$A$17)))),IF(Modélisation!$B$10=6,IF(C19&gt;=Modélisation!$B$22,Modélisation!$A$22,IF(C19&gt;=Modélisation!$B$21,Modélisation!$A$21,IF(C19&gt;=Modélisation!$B$20,Modélisation!$A$20,IF(C19&gt;=Modélisation!$B$19,Modélisation!$A$19,IF(C19&gt;=Modélisation!$B$18,Modélisation!$A$18,Modélisation!$A$17))))),IF(Modélisation!$B$10=7,IF(C19&gt;=Modélisation!$B$23,Modélisation!$A$23,IF(C19&gt;=Modélisation!$B$22,Modélisation!$A$22,IF(C19&gt;=Modélisation!$B$21,Modélisation!$A$21,IF(C19&gt;=Modélisation!$B$20,Modélisation!$A$20,IF(C19&gt;=Modélisation!$B$19,Modélisation!$A$19,IF(C19&gt;=Modélisation!$B$18,Modélisation!$A$18,Modélisation!$A$17))))))))))))</f>
        <v/>
      </c>
      <c r="F19" s="1" t="str">
        <f>IF(ISBLANK(C19),"",VLOOKUP(E19,Modélisation!$A$17:$H$23,8,FALSE))</f>
        <v/>
      </c>
      <c r="G19" s="4" t="str">
        <f>IF(ISBLANK(C19),"",IF(Modélisation!$B$3="Oui",IF(D19=Liste!$F$2,0%,VLOOKUP(D19,Modélisation!$A$69:$B$86,2,FALSE)),""))</f>
        <v/>
      </c>
      <c r="H19" s="1" t="str">
        <f>IF(ISBLANK(C19),"",IF(Modélisation!$B$3="Oui",F19*(1-G19),F19))</f>
        <v/>
      </c>
    </row>
    <row r="20" spans="1:8" x14ac:dyDescent="0.35">
      <c r="A20" s="2">
        <v>19</v>
      </c>
      <c r="B20" s="36"/>
      <c r="C20" s="34"/>
      <c r="D20" s="37"/>
      <c r="E20" s="1" t="str">
        <f>IF(ISBLANK(C20),"",IF(Modélisation!$B$10=3,IF(C20&gt;=Modélisation!$B$19,Modélisation!$A$19,IF(C20&gt;=Modélisation!$B$18,Modélisation!$A$18,Modélisation!$A$17)),IF(Modélisation!$B$10=4,IF(C20&gt;=Modélisation!$B$20,Modélisation!$A$20,IF(C20&gt;=Modélisation!$B$19,Modélisation!$A$19,IF(C20&gt;=Modélisation!$B$18,Modélisation!$A$18,Modélisation!$A$17))),IF(Modélisation!$B$10=5,IF(C20&gt;=Modélisation!$B$21,Modélisation!$A$21,IF(C20&gt;=Modélisation!$B$20,Modélisation!$A$20,IF(C20&gt;=Modélisation!$B$19,Modélisation!$A$19,IF(C20&gt;=Modélisation!$B$18,Modélisation!$A$18,Modélisation!$A$17)))),IF(Modélisation!$B$10=6,IF(C20&gt;=Modélisation!$B$22,Modélisation!$A$22,IF(C20&gt;=Modélisation!$B$21,Modélisation!$A$21,IF(C20&gt;=Modélisation!$B$20,Modélisation!$A$20,IF(C20&gt;=Modélisation!$B$19,Modélisation!$A$19,IF(C20&gt;=Modélisation!$B$18,Modélisation!$A$18,Modélisation!$A$17))))),IF(Modélisation!$B$10=7,IF(C20&gt;=Modélisation!$B$23,Modélisation!$A$23,IF(C20&gt;=Modélisation!$B$22,Modélisation!$A$22,IF(C20&gt;=Modélisation!$B$21,Modélisation!$A$21,IF(C20&gt;=Modélisation!$B$20,Modélisation!$A$20,IF(C20&gt;=Modélisation!$B$19,Modélisation!$A$19,IF(C20&gt;=Modélisation!$B$18,Modélisation!$A$18,Modélisation!$A$17))))))))))))</f>
        <v/>
      </c>
      <c r="F20" s="1" t="str">
        <f>IF(ISBLANK(C20),"",VLOOKUP(E20,Modélisation!$A$17:$H$23,8,FALSE))</f>
        <v/>
      </c>
      <c r="G20" s="4" t="str">
        <f>IF(ISBLANK(C20),"",IF(Modélisation!$B$3="Oui",IF(D20=Liste!$F$2,0%,VLOOKUP(D20,Modélisation!$A$69:$B$86,2,FALSE)),""))</f>
        <v/>
      </c>
      <c r="H20" s="1" t="str">
        <f>IF(ISBLANK(C20),"",IF(Modélisation!$B$3="Oui",F20*(1-G20),F20))</f>
        <v/>
      </c>
    </row>
    <row r="21" spans="1:8" x14ac:dyDescent="0.35">
      <c r="A21" s="2">
        <v>20</v>
      </c>
      <c r="B21" s="36"/>
      <c r="C21" s="34"/>
      <c r="D21" s="37"/>
      <c r="E21" s="1" t="str">
        <f>IF(ISBLANK(C21),"",IF(Modélisation!$B$10=3,IF(C21&gt;=Modélisation!$B$19,Modélisation!$A$19,IF(C21&gt;=Modélisation!$B$18,Modélisation!$A$18,Modélisation!$A$17)),IF(Modélisation!$B$10=4,IF(C21&gt;=Modélisation!$B$20,Modélisation!$A$20,IF(C21&gt;=Modélisation!$B$19,Modélisation!$A$19,IF(C21&gt;=Modélisation!$B$18,Modélisation!$A$18,Modélisation!$A$17))),IF(Modélisation!$B$10=5,IF(C21&gt;=Modélisation!$B$21,Modélisation!$A$21,IF(C21&gt;=Modélisation!$B$20,Modélisation!$A$20,IF(C21&gt;=Modélisation!$B$19,Modélisation!$A$19,IF(C21&gt;=Modélisation!$B$18,Modélisation!$A$18,Modélisation!$A$17)))),IF(Modélisation!$B$10=6,IF(C21&gt;=Modélisation!$B$22,Modélisation!$A$22,IF(C21&gt;=Modélisation!$B$21,Modélisation!$A$21,IF(C21&gt;=Modélisation!$B$20,Modélisation!$A$20,IF(C21&gt;=Modélisation!$B$19,Modélisation!$A$19,IF(C21&gt;=Modélisation!$B$18,Modélisation!$A$18,Modélisation!$A$17))))),IF(Modélisation!$B$10=7,IF(C21&gt;=Modélisation!$B$23,Modélisation!$A$23,IF(C21&gt;=Modélisation!$B$22,Modélisation!$A$22,IF(C21&gt;=Modélisation!$B$21,Modélisation!$A$21,IF(C21&gt;=Modélisation!$B$20,Modélisation!$A$20,IF(C21&gt;=Modélisation!$B$19,Modélisation!$A$19,IF(C21&gt;=Modélisation!$B$18,Modélisation!$A$18,Modélisation!$A$17))))))))))))</f>
        <v/>
      </c>
      <c r="F21" s="1" t="str">
        <f>IF(ISBLANK(C21),"",VLOOKUP(E21,Modélisation!$A$17:$H$23,8,FALSE))</f>
        <v/>
      </c>
      <c r="G21" s="4" t="str">
        <f>IF(ISBLANK(C21),"",IF(Modélisation!$B$3="Oui",IF(D21=Liste!$F$2,0%,VLOOKUP(D21,Modélisation!$A$69:$B$86,2,FALSE)),""))</f>
        <v/>
      </c>
      <c r="H21" s="1" t="str">
        <f>IF(ISBLANK(C21),"",IF(Modélisation!$B$3="Oui",F21*(1-G21),F21))</f>
        <v/>
      </c>
    </row>
    <row r="22" spans="1:8" x14ac:dyDescent="0.35">
      <c r="A22" s="2">
        <v>21</v>
      </c>
      <c r="B22" s="36"/>
      <c r="C22" s="34"/>
      <c r="D22" s="37"/>
      <c r="E22" s="1" t="str">
        <f>IF(ISBLANK(C22),"",IF(Modélisation!$B$10=3,IF(C22&gt;=Modélisation!$B$19,Modélisation!$A$19,IF(C22&gt;=Modélisation!$B$18,Modélisation!$A$18,Modélisation!$A$17)),IF(Modélisation!$B$10=4,IF(C22&gt;=Modélisation!$B$20,Modélisation!$A$20,IF(C22&gt;=Modélisation!$B$19,Modélisation!$A$19,IF(C22&gt;=Modélisation!$B$18,Modélisation!$A$18,Modélisation!$A$17))),IF(Modélisation!$B$10=5,IF(C22&gt;=Modélisation!$B$21,Modélisation!$A$21,IF(C22&gt;=Modélisation!$B$20,Modélisation!$A$20,IF(C22&gt;=Modélisation!$B$19,Modélisation!$A$19,IF(C22&gt;=Modélisation!$B$18,Modélisation!$A$18,Modélisation!$A$17)))),IF(Modélisation!$B$10=6,IF(C22&gt;=Modélisation!$B$22,Modélisation!$A$22,IF(C22&gt;=Modélisation!$B$21,Modélisation!$A$21,IF(C22&gt;=Modélisation!$B$20,Modélisation!$A$20,IF(C22&gt;=Modélisation!$B$19,Modélisation!$A$19,IF(C22&gt;=Modélisation!$B$18,Modélisation!$A$18,Modélisation!$A$17))))),IF(Modélisation!$B$10=7,IF(C22&gt;=Modélisation!$B$23,Modélisation!$A$23,IF(C22&gt;=Modélisation!$B$22,Modélisation!$A$22,IF(C22&gt;=Modélisation!$B$21,Modélisation!$A$21,IF(C22&gt;=Modélisation!$B$20,Modélisation!$A$20,IF(C22&gt;=Modélisation!$B$19,Modélisation!$A$19,IF(C22&gt;=Modélisation!$B$18,Modélisation!$A$18,Modélisation!$A$17))))))))))))</f>
        <v/>
      </c>
      <c r="F22" s="1" t="str">
        <f>IF(ISBLANK(C22),"",VLOOKUP(E22,Modélisation!$A$17:$H$23,8,FALSE))</f>
        <v/>
      </c>
      <c r="G22" s="4" t="str">
        <f>IF(ISBLANK(C22),"",IF(Modélisation!$B$3="Oui",IF(D22=Liste!$F$2,0%,VLOOKUP(D22,Modélisation!$A$69:$B$86,2,FALSE)),""))</f>
        <v/>
      </c>
      <c r="H22" s="1" t="str">
        <f>IF(ISBLANK(C22),"",IF(Modélisation!$B$3="Oui",F22*(1-G22),F22))</f>
        <v/>
      </c>
    </row>
    <row r="23" spans="1:8" x14ac:dyDescent="0.35">
      <c r="A23" s="2">
        <v>22</v>
      </c>
      <c r="B23" s="36"/>
      <c r="C23" s="34"/>
      <c r="D23" s="37"/>
      <c r="E23" s="1" t="str">
        <f>IF(ISBLANK(C23),"",IF(Modélisation!$B$10=3,IF(C23&gt;=Modélisation!$B$19,Modélisation!$A$19,IF(C23&gt;=Modélisation!$B$18,Modélisation!$A$18,Modélisation!$A$17)),IF(Modélisation!$B$10=4,IF(C23&gt;=Modélisation!$B$20,Modélisation!$A$20,IF(C23&gt;=Modélisation!$B$19,Modélisation!$A$19,IF(C23&gt;=Modélisation!$B$18,Modélisation!$A$18,Modélisation!$A$17))),IF(Modélisation!$B$10=5,IF(C23&gt;=Modélisation!$B$21,Modélisation!$A$21,IF(C23&gt;=Modélisation!$B$20,Modélisation!$A$20,IF(C23&gt;=Modélisation!$B$19,Modélisation!$A$19,IF(C23&gt;=Modélisation!$B$18,Modélisation!$A$18,Modélisation!$A$17)))),IF(Modélisation!$B$10=6,IF(C23&gt;=Modélisation!$B$22,Modélisation!$A$22,IF(C23&gt;=Modélisation!$B$21,Modélisation!$A$21,IF(C23&gt;=Modélisation!$B$20,Modélisation!$A$20,IF(C23&gt;=Modélisation!$B$19,Modélisation!$A$19,IF(C23&gt;=Modélisation!$B$18,Modélisation!$A$18,Modélisation!$A$17))))),IF(Modélisation!$B$10=7,IF(C23&gt;=Modélisation!$B$23,Modélisation!$A$23,IF(C23&gt;=Modélisation!$B$22,Modélisation!$A$22,IF(C23&gt;=Modélisation!$B$21,Modélisation!$A$21,IF(C23&gt;=Modélisation!$B$20,Modélisation!$A$20,IF(C23&gt;=Modélisation!$B$19,Modélisation!$A$19,IF(C23&gt;=Modélisation!$B$18,Modélisation!$A$18,Modélisation!$A$17))))))))))))</f>
        <v/>
      </c>
      <c r="F23" s="1" t="str">
        <f>IF(ISBLANK(C23),"",VLOOKUP(E23,Modélisation!$A$17:$H$23,8,FALSE))</f>
        <v/>
      </c>
      <c r="G23" s="4" t="str">
        <f>IF(ISBLANK(C23),"",IF(Modélisation!$B$3="Oui",IF(D23=Liste!$F$2,0%,VLOOKUP(D23,Modélisation!$A$69:$B$86,2,FALSE)),""))</f>
        <v/>
      </c>
      <c r="H23" s="1" t="str">
        <f>IF(ISBLANK(C23),"",IF(Modélisation!$B$3="Oui",F23*(1-G23),F23))</f>
        <v/>
      </c>
    </row>
    <row r="24" spans="1:8" x14ac:dyDescent="0.35">
      <c r="A24" s="2">
        <v>23</v>
      </c>
      <c r="B24" s="36"/>
      <c r="C24" s="34"/>
      <c r="D24" s="37"/>
      <c r="E24" s="1" t="str">
        <f>IF(ISBLANK(C24),"",IF(Modélisation!$B$10=3,IF(C24&gt;=Modélisation!$B$19,Modélisation!$A$19,IF(C24&gt;=Modélisation!$B$18,Modélisation!$A$18,Modélisation!$A$17)),IF(Modélisation!$B$10=4,IF(C24&gt;=Modélisation!$B$20,Modélisation!$A$20,IF(C24&gt;=Modélisation!$B$19,Modélisation!$A$19,IF(C24&gt;=Modélisation!$B$18,Modélisation!$A$18,Modélisation!$A$17))),IF(Modélisation!$B$10=5,IF(C24&gt;=Modélisation!$B$21,Modélisation!$A$21,IF(C24&gt;=Modélisation!$B$20,Modélisation!$A$20,IF(C24&gt;=Modélisation!$B$19,Modélisation!$A$19,IF(C24&gt;=Modélisation!$B$18,Modélisation!$A$18,Modélisation!$A$17)))),IF(Modélisation!$B$10=6,IF(C24&gt;=Modélisation!$B$22,Modélisation!$A$22,IF(C24&gt;=Modélisation!$B$21,Modélisation!$A$21,IF(C24&gt;=Modélisation!$B$20,Modélisation!$A$20,IF(C24&gt;=Modélisation!$B$19,Modélisation!$A$19,IF(C24&gt;=Modélisation!$B$18,Modélisation!$A$18,Modélisation!$A$17))))),IF(Modélisation!$B$10=7,IF(C24&gt;=Modélisation!$B$23,Modélisation!$A$23,IF(C24&gt;=Modélisation!$B$22,Modélisation!$A$22,IF(C24&gt;=Modélisation!$B$21,Modélisation!$A$21,IF(C24&gt;=Modélisation!$B$20,Modélisation!$A$20,IF(C24&gt;=Modélisation!$B$19,Modélisation!$A$19,IF(C24&gt;=Modélisation!$B$18,Modélisation!$A$18,Modélisation!$A$17))))))))))))</f>
        <v/>
      </c>
      <c r="F24" s="1" t="str">
        <f>IF(ISBLANK(C24),"",VLOOKUP(E24,Modélisation!$A$17:$H$23,8,FALSE))</f>
        <v/>
      </c>
      <c r="G24" s="4" t="str">
        <f>IF(ISBLANK(C24),"",IF(Modélisation!$B$3="Oui",IF(D24=Liste!$F$2,0%,VLOOKUP(D24,Modélisation!$A$69:$B$86,2,FALSE)),""))</f>
        <v/>
      </c>
      <c r="H24" s="1" t="str">
        <f>IF(ISBLANK(C24),"",IF(Modélisation!$B$3="Oui",F24*(1-G24),F24))</f>
        <v/>
      </c>
    </row>
    <row r="25" spans="1:8" x14ac:dyDescent="0.35">
      <c r="A25" s="2">
        <v>24</v>
      </c>
      <c r="B25" s="36"/>
      <c r="C25" s="34"/>
      <c r="D25" s="37"/>
      <c r="E25" s="1" t="str">
        <f>IF(ISBLANK(C25),"",IF(Modélisation!$B$10=3,IF(C25&gt;=Modélisation!$B$19,Modélisation!$A$19,IF(C25&gt;=Modélisation!$B$18,Modélisation!$A$18,Modélisation!$A$17)),IF(Modélisation!$B$10=4,IF(C25&gt;=Modélisation!$B$20,Modélisation!$A$20,IF(C25&gt;=Modélisation!$B$19,Modélisation!$A$19,IF(C25&gt;=Modélisation!$B$18,Modélisation!$A$18,Modélisation!$A$17))),IF(Modélisation!$B$10=5,IF(C25&gt;=Modélisation!$B$21,Modélisation!$A$21,IF(C25&gt;=Modélisation!$B$20,Modélisation!$A$20,IF(C25&gt;=Modélisation!$B$19,Modélisation!$A$19,IF(C25&gt;=Modélisation!$B$18,Modélisation!$A$18,Modélisation!$A$17)))),IF(Modélisation!$B$10=6,IF(C25&gt;=Modélisation!$B$22,Modélisation!$A$22,IF(C25&gt;=Modélisation!$B$21,Modélisation!$A$21,IF(C25&gt;=Modélisation!$B$20,Modélisation!$A$20,IF(C25&gt;=Modélisation!$B$19,Modélisation!$A$19,IF(C25&gt;=Modélisation!$B$18,Modélisation!$A$18,Modélisation!$A$17))))),IF(Modélisation!$B$10=7,IF(C25&gt;=Modélisation!$B$23,Modélisation!$A$23,IF(C25&gt;=Modélisation!$B$22,Modélisation!$A$22,IF(C25&gt;=Modélisation!$B$21,Modélisation!$A$21,IF(C25&gt;=Modélisation!$B$20,Modélisation!$A$20,IF(C25&gt;=Modélisation!$B$19,Modélisation!$A$19,IF(C25&gt;=Modélisation!$B$18,Modélisation!$A$18,Modélisation!$A$17))))))))))))</f>
        <v/>
      </c>
      <c r="F25" s="1" t="str">
        <f>IF(ISBLANK(C25),"",VLOOKUP(E25,Modélisation!$A$17:$H$23,8,FALSE))</f>
        <v/>
      </c>
      <c r="G25" s="4" t="str">
        <f>IF(ISBLANK(C25),"",IF(Modélisation!$B$3="Oui",IF(D25=Liste!$F$2,0%,VLOOKUP(D25,Modélisation!$A$69:$B$86,2,FALSE)),""))</f>
        <v/>
      </c>
      <c r="H25" s="1" t="str">
        <f>IF(ISBLANK(C25),"",IF(Modélisation!$B$3="Oui",F25*(1-G25),F25))</f>
        <v/>
      </c>
    </row>
    <row r="26" spans="1:8" x14ac:dyDescent="0.35">
      <c r="A26" s="2">
        <v>25</v>
      </c>
      <c r="B26" s="36"/>
      <c r="C26" s="34"/>
      <c r="D26" s="37"/>
      <c r="E26" s="1" t="str">
        <f>IF(ISBLANK(C26),"",IF(Modélisation!$B$10=3,IF(C26&gt;=Modélisation!$B$19,Modélisation!$A$19,IF(C26&gt;=Modélisation!$B$18,Modélisation!$A$18,Modélisation!$A$17)),IF(Modélisation!$B$10=4,IF(C26&gt;=Modélisation!$B$20,Modélisation!$A$20,IF(C26&gt;=Modélisation!$B$19,Modélisation!$A$19,IF(C26&gt;=Modélisation!$B$18,Modélisation!$A$18,Modélisation!$A$17))),IF(Modélisation!$B$10=5,IF(C26&gt;=Modélisation!$B$21,Modélisation!$A$21,IF(C26&gt;=Modélisation!$B$20,Modélisation!$A$20,IF(C26&gt;=Modélisation!$B$19,Modélisation!$A$19,IF(C26&gt;=Modélisation!$B$18,Modélisation!$A$18,Modélisation!$A$17)))),IF(Modélisation!$B$10=6,IF(C26&gt;=Modélisation!$B$22,Modélisation!$A$22,IF(C26&gt;=Modélisation!$B$21,Modélisation!$A$21,IF(C26&gt;=Modélisation!$B$20,Modélisation!$A$20,IF(C26&gt;=Modélisation!$B$19,Modélisation!$A$19,IF(C26&gt;=Modélisation!$B$18,Modélisation!$A$18,Modélisation!$A$17))))),IF(Modélisation!$B$10=7,IF(C26&gt;=Modélisation!$B$23,Modélisation!$A$23,IF(C26&gt;=Modélisation!$B$22,Modélisation!$A$22,IF(C26&gt;=Modélisation!$B$21,Modélisation!$A$21,IF(C26&gt;=Modélisation!$B$20,Modélisation!$A$20,IF(C26&gt;=Modélisation!$B$19,Modélisation!$A$19,IF(C26&gt;=Modélisation!$B$18,Modélisation!$A$18,Modélisation!$A$17))))))))))))</f>
        <v/>
      </c>
      <c r="F26" s="1" t="str">
        <f>IF(ISBLANK(C26),"",VLOOKUP(E26,Modélisation!$A$17:$H$23,8,FALSE))</f>
        <v/>
      </c>
      <c r="G26" s="4" t="str">
        <f>IF(ISBLANK(C26),"",IF(Modélisation!$B$3="Oui",IF(D26=Liste!$F$2,0%,VLOOKUP(D26,Modélisation!$A$69:$B$86,2,FALSE)),""))</f>
        <v/>
      </c>
      <c r="H26" s="1" t="str">
        <f>IF(ISBLANK(C26),"",IF(Modélisation!$B$3="Oui",F26*(1-G26),F26))</f>
        <v/>
      </c>
    </row>
    <row r="27" spans="1:8" x14ac:dyDescent="0.35">
      <c r="A27" s="2">
        <v>26</v>
      </c>
      <c r="B27" s="36"/>
      <c r="C27" s="34"/>
      <c r="D27" s="37"/>
      <c r="E27" s="1" t="str">
        <f>IF(ISBLANK(C27),"",IF(Modélisation!$B$10=3,IF(C27&gt;=Modélisation!$B$19,Modélisation!$A$19,IF(C27&gt;=Modélisation!$B$18,Modélisation!$A$18,Modélisation!$A$17)),IF(Modélisation!$B$10=4,IF(C27&gt;=Modélisation!$B$20,Modélisation!$A$20,IF(C27&gt;=Modélisation!$B$19,Modélisation!$A$19,IF(C27&gt;=Modélisation!$B$18,Modélisation!$A$18,Modélisation!$A$17))),IF(Modélisation!$B$10=5,IF(C27&gt;=Modélisation!$B$21,Modélisation!$A$21,IF(C27&gt;=Modélisation!$B$20,Modélisation!$A$20,IF(C27&gt;=Modélisation!$B$19,Modélisation!$A$19,IF(C27&gt;=Modélisation!$B$18,Modélisation!$A$18,Modélisation!$A$17)))),IF(Modélisation!$B$10=6,IF(C27&gt;=Modélisation!$B$22,Modélisation!$A$22,IF(C27&gt;=Modélisation!$B$21,Modélisation!$A$21,IF(C27&gt;=Modélisation!$B$20,Modélisation!$A$20,IF(C27&gt;=Modélisation!$B$19,Modélisation!$A$19,IF(C27&gt;=Modélisation!$B$18,Modélisation!$A$18,Modélisation!$A$17))))),IF(Modélisation!$B$10=7,IF(C27&gt;=Modélisation!$B$23,Modélisation!$A$23,IF(C27&gt;=Modélisation!$B$22,Modélisation!$A$22,IF(C27&gt;=Modélisation!$B$21,Modélisation!$A$21,IF(C27&gt;=Modélisation!$B$20,Modélisation!$A$20,IF(C27&gt;=Modélisation!$B$19,Modélisation!$A$19,IF(C27&gt;=Modélisation!$B$18,Modélisation!$A$18,Modélisation!$A$17))))))))))))</f>
        <v/>
      </c>
      <c r="F27" s="1" t="str">
        <f>IF(ISBLANK(C27),"",VLOOKUP(E27,Modélisation!$A$17:$H$23,8,FALSE))</f>
        <v/>
      </c>
      <c r="G27" s="4" t="str">
        <f>IF(ISBLANK(C27),"",IF(Modélisation!$B$3="Oui",IF(D27=Liste!$F$2,0%,VLOOKUP(D27,Modélisation!$A$69:$B$86,2,FALSE)),""))</f>
        <v/>
      </c>
      <c r="H27" s="1" t="str">
        <f>IF(ISBLANK(C27),"",IF(Modélisation!$B$3="Oui",F27*(1-G27),F27))</f>
        <v/>
      </c>
    </row>
    <row r="28" spans="1:8" x14ac:dyDescent="0.35">
      <c r="A28" s="2">
        <v>27</v>
      </c>
      <c r="B28" s="36"/>
      <c r="C28" s="34"/>
      <c r="D28" s="37"/>
      <c r="E28" s="1" t="str">
        <f>IF(ISBLANK(C28),"",IF(Modélisation!$B$10=3,IF(C28&gt;=Modélisation!$B$19,Modélisation!$A$19,IF(C28&gt;=Modélisation!$B$18,Modélisation!$A$18,Modélisation!$A$17)),IF(Modélisation!$B$10=4,IF(C28&gt;=Modélisation!$B$20,Modélisation!$A$20,IF(C28&gt;=Modélisation!$B$19,Modélisation!$A$19,IF(C28&gt;=Modélisation!$B$18,Modélisation!$A$18,Modélisation!$A$17))),IF(Modélisation!$B$10=5,IF(C28&gt;=Modélisation!$B$21,Modélisation!$A$21,IF(C28&gt;=Modélisation!$B$20,Modélisation!$A$20,IF(C28&gt;=Modélisation!$B$19,Modélisation!$A$19,IF(C28&gt;=Modélisation!$B$18,Modélisation!$A$18,Modélisation!$A$17)))),IF(Modélisation!$B$10=6,IF(C28&gt;=Modélisation!$B$22,Modélisation!$A$22,IF(C28&gt;=Modélisation!$B$21,Modélisation!$A$21,IF(C28&gt;=Modélisation!$B$20,Modélisation!$A$20,IF(C28&gt;=Modélisation!$B$19,Modélisation!$A$19,IF(C28&gt;=Modélisation!$B$18,Modélisation!$A$18,Modélisation!$A$17))))),IF(Modélisation!$B$10=7,IF(C28&gt;=Modélisation!$B$23,Modélisation!$A$23,IF(C28&gt;=Modélisation!$B$22,Modélisation!$A$22,IF(C28&gt;=Modélisation!$B$21,Modélisation!$A$21,IF(C28&gt;=Modélisation!$B$20,Modélisation!$A$20,IF(C28&gt;=Modélisation!$B$19,Modélisation!$A$19,IF(C28&gt;=Modélisation!$B$18,Modélisation!$A$18,Modélisation!$A$17))))))))))))</f>
        <v/>
      </c>
      <c r="F28" s="1" t="str">
        <f>IF(ISBLANK(C28),"",VLOOKUP(E28,Modélisation!$A$17:$H$23,8,FALSE))</f>
        <v/>
      </c>
      <c r="G28" s="4" t="str">
        <f>IF(ISBLANK(C28),"",IF(Modélisation!$B$3="Oui",IF(D28=Liste!$F$2,0%,VLOOKUP(D28,Modélisation!$A$69:$B$86,2,FALSE)),""))</f>
        <v/>
      </c>
      <c r="H28" s="1" t="str">
        <f>IF(ISBLANK(C28),"",IF(Modélisation!$B$3="Oui",F28*(1-G28),F28))</f>
        <v/>
      </c>
    </row>
    <row r="29" spans="1:8" x14ac:dyDescent="0.35">
      <c r="A29" s="2">
        <v>28</v>
      </c>
      <c r="B29" s="36"/>
      <c r="C29" s="34"/>
      <c r="D29" s="37"/>
      <c r="E29" s="1" t="str">
        <f>IF(ISBLANK(C29),"",IF(Modélisation!$B$10=3,IF(C29&gt;=Modélisation!$B$19,Modélisation!$A$19,IF(C29&gt;=Modélisation!$B$18,Modélisation!$A$18,Modélisation!$A$17)),IF(Modélisation!$B$10=4,IF(C29&gt;=Modélisation!$B$20,Modélisation!$A$20,IF(C29&gt;=Modélisation!$B$19,Modélisation!$A$19,IF(C29&gt;=Modélisation!$B$18,Modélisation!$A$18,Modélisation!$A$17))),IF(Modélisation!$B$10=5,IF(C29&gt;=Modélisation!$B$21,Modélisation!$A$21,IF(C29&gt;=Modélisation!$B$20,Modélisation!$A$20,IF(C29&gt;=Modélisation!$B$19,Modélisation!$A$19,IF(C29&gt;=Modélisation!$B$18,Modélisation!$A$18,Modélisation!$A$17)))),IF(Modélisation!$B$10=6,IF(C29&gt;=Modélisation!$B$22,Modélisation!$A$22,IF(C29&gt;=Modélisation!$B$21,Modélisation!$A$21,IF(C29&gt;=Modélisation!$B$20,Modélisation!$A$20,IF(C29&gt;=Modélisation!$B$19,Modélisation!$A$19,IF(C29&gt;=Modélisation!$B$18,Modélisation!$A$18,Modélisation!$A$17))))),IF(Modélisation!$B$10=7,IF(C29&gt;=Modélisation!$B$23,Modélisation!$A$23,IF(C29&gt;=Modélisation!$B$22,Modélisation!$A$22,IF(C29&gt;=Modélisation!$B$21,Modélisation!$A$21,IF(C29&gt;=Modélisation!$B$20,Modélisation!$A$20,IF(C29&gt;=Modélisation!$B$19,Modélisation!$A$19,IF(C29&gt;=Modélisation!$B$18,Modélisation!$A$18,Modélisation!$A$17))))))))))))</f>
        <v/>
      </c>
      <c r="F29" s="1" t="str">
        <f>IF(ISBLANK(C29),"",VLOOKUP(E29,Modélisation!$A$17:$H$23,8,FALSE))</f>
        <v/>
      </c>
      <c r="G29" s="4" t="str">
        <f>IF(ISBLANK(C29),"",IF(Modélisation!$B$3="Oui",IF(D29=Liste!$F$2,0%,VLOOKUP(D29,Modélisation!$A$69:$B$86,2,FALSE)),""))</f>
        <v/>
      </c>
      <c r="H29" s="1" t="str">
        <f>IF(ISBLANK(C29),"",IF(Modélisation!$B$3="Oui",F29*(1-G29),F29))</f>
        <v/>
      </c>
    </row>
    <row r="30" spans="1:8" x14ac:dyDescent="0.35">
      <c r="A30" s="2">
        <v>29</v>
      </c>
      <c r="B30" s="36"/>
      <c r="C30" s="34"/>
      <c r="D30" s="37"/>
      <c r="E30" s="1" t="str">
        <f>IF(ISBLANK(C30),"",IF(Modélisation!$B$10=3,IF(C30&gt;=Modélisation!$B$19,Modélisation!$A$19,IF(C30&gt;=Modélisation!$B$18,Modélisation!$A$18,Modélisation!$A$17)),IF(Modélisation!$B$10=4,IF(C30&gt;=Modélisation!$B$20,Modélisation!$A$20,IF(C30&gt;=Modélisation!$B$19,Modélisation!$A$19,IF(C30&gt;=Modélisation!$B$18,Modélisation!$A$18,Modélisation!$A$17))),IF(Modélisation!$B$10=5,IF(C30&gt;=Modélisation!$B$21,Modélisation!$A$21,IF(C30&gt;=Modélisation!$B$20,Modélisation!$A$20,IF(C30&gt;=Modélisation!$B$19,Modélisation!$A$19,IF(C30&gt;=Modélisation!$B$18,Modélisation!$A$18,Modélisation!$A$17)))),IF(Modélisation!$B$10=6,IF(C30&gt;=Modélisation!$B$22,Modélisation!$A$22,IF(C30&gt;=Modélisation!$B$21,Modélisation!$A$21,IF(C30&gt;=Modélisation!$B$20,Modélisation!$A$20,IF(C30&gt;=Modélisation!$B$19,Modélisation!$A$19,IF(C30&gt;=Modélisation!$B$18,Modélisation!$A$18,Modélisation!$A$17))))),IF(Modélisation!$B$10=7,IF(C30&gt;=Modélisation!$B$23,Modélisation!$A$23,IF(C30&gt;=Modélisation!$B$22,Modélisation!$A$22,IF(C30&gt;=Modélisation!$B$21,Modélisation!$A$21,IF(C30&gt;=Modélisation!$B$20,Modélisation!$A$20,IF(C30&gt;=Modélisation!$B$19,Modélisation!$A$19,IF(C30&gt;=Modélisation!$B$18,Modélisation!$A$18,Modélisation!$A$17))))))))))))</f>
        <v/>
      </c>
      <c r="F30" s="1" t="str">
        <f>IF(ISBLANK(C30),"",VLOOKUP(E30,Modélisation!$A$17:$H$23,8,FALSE))</f>
        <v/>
      </c>
      <c r="G30" s="4" t="str">
        <f>IF(ISBLANK(C30),"",IF(Modélisation!$B$3="Oui",IF(D30=Liste!$F$2,0%,VLOOKUP(D30,Modélisation!$A$69:$B$86,2,FALSE)),""))</f>
        <v/>
      </c>
      <c r="H30" s="1" t="str">
        <f>IF(ISBLANK(C30),"",IF(Modélisation!$B$3="Oui",F30*(1-G30),F30))</f>
        <v/>
      </c>
    </row>
    <row r="31" spans="1:8" x14ac:dyDescent="0.35">
      <c r="A31" s="2">
        <v>30</v>
      </c>
      <c r="B31" s="36"/>
      <c r="C31" s="34"/>
      <c r="D31" s="37"/>
      <c r="E31" s="1" t="str">
        <f>IF(ISBLANK(C31),"",IF(Modélisation!$B$10=3,IF(C31&gt;=Modélisation!$B$19,Modélisation!$A$19,IF(C31&gt;=Modélisation!$B$18,Modélisation!$A$18,Modélisation!$A$17)),IF(Modélisation!$B$10=4,IF(C31&gt;=Modélisation!$B$20,Modélisation!$A$20,IF(C31&gt;=Modélisation!$B$19,Modélisation!$A$19,IF(C31&gt;=Modélisation!$B$18,Modélisation!$A$18,Modélisation!$A$17))),IF(Modélisation!$B$10=5,IF(C31&gt;=Modélisation!$B$21,Modélisation!$A$21,IF(C31&gt;=Modélisation!$B$20,Modélisation!$A$20,IF(C31&gt;=Modélisation!$B$19,Modélisation!$A$19,IF(C31&gt;=Modélisation!$B$18,Modélisation!$A$18,Modélisation!$A$17)))),IF(Modélisation!$B$10=6,IF(C31&gt;=Modélisation!$B$22,Modélisation!$A$22,IF(C31&gt;=Modélisation!$B$21,Modélisation!$A$21,IF(C31&gt;=Modélisation!$B$20,Modélisation!$A$20,IF(C31&gt;=Modélisation!$B$19,Modélisation!$A$19,IF(C31&gt;=Modélisation!$B$18,Modélisation!$A$18,Modélisation!$A$17))))),IF(Modélisation!$B$10=7,IF(C31&gt;=Modélisation!$B$23,Modélisation!$A$23,IF(C31&gt;=Modélisation!$B$22,Modélisation!$A$22,IF(C31&gt;=Modélisation!$B$21,Modélisation!$A$21,IF(C31&gt;=Modélisation!$B$20,Modélisation!$A$20,IF(C31&gt;=Modélisation!$B$19,Modélisation!$A$19,IF(C31&gt;=Modélisation!$B$18,Modélisation!$A$18,Modélisation!$A$17))))))))))))</f>
        <v/>
      </c>
      <c r="F31" s="1" t="str">
        <f>IF(ISBLANK(C31),"",VLOOKUP(E31,Modélisation!$A$17:$H$23,8,FALSE))</f>
        <v/>
      </c>
      <c r="G31" s="4" t="str">
        <f>IF(ISBLANK(C31),"",IF(Modélisation!$B$3="Oui",IF(D31=Liste!$F$2,0%,VLOOKUP(D31,Modélisation!$A$69:$B$86,2,FALSE)),""))</f>
        <v/>
      </c>
      <c r="H31" s="1" t="str">
        <f>IF(ISBLANK(C31),"",IF(Modélisation!$B$3="Oui",F31*(1-G31),F31))</f>
        <v/>
      </c>
    </row>
    <row r="32" spans="1:8" x14ac:dyDescent="0.35">
      <c r="A32" s="2">
        <v>31</v>
      </c>
      <c r="B32" s="36"/>
      <c r="C32" s="38"/>
      <c r="D32" s="37"/>
      <c r="E32" s="1" t="str">
        <f>IF(ISBLANK(C32),"",IF(Modélisation!$B$10=3,IF(C32&gt;=Modélisation!$B$19,Modélisation!$A$19,IF(C32&gt;=Modélisation!$B$18,Modélisation!$A$18,Modélisation!$A$17)),IF(Modélisation!$B$10=4,IF(C32&gt;=Modélisation!$B$20,Modélisation!$A$20,IF(C32&gt;=Modélisation!$B$19,Modélisation!$A$19,IF(C32&gt;=Modélisation!$B$18,Modélisation!$A$18,Modélisation!$A$17))),IF(Modélisation!$B$10=5,IF(C32&gt;=Modélisation!$B$21,Modélisation!$A$21,IF(C32&gt;=Modélisation!$B$20,Modélisation!$A$20,IF(C32&gt;=Modélisation!$B$19,Modélisation!$A$19,IF(C32&gt;=Modélisation!$B$18,Modélisation!$A$18,Modélisation!$A$17)))),IF(Modélisation!$B$10=6,IF(C32&gt;=Modélisation!$B$22,Modélisation!$A$22,IF(C32&gt;=Modélisation!$B$21,Modélisation!$A$21,IF(C32&gt;=Modélisation!$B$20,Modélisation!$A$20,IF(C32&gt;=Modélisation!$B$19,Modélisation!$A$19,IF(C32&gt;=Modélisation!$B$18,Modélisation!$A$18,Modélisation!$A$17))))),IF(Modélisation!$B$10=7,IF(C32&gt;=Modélisation!$B$23,Modélisation!$A$23,IF(C32&gt;=Modélisation!$B$22,Modélisation!$A$22,IF(C32&gt;=Modélisation!$B$21,Modélisation!$A$21,IF(C32&gt;=Modélisation!$B$20,Modélisation!$A$20,IF(C32&gt;=Modélisation!$B$19,Modélisation!$A$19,IF(C32&gt;=Modélisation!$B$18,Modélisation!$A$18,Modélisation!$A$17))))))))))))</f>
        <v/>
      </c>
      <c r="F32" s="1" t="str">
        <f>IF(ISBLANK(C32),"",VLOOKUP(E32,Modélisation!$A$17:$H$23,8,FALSE))</f>
        <v/>
      </c>
      <c r="G32" s="4" t="str">
        <f>IF(ISBLANK(C32),"",IF(Modélisation!$B$3="Oui",IF(D32=Liste!$F$2,0%,VLOOKUP(D32,Modélisation!$A$69:$B$86,2,FALSE)),""))</f>
        <v/>
      </c>
      <c r="H32" s="1" t="str">
        <f>IF(ISBLANK(C32),"",IF(Modélisation!$B$3="Oui",F32*(1-G32),F32))</f>
        <v/>
      </c>
    </row>
    <row r="33" spans="1:8" x14ac:dyDescent="0.35">
      <c r="A33" s="2">
        <v>32</v>
      </c>
      <c r="B33" s="36"/>
      <c r="C33" s="38"/>
      <c r="D33" s="37"/>
      <c r="E33" s="1" t="str">
        <f>IF(ISBLANK(C33),"",IF(Modélisation!$B$10=3,IF(C33&gt;=Modélisation!$B$19,Modélisation!$A$19,IF(C33&gt;=Modélisation!$B$18,Modélisation!$A$18,Modélisation!$A$17)),IF(Modélisation!$B$10=4,IF(C33&gt;=Modélisation!$B$20,Modélisation!$A$20,IF(C33&gt;=Modélisation!$B$19,Modélisation!$A$19,IF(C33&gt;=Modélisation!$B$18,Modélisation!$A$18,Modélisation!$A$17))),IF(Modélisation!$B$10=5,IF(C33&gt;=Modélisation!$B$21,Modélisation!$A$21,IF(C33&gt;=Modélisation!$B$20,Modélisation!$A$20,IF(C33&gt;=Modélisation!$B$19,Modélisation!$A$19,IF(C33&gt;=Modélisation!$B$18,Modélisation!$A$18,Modélisation!$A$17)))),IF(Modélisation!$B$10=6,IF(C33&gt;=Modélisation!$B$22,Modélisation!$A$22,IF(C33&gt;=Modélisation!$B$21,Modélisation!$A$21,IF(C33&gt;=Modélisation!$B$20,Modélisation!$A$20,IF(C33&gt;=Modélisation!$B$19,Modélisation!$A$19,IF(C33&gt;=Modélisation!$B$18,Modélisation!$A$18,Modélisation!$A$17))))),IF(Modélisation!$B$10=7,IF(C33&gt;=Modélisation!$B$23,Modélisation!$A$23,IF(C33&gt;=Modélisation!$B$22,Modélisation!$A$22,IF(C33&gt;=Modélisation!$B$21,Modélisation!$A$21,IF(C33&gt;=Modélisation!$B$20,Modélisation!$A$20,IF(C33&gt;=Modélisation!$B$19,Modélisation!$A$19,IF(C33&gt;=Modélisation!$B$18,Modélisation!$A$18,Modélisation!$A$17))))))))))))</f>
        <v/>
      </c>
      <c r="F33" s="1" t="str">
        <f>IF(ISBLANK(C33),"",VLOOKUP(E33,Modélisation!$A$17:$H$23,8,FALSE))</f>
        <v/>
      </c>
      <c r="G33" s="4" t="str">
        <f>IF(ISBLANK(C33),"",IF(Modélisation!$B$3="Oui",IF(D33=Liste!$F$2,0%,VLOOKUP(D33,Modélisation!$A$69:$B$86,2,FALSE)),""))</f>
        <v/>
      </c>
      <c r="H33" s="1" t="str">
        <f>IF(ISBLANK(C33),"",IF(Modélisation!$B$3="Oui",F33*(1-G33),F33))</f>
        <v/>
      </c>
    </row>
    <row r="34" spans="1:8" x14ac:dyDescent="0.35">
      <c r="A34" s="2">
        <v>33</v>
      </c>
      <c r="B34" s="36"/>
      <c r="C34" s="38"/>
      <c r="D34" s="37"/>
      <c r="E34" s="1" t="str">
        <f>IF(ISBLANK(C34),"",IF(Modélisation!$B$10=3,IF(C34&gt;=Modélisation!$B$19,Modélisation!$A$19,IF(C34&gt;=Modélisation!$B$18,Modélisation!$A$18,Modélisation!$A$17)),IF(Modélisation!$B$10=4,IF(C34&gt;=Modélisation!$B$20,Modélisation!$A$20,IF(C34&gt;=Modélisation!$B$19,Modélisation!$A$19,IF(C34&gt;=Modélisation!$B$18,Modélisation!$A$18,Modélisation!$A$17))),IF(Modélisation!$B$10=5,IF(C34&gt;=Modélisation!$B$21,Modélisation!$A$21,IF(C34&gt;=Modélisation!$B$20,Modélisation!$A$20,IF(C34&gt;=Modélisation!$B$19,Modélisation!$A$19,IF(C34&gt;=Modélisation!$B$18,Modélisation!$A$18,Modélisation!$A$17)))),IF(Modélisation!$B$10=6,IF(C34&gt;=Modélisation!$B$22,Modélisation!$A$22,IF(C34&gt;=Modélisation!$B$21,Modélisation!$A$21,IF(C34&gt;=Modélisation!$B$20,Modélisation!$A$20,IF(C34&gt;=Modélisation!$B$19,Modélisation!$A$19,IF(C34&gt;=Modélisation!$B$18,Modélisation!$A$18,Modélisation!$A$17))))),IF(Modélisation!$B$10=7,IF(C34&gt;=Modélisation!$B$23,Modélisation!$A$23,IF(C34&gt;=Modélisation!$B$22,Modélisation!$A$22,IF(C34&gt;=Modélisation!$B$21,Modélisation!$A$21,IF(C34&gt;=Modélisation!$B$20,Modélisation!$A$20,IF(C34&gt;=Modélisation!$B$19,Modélisation!$A$19,IF(C34&gt;=Modélisation!$B$18,Modélisation!$A$18,Modélisation!$A$17))))))))))))</f>
        <v/>
      </c>
      <c r="F34" s="1" t="str">
        <f>IF(ISBLANK(C34),"",VLOOKUP(E34,Modélisation!$A$17:$H$23,8,FALSE))</f>
        <v/>
      </c>
      <c r="G34" s="4" t="str">
        <f>IF(ISBLANK(C34),"",IF(Modélisation!$B$3="Oui",IF(D34=Liste!$F$2,0%,VLOOKUP(D34,Modélisation!$A$69:$B$86,2,FALSE)),""))</f>
        <v/>
      </c>
      <c r="H34" s="1" t="str">
        <f>IF(ISBLANK(C34),"",IF(Modélisation!$B$3="Oui",F34*(1-G34),F34))</f>
        <v/>
      </c>
    </row>
    <row r="35" spans="1:8" x14ac:dyDescent="0.35">
      <c r="A35" s="2">
        <v>34</v>
      </c>
      <c r="B35" s="36"/>
      <c r="C35" s="38"/>
      <c r="D35" s="37"/>
      <c r="E35" s="1" t="str">
        <f>IF(ISBLANK(C35),"",IF(Modélisation!$B$10=3,IF(C35&gt;=Modélisation!$B$19,Modélisation!$A$19,IF(C35&gt;=Modélisation!$B$18,Modélisation!$A$18,Modélisation!$A$17)),IF(Modélisation!$B$10=4,IF(C35&gt;=Modélisation!$B$20,Modélisation!$A$20,IF(C35&gt;=Modélisation!$B$19,Modélisation!$A$19,IF(C35&gt;=Modélisation!$B$18,Modélisation!$A$18,Modélisation!$A$17))),IF(Modélisation!$B$10=5,IF(C35&gt;=Modélisation!$B$21,Modélisation!$A$21,IF(C35&gt;=Modélisation!$B$20,Modélisation!$A$20,IF(C35&gt;=Modélisation!$B$19,Modélisation!$A$19,IF(C35&gt;=Modélisation!$B$18,Modélisation!$A$18,Modélisation!$A$17)))),IF(Modélisation!$B$10=6,IF(C35&gt;=Modélisation!$B$22,Modélisation!$A$22,IF(C35&gt;=Modélisation!$B$21,Modélisation!$A$21,IF(C35&gt;=Modélisation!$B$20,Modélisation!$A$20,IF(C35&gt;=Modélisation!$B$19,Modélisation!$A$19,IF(C35&gt;=Modélisation!$B$18,Modélisation!$A$18,Modélisation!$A$17))))),IF(Modélisation!$B$10=7,IF(C35&gt;=Modélisation!$B$23,Modélisation!$A$23,IF(C35&gt;=Modélisation!$B$22,Modélisation!$A$22,IF(C35&gt;=Modélisation!$B$21,Modélisation!$A$21,IF(C35&gt;=Modélisation!$B$20,Modélisation!$A$20,IF(C35&gt;=Modélisation!$B$19,Modélisation!$A$19,IF(C35&gt;=Modélisation!$B$18,Modélisation!$A$18,Modélisation!$A$17))))))))))))</f>
        <v/>
      </c>
      <c r="F35" s="1" t="str">
        <f>IF(ISBLANK(C35),"",VLOOKUP(E35,Modélisation!$A$17:$H$23,8,FALSE))</f>
        <v/>
      </c>
      <c r="G35" s="4" t="str">
        <f>IF(ISBLANK(C35),"",IF(Modélisation!$B$3="Oui",IF(D35=Liste!$F$2,0%,VLOOKUP(D35,Modélisation!$A$69:$B$86,2,FALSE)),""))</f>
        <v/>
      </c>
      <c r="H35" s="1" t="str">
        <f>IF(ISBLANK(C35),"",IF(Modélisation!$B$3="Oui",F35*(1-G35),F35))</f>
        <v/>
      </c>
    </row>
    <row r="36" spans="1:8" x14ac:dyDescent="0.35">
      <c r="A36" s="2">
        <v>35</v>
      </c>
      <c r="B36" s="36"/>
      <c r="C36" s="38"/>
      <c r="D36" s="37"/>
      <c r="E36" s="1" t="str">
        <f>IF(ISBLANK(C36),"",IF(Modélisation!$B$10=3,IF(C36&gt;=Modélisation!$B$19,Modélisation!$A$19,IF(C36&gt;=Modélisation!$B$18,Modélisation!$A$18,Modélisation!$A$17)),IF(Modélisation!$B$10=4,IF(C36&gt;=Modélisation!$B$20,Modélisation!$A$20,IF(C36&gt;=Modélisation!$B$19,Modélisation!$A$19,IF(C36&gt;=Modélisation!$B$18,Modélisation!$A$18,Modélisation!$A$17))),IF(Modélisation!$B$10=5,IF(C36&gt;=Modélisation!$B$21,Modélisation!$A$21,IF(C36&gt;=Modélisation!$B$20,Modélisation!$A$20,IF(C36&gt;=Modélisation!$B$19,Modélisation!$A$19,IF(C36&gt;=Modélisation!$B$18,Modélisation!$A$18,Modélisation!$A$17)))),IF(Modélisation!$B$10=6,IF(C36&gt;=Modélisation!$B$22,Modélisation!$A$22,IF(C36&gt;=Modélisation!$B$21,Modélisation!$A$21,IF(C36&gt;=Modélisation!$B$20,Modélisation!$A$20,IF(C36&gt;=Modélisation!$B$19,Modélisation!$A$19,IF(C36&gt;=Modélisation!$B$18,Modélisation!$A$18,Modélisation!$A$17))))),IF(Modélisation!$B$10=7,IF(C36&gt;=Modélisation!$B$23,Modélisation!$A$23,IF(C36&gt;=Modélisation!$B$22,Modélisation!$A$22,IF(C36&gt;=Modélisation!$B$21,Modélisation!$A$21,IF(C36&gt;=Modélisation!$B$20,Modélisation!$A$20,IF(C36&gt;=Modélisation!$B$19,Modélisation!$A$19,IF(C36&gt;=Modélisation!$B$18,Modélisation!$A$18,Modélisation!$A$17))))))))))))</f>
        <v/>
      </c>
      <c r="F36" s="1" t="str">
        <f>IF(ISBLANK(C36),"",VLOOKUP(E36,Modélisation!$A$17:$H$23,8,FALSE))</f>
        <v/>
      </c>
      <c r="G36" s="4" t="str">
        <f>IF(ISBLANK(C36),"",IF(Modélisation!$B$3="Oui",IF(D36=Liste!$F$2,0%,VLOOKUP(D36,Modélisation!$A$69:$B$86,2,FALSE)),""))</f>
        <v/>
      </c>
      <c r="H36" s="1" t="str">
        <f>IF(ISBLANK(C36),"",IF(Modélisation!$B$3="Oui",F36*(1-G36),F36))</f>
        <v/>
      </c>
    </row>
    <row r="37" spans="1:8" x14ac:dyDescent="0.35">
      <c r="A37" s="2">
        <v>36</v>
      </c>
      <c r="B37" s="36"/>
      <c r="C37" s="38"/>
      <c r="D37" s="37"/>
      <c r="E37" s="1" t="str">
        <f>IF(ISBLANK(C37),"",IF(Modélisation!$B$10=3,IF(C37&gt;=Modélisation!$B$19,Modélisation!$A$19,IF(C37&gt;=Modélisation!$B$18,Modélisation!$A$18,Modélisation!$A$17)),IF(Modélisation!$B$10=4,IF(C37&gt;=Modélisation!$B$20,Modélisation!$A$20,IF(C37&gt;=Modélisation!$B$19,Modélisation!$A$19,IF(C37&gt;=Modélisation!$B$18,Modélisation!$A$18,Modélisation!$A$17))),IF(Modélisation!$B$10=5,IF(C37&gt;=Modélisation!$B$21,Modélisation!$A$21,IF(C37&gt;=Modélisation!$B$20,Modélisation!$A$20,IF(C37&gt;=Modélisation!$B$19,Modélisation!$A$19,IF(C37&gt;=Modélisation!$B$18,Modélisation!$A$18,Modélisation!$A$17)))),IF(Modélisation!$B$10=6,IF(C37&gt;=Modélisation!$B$22,Modélisation!$A$22,IF(C37&gt;=Modélisation!$B$21,Modélisation!$A$21,IF(C37&gt;=Modélisation!$B$20,Modélisation!$A$20,IF(C37&gt;=Modélisation!$B$19,Modélisation!$A$19,IF(C37&gt;=Modélisation!$B$18,Modélisation!$A$18,Modélisation!$A$17))))),IF(Modélisation!$B$10=7,IF(C37&gt;=Modélisation!$B$23,Modélisation!$A$23,IF(C37&gt;=Modélisation!$B$22,Modélisation!$A$22,IF(C37&gt;=Modélisation!$B$21,Modélisation!$A$21,IF(C37&gt;=Modélisation!$B$20,Modélisation!$A$20,IF(C37&gt;=Modélisation!$B$19,Modélisation!$A$19,IF(C37&gt;=Modélisation!$B$18,Modélisation!$A$18,Modélisation!$A$17))))))))))))</f>
        <v/>
      </c>
      <c r="F37" s="1" t="str">
        <f>IF(ISBLANK(C37),"",VLOOKUP(E37,Modélisation!$A$17:$H$23,8,FALSE))</f>
        <v/>
      </c>
      <c r="G37" s="4" t="str">
        <f>IF(ISBLANK(C37),"",IF(Modélisation!$B$3="Oui",IF(D37=Liste!$F$2,0%,VLOOKUP(D37,Modélisation!$A$69:$B$86,2,FALSE)),""))</f>
        <v/>
      </c>
      <c r="H37" s="1" t="str">
        <f>IF(ISBLANK(C37),"",IF(Modélisation!$B$3="Oui",F37*(1-G37),F37))</f>
        <v/>
      </c>
    </row>
    <row r="38" spans="1:8" x14ac:dyDescent="0.35">
      <c r="A38" s="2">
        <v>37</v>
      </c>
      <c r="B38" s="36"/>
      <c r="C38" s="38"/>
      <c r="D38" s="37"/>
      <c r="E38" s="1" t="str">
        <f>IF(ISBLANK(C38),"",IF(Modélisation!$B$10=3,IF(C38&gt;=Modélisation!$B$19,Modélisation!$A$19,IF(C38&gt;=Modélisation!$B$18,Modélisation!$A$18,Modélisation!$A$17)),IF(Modélisation!$B$10=4,IF(C38&gt;=Modélisation!$B$20,Modélisation!$A$20,IF(C38&gt;=Modélisation!$B$19,Modélisation!$A$19,IF(C38&gt;=Modélisation!$B$18,Modélisation!$A$18,Modélisation!$A$17))),IF(Modélisation!$B$10=5,IF(C38&gt;=Modélisation!$B$21,Modélisation!$A$21,IF(C38&gt;=Modélisation!$B$20,Modélisation!$A$20,IF(C38&gt;=Modélisation!$B$19,Modélisation!$A$19,IF(C38&gt;=Modélisation!$B$18,Modélisation!$A$18,Modélisation!$A$17)))),IF(Modélisation!$B$10=6,IF(C38&gt;=Modélisation!$B$22,Modélisation!$A$22,IF(C38&gt;=Modélisation!$B$21,Modélisation!$A$21,IF(C38&gt;=Modélisation!$B$20,Modélisation!$A$20,IF(C38&gt;=Modélisation!$B$19,Modélisation!$A$19,IF(C38&gt;=Modélisation!$B$18,Modélisation!$A$18,Modélisation!$A$17))))),IF(Modélisation!$B$10=7,IF(C38&gt;=Modélisation!$B$23,Modélisation!$A$23,IF(C38&gt;=Modélisation!$B$22,Modélisation!$A$22,IF(C38&gt;=Modélisation!$B$21,Modélisation!$A$21,IF(C38&gt;=Modélisation!$B$20,Modélisation!$A$20,IF(C38&gt;=Modélisation!$B$19,Modélisation!$A$19,IF(C38&gt;=Modélisation!$B$18,Modélisation!$A$18,Modélisation!$A$17))))))))))))</f>
        <v/>
      </c>
      <c r="F38" s="1" t="str">
        <f>IF(ISBLANK(C38),"",VLOOKUP(E38,Modélisation!$A$17:$H$23,8,FALSE))</f>
        <v/>
      </c>
      <c r="G38" s="4" t="str">
        <f>IF(ISBLANK(C38),"",IF(Modélisation!$B$3="Oui",IF(D38=Liste!$F$2,0%,VLOOKUP(D38,Modélisation!$A$69:$B$86,2,FALSE)),""))</f>
        <v/>
      </c>
      <c r="H38" s="1" t="str">
        <f>IF(ISBLANK(C38),"",IF(Modélisation!$B$3="Oui",F38*(1-G38),F38))</f>
        <v/>
      </c>
    </row>
    <row r="39" spans="1:8" x14ac:dyDescent="0.35">
      <c r="A39" s="2">
        <v>38</v>
      </c>
      <c r="B39" s="36"/>
      <c r="C39" s="38"/>
      <c r="D39" s="37"/>
      <c r="E39" s="1" t="str">
        <f>IF(ISBLANK(C39),"",IF(Modélisation!$B$10=3,IF(C39&gt;=Modélisation!$B$19,Modélisation!$A$19,IF(C39&gt;=Modélisation!$B$18,Modélisation!$A$18,Modélisation!$A$17)),IF(Modélisation!$B$10=4,IF(C39&gt;=Modélisation!$B$20,Modélisation!$A$20,IF(C39&gt;=Modélisation!$B$19,Modélisation!$A$19,IF(C39&gt;=Modélisation!$B$18,Modélisation!$A$18,Modélisation!$A$17))),IF(Modélisation!$B$10=5,IF(C39&gt;=Modélisation!$B$21,Modélisation!$A$21,IF(C39&gt;=Modélisation!$B$20,Modélisation!$A$20,IF(C39&gt;=Modélisation!$B$19,Modélisation!$A$19,IF(C39&gt;=Modélisation!$B$18,Modélisation!$A$18,Modélisation!$A$17)))),IF(Modélisation!$B$10=6,IF(C39&gt;=Modélisation!$B$22,Modélisation!$A$22,IF(C39&gt;=Modélisation!$B$21,Modélisation!$A$21,IF(C39&gt;=Modélisation!$B$20,Modélisation!$A$20,IF(C39&gt;=Modélisation!$B$19,Modélisation!$A$19,IF(C39&gt;=Modélisation!$B$18,Modélisation!$A$18,Modélisation!$A$17))))),IF(Modélisation!$B$10=7,IF(C39&gt;=Modélisation!$B$23,Modélisation!$A$23,IF(C39&gt;=Modélisation!$B$22,Modélisation!$A$22,IF(C39&gt;=Modélisation!$B$21,Modélisation!$A$21,IF(C39&gt;=Modélisation!$B$20,Modélisation!$A$20,IF(C39&gt;=Modélisation!$B$19,Modélisation!$A$19,IF(C39&gt;=Modélisation!$B$18,Modélisation!$A$18,Modélisation!$A$17))))))))))))</f>
        <v/>
      </c>
      <c r="F39" s="1" t="str">
        <f>IF(ISBLANK(C39),"",VLOOKUP(E39,Modélisation!$A$17:$H$23,8,FALSE))</f>
        <v/>
      </c>
      <c r="G39" s="4" t="str">
        <f>IF(ISBLANK(C39),"",IF(Modélisation!$B$3="Oui",IF(D39=Liste!$F$2,0%,VLOOKUP(D39,Modélisation!$A$69:$B$86,2,FALSE)),""))</f>
        <v/>
      </c>
      <c r="H39" s="1" t="str">
        <f>IF(ISBLANK(C39),"",IF(Modélisation!$B$3="Oui",F39*(1-G39),F39))</f>
        <v/>
      </c>
    </row>
    <row r="40" spans="1:8" x14ac:dyDescent="0.35">
      <c r="A40" s="2">
        <v>39</v>
      </c>
      <c r="B40" s="36"/>
      <c r="C40" s="38"/>
      <c r="D40" s="37"/>
      <c r="E40" s="1" t="str">
        <f>IF(ISBLANK(C40),"",IF(Modélisation!$B$10=3,IF(C40&gt;=Modélisation!$B$19,Modélisation!$A$19,IF(C40&gt;=Modélisation!$B$18,Modélisation!$A$18,Modélisation!$A$17)),IF(Modélisation!$B$10=4,IF(C40&gt;=Modélisation!$B$20,Modélisation!$A$20,IF(C40&gt;=Modélisation!$B$19,Modélisation!$A$19,IF(C40&gt;=Modélisation!$B$18,Modélisation!$A$18,Modélisation!$A$17))),IF(Modélisation!$B$10=5,IF(C40&gt;=Modélisation!$B$21,Modélisation!$A$21,IF(C40&gt;=Modélisation!$B$20,Modélisation!$A$20,IF(C40&gt;=Modélisation!$B$19,Modélisation!$A$19,IF(C40&gt;=Modélisation!$B$18,Modélisation!$A$18,Modélisation!$A$17)))),IF(Modélisation!$B$10=6,IF(C40&gt;=Modélisation!$B$22,Modélisation!$A$22,IF(C40&gt;=Modélisation!$B$21,Modélisation!$A$21,IF(C40&gt;=Modélisation!$B$20,Modélisation!$A$20,IF(C40&gt;=Modélisation!$B$19,Modélisation!$A$19,IF(C40&gt;=Modélisation!$B$18,Modélisation!$A$18,Modélisation!$A$17))))),IF(Modélisation!$B$10=7,IF(C40&gt;=Modélisation!$B$23,Modélisation!$A$23,IF(C40&gt;=Modélisation!$B$22,Modélisation!$A$22,IF(C40&gt;=Modélisation!$B$21,Modélisation!$A$21,IF(C40&gt;=Modélisation!$B$20,Modélisation!$A$20,IF(C40&gt;=Modélisation!$B$19,Modélisation!$A$19,IF(C40&gt;=Modélisation!$B$18,Modélisation!$A$18,Modélisation!$A$17))))))))))))</f>
        <v/>
      </c>
      <c r="F40" s="1" t="str">
        <f>IF(ISBLANK(C40),"",VLOOKUP(E40,Modélisation!$A$17:$H$23,8,FALSE))</f>
        <v/>
      </c>
      <c r="G40" s="4" t="str">
        <f>IF(ISBLANK(C40),"",IF(Modélisation!$B$3="Oui",IF(D40=Liste!$F$2,0%,VLOOKUP(D40,Modélisation!$A$69:$B$86,2,FALSE)),""))</f>
        <v/>
      </c>
      <c r="H40" s="1" t="str">
        <f>IF(ISBLANK(C40),"",IF(Modélisation!$B$3="Oui",F40*(1-G40),F40))</f>
        <v/>
      </c>
    </row>
    <row r="41" spans="1:8" x14ac:dyDescent="0.35">
      <c r="A41" s="2">
        <v>40</v>
      </c>
      <c r="B41" s="36"/>
      <c r="C41" s="38"/>
      <c r="D41" s="37"/>
      <c r="E41" s="1" t="str">
        <f>IF(ISBLANK(C41),"",IF(Modélisation!$B$10=3,IF(C41&gt;=Modélisation!$B$19,Modélisation!$A$19,IF(C41&gt;=Modélisation!$B$18,Modélisation!$A$18,Modélisation!$A$17)),IF(Modélisation!$B$10=4,IF(C41&gt;=Modélisation!$B$20,Modélisation!$A$20,IF(C41&gt;=Modélisation!$B$19,Modélisation!$A$19,IF(C41&gt;=Modélisation!$B$18,Modélisation!$A$18,Modélisation!$A$17))),IF(Modélisation!$B$10=5,IF(C41&gt;=Modélisation!$B$21,Modélisation!$A$21,IF(C41&gt;=Modélisation!$B$20,Modélisation!$A$20,IF(C41&gt;=Modélisation!$B$19,Modélisation!$A$19,IF(C41&gt;=Modélisation!$B$18,Modélisation!$A$18,Modélisation!$A$17)))),IF(Modélisation!$B$10=6,IF(C41&gt;=Modélisation!$B$22,Modélisation!$A$22,IF(C41&gt;=Modélisation!$B$21,Modélisation!$A$21,IF(C41&gt;=Modélisation!$B$20,Modélisation!$A$20,IF(C41&gt;=Modélisation!$B$19,Modélisation!$A$19,IF(C41&gt;=Modélisation!$B$18,Modélisation!$A$18,Modélisation!$A$17))))),IF(Modélisation!$B$10=7,IF(C41&gt;=Modélisation!$B$23,Modélisation!$A$23,IF(C41&gt;=Modélisation!$B$22,Modélisation!$A$22,IF(C41&gt;=Modélisation!$B$21,Modélisation!$A$21,IF(C41&gt;=Modélisation!$B$20,Modélisation!$A$20,IF(C41&gt;=Modélisation!$B$19,Modélisation!$A$19,IF(C41&gt;=Modélisation!$B$18,Modélisation!$A$18,Modélisation!$A$17))))))))))))</f>
        <v/>
      </c>
      <c r="F41" s="1" t="str">
        <f>IF(ISBLANK(C41),"",VLOOKUP(E41,Modélisation!$A$17:$H$23,8,FALSE))</f>
        <v/>
      </c>
      <c r="G41" s="4" t="str">
        <f>IF(ISBLANK(C41),"",IF(Modélisation!$B$3="Oui",IF(D41=Liste!$F$2,0%,VLOOKUP(D41,Modélisation!$A$69:$B$86,2,FALSE)),""))</f>
        <v/>
      </c>
      <c r="H41" s="1" t="str">
        <f>IF(ISBLANK(C41),"",IF(Modélisation!$B$3="Oui",F41*(1-G41),F41))</f>
        <v/>
      </c>
    </row>
    <row r="42" spans="1:8" x14ac:dyDescent="0.35">
      <c r="A42" s="2">
        <v>41</v>
      </c>
      <c r="B42" s="36"/>
      <c r="C42" s="38"/>
      <c r="D42" s="37"/>
      <c r="E42" s="1" t="str">
        <f>IF(ISBLANK(C42),"",IF(Modélisation!$B$10=3,IF(C42&gt;=Modélisation!$B$19,Modélisation!$A$19,IF(C42&gt;=Modélisation!$B$18,Modélisation!$A$18,Modélisation!$A$17)),IF(Modélisation!$B$10=4,IF(C42&gt;=Modélisation!$B$20,Modélisation!$A$20,IF(C42&gt;=Modélisation!$B$19,Modélisation!$A$19,IF(C42&gt;=Modélisation!$B$18,Modélisation!$A$18,Modélisation!$A$17))),IF(Modélisation!$B$10=5,IF(C42&gt;=Modélisation!$B$21,Modélisation!$A$21,IF(C42&gt;=Modélisation!$B$20,Modélisation!$A$20,IF(C42&gt;=Modélisation!$B$19,Modélisation!$A$19,IF(C42&gt;=Modélisation!$B$18,Modélisation!$A$18,Modélisation!$A$17)))),IF(Modélisation!$B$10=6,IF(C42&gt;=Modélisation!$B$22,Modélisation!$A$22,IF(C42&gt;=Modélisation!$B$21,Modélisation!$A$21,IF(C42&gt;=Modélisation!$B$20,Modélisation!$A$20,IF(C42&gt;=Modélisation!$B$19,Modélisation!$A$19,IF(C42&gt;=Modélisation!$B$18,Modélisation!$A$18,Modélisation!$A$17))))),IF(Modélisation!$B$10=7,IF(C42&gt;=Modélisation!$B$23,Modélisation!$A$23,IF(C42&gt;=Modélisation!$B$22,Modélisation!$A$22,IF(C42&gt;=Modélisation!$B$21,Modélisation!$A$21,IF(C42&gt;=Modélisation!$B$20,Modélisation!$A$20,IF(C42&gt;=Modélisation!$B$19,Modélisation!$A$19,IF(C42&gt;=Modélisation!$B$18,Modélisation!$A$18,Modélisation!$A$17))))))))))))</f>
        <v/>
      </c>
      <c r="F42" s="1" t="str">
        <f>IF(ISBLANK(C42),"",VLOOKUP(E42,Modélisation!$A$17:$H$23,8,FALSE))</f>
        <v/>
      </c>
      <c r="G42" s="4" t="str">
        <f>IF(ISBLANK(C42),"",IF(Modélisation!$B$3="Oui",IF(D42=Liste!$F$2,0%,VLOOKUP(D42,Modélisation!$A$69:$B$86,2,FALSE)),""))</f>
        <v/>
      </c>
      <c r="H42" s="1" t="str">
        <f>IF(ISBLANK(C42),"",IF(Modélisation!$B$3="Oui",F42*(1-G42),F42))</f>
        <v/>
      </c>
    </row>
    <row r="43" spans="1:8" x14ac:dyDescent="0.35">
      <c r="A43" s="2">
        <v>42</v>
      </c>
      <c r="B43" s="36"/>
      <c r="C43" s="38"/>
      <c r="D43" s="37"/>
      <c r="E43" s="1" t="str">
        <f>IF(ISBLANK(C43),"",IF(Modélisation!$B$10=3,IF(C43&gt;=Modélisation!$B$19,Modélisation!$A$19,IF(C43&gt;=Modélisation!$B$18,Modélisation!$A$18,Modélisation!$A$17)),IF(Modélisation!$B$10=4,IF(C43&gt;=Modélisation!$B$20,Modélisation!$A$20,IF(C43&gt;=Modélisation!$B$19,Modélisation!$A$19,IF(C43&gt;=Modélisation!$B$18,Modélisation!$A$18,Modélisation!$A$17))),IF(Modélisation!$B$10=5,IF(C43&gt;=Modélisation!$B$21,Modélisation!$A$21,IF(C43&gt;=Modélisation!$B$20,Modélisation!$A$20,IF(C43&gt;=Modélisation!$B$19,Modélisation!$A$19,IF(C43&gt;=Modélisation!$B$18,Modélisation!$A$18,Modélisation!$A$17)))),IF(Modélisation!$B$10=6,IF(C43&gt;=Modélisation!$B$22,Modélisation!$A$22,IF(C43&gt;=Modélisation!$B$21,Modélisation!$A$21,IF(C43&gt;=Modélisation!$B$20,Modélisation!$A$20,IF(C43&gt;=Modélisation!$B$19,Modélisation!$A$19,IF(C43&gt;=Modélisation!$B$18,Modélisation!$A$18,Modélisation!$A$17))))),IF(Modélisation!$B$10=7,IF(C43&gt;=Modélisation!$B$23,Modélisation!$A$23,IF(C43&gt;=Modélisation!$B$22,Modélisation!$A$22,IF(C43&gt;=Modélisation!$B$21,Modélisation!$A$21,IF(C43&gt;=Modélisation!$B$20,Modélisation!$A$20,IF(C43&gt;=Modélisation!$B$19,Modélisation!$A$19,IF(C43&gt;=Modélisation!$B$18,Modélisation!$A$18,Modélisation!$A$17))))))))))))</f>
        <v/>
      </c>
      <c r="F43" s="1" t="str">
        <f>IF(ISBLANK(C43),"",VLOOKUP(E43,Modélisation!$A$17:$H$23,8,FALSE))</f>
        <v/>
      </c>
      <c r="G43" s="4" t="str">
        <f>IF(ISBLANK(C43),"",IF(Modélisation!$B$3="Oui",IF(D43=Liste!$F$2,0%,VLOOKUP(D43,Modélisation!$A$69:$B$86,2,FALSE)),""))</f>
        <v/>
      </c>
      <c r="H43" s="1" t="str">
        <f>IF(ISBLANK(C43),"",IF(Modélisation!$B$3="Oui",F43*(1-G43),F43))</f>
        <v/>
      </c>
    </row>
    <row r="44" spans="1:8" x14ac:dyDescent="0.35">
      <c r="A44" s="2">
        <v>43</v>
      </c>
      <c r="B44" s="36"/>
      <c r="C44" s="38"/>
      <c r="D44" s="37"/>
      <c r="E44" s="1" t="str">
        <f>IF(ISBLANK(C44),"",IF(Modélisation!$B$10=3,IF(C44&gt;=Modélisation!$B$19,Modélisation!$A$19,IF(C44&gt;=Modélisation!$B$18,Modélisation!$A$18,Modélisation!$A$17)),IF(Modélisation!$B$10=4,IF(C44&gt;=Modélisation!$B$20,Modélisation!$A$20,IF(C44&gt;=Modélisation!$B$19,Modélisation!$A$19,IF(C44&gt;=Modélisation!$B$18,Modélisation!$A$18,Modélisation!$A$17))),IF(Modélisation!$B$10=5,IF(C44&gt;=Modélisation!$B$21,Modélisation!$A$21,IF(C44&gt;=Modélisation!$B$20,Modélisation!$A$20,IF(C44&gt;=Modélisation!$B$19,Modélisation!$A$19,IF(C44&gt;=Modélisation!$B$18,Modélisation!$A$18,Modélisation!$A$17)))),IF(Modélisation!$B$10=6,IF(C44&gt;=Modélisation!$B$22,Modélisation!$A$22,IF(C44&gt;=Modélisation!$B$21,Modélisation!$A$21,IF(C44&gt;=Modélisation!$B$20,Modélisation!$A$20,IF(C44&gt;=Modélisation!$B$19,Modélisation!$A$19,IF(C44&gt;=Modélisation!$B$18,Modélisation!$A$18,Modélisation!$A$17))))),IF(Modélisation!$B$10=7,IF(C44&gt;=Modélisation!$B$23,Modélisation!$A$23,IF(C44&gt;=Modélisation!$B$22,Modélisation!$A$22,IF(C44&gt;=Modélisation!$B$21,Modélisation!$A$21,IF(C44&gt;=Modélisation!$B$20,Modélisation!$A$20,IF(C44&gt;=Modélisation!$B$19,Modélisation!$A$19,IF(C44&gt;=Modélisation!$B$18,Modélisation!$A$18,Modélisation!$A$17))))))))))))</f>
        <v/>
      </c>
      <c r="F44" s="1" t="str">
        <f>IF(ISBLANK(C44),"",VLOOKUP(E44,Modélisation!$A$17:$H$23,8,FALSE))</f>
        <v/>
      </c>
      <c r="G44" s="4" t="str">
        <f>IF(ISBLANK(C44),"",IF(Modélisation!$B$3="Oui",IF(D44=Liste!$F$2,0%,VLOOKUP(D44,Modélisation!$A$69:$B$86,2,FALSE)),""))</f>
        <v/>
      </c>
      <c r="H44" s="1" t="str">
        <f>IF(ISBLANK(C44),"",IF(Modélisation!$B$3="Oui",F44*(1-G44),F44))</f>
        <v/>
      </c>
    </row>
    <row r="45" spans="1:8" x14ac:dyDescent="0.35">
      <c r="A45" s="2">
        <v>44</v>
      </c>
      <c r="B45" s="36"/>
      <c r="C45" s="38"/>
      <c r="D45" s="37"/>
      <c r="E45" s="1" t="str">
        <f>IF(ISBLANK(C45),"",IF(Modélisation!$B$10=3,IF(C45&gt;=Modélisation!$B$19,Modélisation!$A$19,IF(C45&gt;=Modélisation!$B$18,Modélisation!$A$18,Modélisation!$A$17)),IF(Modélisation!$B$10=4,IF(C45&gt;=Modélisation!$B$20,Modélisation!$A$20,IF(C45&gt;=Modélisation!$B$19,Modélisation!$A$19,IF(C45&gt;=Modélisation!$B$18,Modélisation!$A$18,Modélisation!$A$17))),IF(Modélisation!$B$10=5,IF(C45&gt;=Modélisation!$B$21,Modélisation!$A$21,IF(C45&gt;=Modélisation!$B$20,Modélisation!$A$20,IF(C45&gt;=Modélisation!$B$19,Modélisation!$A$19,IF(C45&gt;=Modélisation!$B$18,Modélisation!$A$18,Modélisation!$A$17)))),IF(Modélisation!$B$10=6,IF(C45&gt;=Modélisation!$B$22,Modélisation!$A$22,IF(C45&gt;=Modélisation!$B$21,Modélisation!$A$21,IF(C45&gt;=Modélisation!$B$20,Modélisation!$A$20,IF(C45&gt;=Modélisation!$B$19,Modélisation!$A$19,IF(C45&gt;=Modélisation!$B$18,Modélisation!$A$18,Modélisation!$A$17))))),IF(Modélisation!$B$10=7,IF(C45&gt;=Modélisation!$B$23,Modélisation!$A$23,IF(C45&gt;=Modélisation!$B$22,Modélisation!$A$22,IF(C45&gt;=Modélisation!$B$21,Modélisation!$A$21,IF(C45&gt;=Modélisation!$B$20,Modélisation!$A$20,IF(C45&gt;=Modélisation!$B$19,Modélisation!$A$19,IF(C45&gt;=Modélisation!$B$18,Modélisation!$A$18,Modélisation!$A$17))))))))))))</f>
        <v/>
      </c>
      <c r="F45" s="1" t="str">
        <f>IF(ISBLANK(C45),"",VLOOKUP(E45,Modélisation!$A$17:$H$23,8,FALSE))</f>
        <v/>
      </c>
      <c r="G45" s="4" t="str">
        <f>IF(ISBLANK(C45),"",IF(Modélisation!$B$3="Oui",IF(D45=Liste!$F$2,0%,VLOOKUP(D45,Modélisation!$A$69:$B$86,2,FALSE)),""))</f>
        <v/>
      </c>
      <c r="H45" s="1" t="str">
        <f>IF(ISBLANK(C45),"",IF(Modélisation!$B$3="Oui",F45*(1-G45),F45))</f>
        <v/>
      </c>
    </row>
    <row r="46" spans="1:8" x14ac:dyDescent="0.35">
      <c r="A46" s="2">
        <v>45</v>
      </c>
      <c r="B46" s="36"/>
      <c r="C46" s="38"/>
      <c r="D46" s="37"/>
      <c r="E46" s="1" t="str">
        <f>IF(ISBLANK(C46),"",IF(Modélisation!$B$10=3,IF(C46&gt;=Modélisation!$B$19,Modélisation!$A$19,IF(C46&gt;=Modélisation!$B$18,Modélisation!$A$18,Modélisation!$A$17)),IF(Modélisation!$B$10=4,IF(C46&gt;=Modélisation!$B$20,Modélisation!$A$20,IF(C46&gt;=Modélisation!$B$19,Modélisation!$A$19,IF(C46&gt;=Modélisation!$B$18,Modélisation!$A$18,Modélisation!$A$17))),IF(Modélisation!$B$10=5,IF(C46&gt;=Modélisation!$B$21,Modélisation!$A$21,IF(C46&gt;=Modélisation!$B$20,Modélisation!$A$20,IF(C46&gt;=Modélisation!$B$19,Modélisation!$A$19,IF(C46&gt;=Modélisation!$B$18,Modélisation!$A$18,Modélisation!$A$17)))),IF(Modélisation!$B$10=6,IF(C46&gt;=Modélisation!$B$22,Modélisation!$A$22,IF(C46&gt;=Modélisation!$B$21,Modélisation!$A$21,IF(C46&gt;=Modélisation!$B$20,Modélisation!$A$20,IF(C46&gt;=Modélisation!$B$19,Modélisation!$A$19,IF(C46&gt;=Modélisation!$B$18,Modélisation!$A$18,Modélisation!$A$17))))),IF(Modélisation!$B$10=7,IF(C46&gt;=Modélisation!$B$23,Modélisation!$A$23,IF(C46&gt;=Modélisation!$B$22,Modélisation!$A$22,IF(C46&gt;=Modélisation!$B$21,Modélisation!$A$21,IF(C46&gt;=Modélisation!$B$20,Modélisation!$A$20,IF(C46&gt;=Modélisation!$B$19,Modélisation!$A$19,IF(C46&gt;=Modélisation!$B$18,Modélisation!$A$18,Modélisation!$A$17))))))))))))</f>
        <v/>
      </c>
      <c r="F46" s="1" t="str">
        <f>IF(ISBLANK(C46),"",VLOOKUP(E46,Modélisation!$A$17:$H$23,8,FALSE))</f>
        <v/>
      </c>
      <c r="G46" s="4" t="str">
        <f>IF(ISBLANK(C46),"",IF(Modélisation!$B$3="Oui",IF(D46=Liste!$F$2,0%,VLOOKUP(D46,Modélisation!$A$69:$B$86,2,FALSE)),""))</f>
        <v/>
      </c>
      <c r="H46" s="1" t="str">
        <f>IF(ISBLANK(C46),"",IF(Modélisation!$B$3="Oui",F46*(1-G46),F46))</f>
        <v/>
      </c>
    </row>
    <row r="47" spans="1:8" x14ac:dyDescent="0.35">
      <c r="A47" s="2">
        <v>46</v>
      </c>
      <c r="B47" s="36"/>
      <c r="C47" s="38"/>
      <c r="D47" s="37"/>
      <c r="E47" s="1" t="str">
        <f>IF(ISBLANK(C47),"",IF(Modélisation!$B$10=3,IF(C47&gt;=Modélisation!$B$19,Modélisation!$A$19,IF(C47&gt;=Modélisation!$B$18,Modélisation!$A$18,Modélisation!$A$17)),IF(Modélisation!$B$10=4,IF(C47&gt;=Modélisation!$B$20,Modélisation!$A$20,IF(C47&gt;=Modélisation!$B$19,Modélisation!$A$19,IF(C47&gt;=Modélisation!$B$18,Modélisation!$A$18,Modélisation!$A$17))),IF(Modélisation!$B$10=5,IF(C47&gt;=Modélisation!$B$21,Modélisation!$A$21,IF(C47&gt;=Modélisation!$B$20,Modélisation!$A$20,IF(C47&gt;=Modélisation!$B$19,Modélisation!$A$19,IF(C47&gt;=Modélisation!$B$18,Modélisation!$A$18,Modélisation!$A$17)))),IF(Modélisation!$B$10=6,IF(C47&gt;=Modélisation!$B$22,Modélisation!$A$22,IF(C47&gt;=Modélisation!$B$21,Modélisation!$A$21,IF(C47&gt;=Modélisation!$B$20,Modélisation!$A$20,IF(C47&gt;=Modélisation!$B$19,Modélisation!$A$19,IF(C47&gt;=Modélisation!$B$18,Modélisation!$A$18,Modélisation!$A$17))))),IF(Modélisation!$B$10=7,IF(C47&gt;=Modélisation!$B$23,Modélisation!$A$23,IF(C47&gt;=Modélisation!$B$22,Modélisation!$A$22,IF(C47&gt;=Modélisation!$B$21,Modélisation!$A$21,IF(C47&gt;=Modélisation!$B$20,Modélisation!$A$20,IF(C47&gt;=Modélisation!$B$19,Modélisation!$A$19,IF(C47&gt;=Modélisation!$B$18,Modélisation!$A$18,Modélisation!$A$17))))))))))))</f>
        <v/>
      </c>
      <c r="F47" s="1" t="str">
        <f>IF(ISBLANK(C47),"",VLOOKUP(E47,Modélisation!$A$17:$H$23,8,FALSE))</f>
        <v/>
      </c>
      <c r="G47" s="4" t="str">
        <f>IF(ISBLANK(C47),"",IF(Modélisation!$B$3="Oui",IF(D47=Liste!$F$2,0%,VLOOKUP(D47,Modélisation!$A$69:$B$86,2,FALSE)),""))</f>
        <v/>
      </c>
      <c r="H47" s="1" t="str">
        <f>IF(ISBLANK(C47),"",IF(Modélisation!$B$3="Oui",F47*(1-G47),F47))</f>
        <v/>
      </c>
    </row>
    <row r="48" spans="1:8" x14ac:dyDescent="0.35">
      <c r="A48" s="2">
        <v>47</v>
      </c>
      <c r="B48" s="36"/>
      <c r="C48" s="38"/>
      <c r="D48" s="37"/>
      <c r="E48" s="1" t="str">
        <f>IF(ISBLANK(C48),"",IF(Modélisation!$B$10=3,IF(C48&gt;=Modélisation!$B$19,Modélisation!$A$19,IF(C48&gt;=Modélisation!$B$18,Modélisation!$A$18,Modélisation!$A$17)),IF(Modélisation!$B$10=4,IF(C48&gt;=Modélisation!$B$20,Modélisation!$A$20,IF(C48&gt;=Modélisation!$B$19,Modélisation!$A$19,IF(C48&gt;=Modélisation!$B$18,Modélisation!$A$18,Modélisation!$A$17))),IF(Modélisation!$B$10=5,IF(C48&gt;=Modélisation!$B$21,Modélisation!$A$21,IF(C48&gt;=Modélisation!$B$20,Modélisation!$A$20,IF(C48&gt;=Modélisation!$B$19,Modélisation!$A$19,IF(C48&gt;=Modélisation!$B$18,Modélisation!$A$18,Modélisation!$A$17)))),IF(Modélisation!$B$10=6,IF(C48&gt;=Modélisation!$B$22,Modélisation!$A$22,IF(C48&gt;=Modélisation!$B$21,Modélisation!$A$21,IF(C48&gt;=Modélisation!$B$20,Modélisation!$A$20,IF(C48&gt;=Modélisation!$B$19,Modélisation!$A$19,IF(C48&gt;=Modélisation!$B$18,Modélisation!$A$18,Modélisation!$A$17))))),IF(Modélisation!$B$10=7,IF(C48&gt;=Modélisation!$B$23,Modélisation!$A$23,IF(C48&gt;=Modélisation!$B$22,Modélisation!$A$22,IF(C48&gt;=Modélisation!$B$21,Modélisation!$A$21,IF(C48&gt;=Modélisation!$B$20,Modélisation!$A$20,IF(C48&gt;=Modélisation!$B$19,Modélisation!$A$19,IF(C48&gt;=Modélisation!$B$18,Modélisation!$A$18,Modélisation!$A$17))))))))))))</f>
        <v/>
      </c>
      <c r="F48" s="1" t="str">
        <f>IF(ISBLANK(C48),"",VLOOKUP(E48,Modélisation!$A$17:$H$23,8,FALSE))</f>
        <v/>
      </c>
      <c r="G48" s="4" t="str">
        <f>IF(ISBLANK(C48),"",IF(Modélisation!$B$3="Oui",IF(D48=Liste!$F$2,0%,VLOOKUP(D48,Modélisation!$A$69:$B$86,2,FALSE)),""))</f>
        <v/>
      </c>
      <c r="H48" s="1" t="str">
        <f>IF(ISBLANK(C48),"",IF(Modélisation!$B$3="Oui",F48*(1-G48),F48))</f>
        <v/>
      </c>
    </row>
    <row r="49" spans="1:8" x14ac:dyDescent="0.35">
      <c r="A49" s="2">
        <v>48</v>
      </c>
      <c r="B49" s="36"/>
      <c r="C49" s="38"/>
      <c r="D49" s="37"/>
      <c r="E49" s="1" t="str">
        <f>IF(ISBLANK(C49),"",IF(Modélisation!$B$10=3,IF(C49&gt;=Modélisation!$B$19,Modélisation!$A$19,IF(C49&gt;=Modélisation!$B$18,Modélisation!$A$18,Modélisation!$A$17)),IF(Modélisation!$B$10=4,IF(C49&gt;=Modélisation!$B$20,Modélisation!$A$20,IF(C49&gt;=Modélisation!$B$19,Modélisation!$A$19,IF(C49&gt;=Modélisation!$B$18,Modélisation!$A$18,Modélisation!$A$17))),IF(Modélisation!$B$10=5,IF(C49&gt;=Modélisation!$B$21,Modélisation!$A$21,IF(C49&gt;=Modélisation!$B$20,Modélisation!$A$20,IF(C49&gt;=Modélisation!$B$19,Modélisation!$A$19,IF(C49&gt;=Modélisation!$B$18,Modélisation!$A$18,Modélisation!$A$17)))),IF(Modélisation!$B$10=6,IF(C49&gt;=Modélisation!$B$22,Modélisation!$A$22,IF(C49&gt;=Modélisation!$B$21,Modélisation!$A$21,IF(C49&gt;=Modélisation!$B$20,Modélisation!$A$20,IF(C49&gt;=Modélisation!$B$19,Modélisation!$A$19,IF(C49&gt;=Modélisation!$B$18,Modélisation!$A$18,Modélisation!$A$17))))),IF(Modélisation!$B$10=7,IF(C49&gt;=Modélisation!$B$23,Modélisation!$A$23,IF(C49&gt;=Modélisation!$B$22,Modélisation!$A$22,IF(C49&gt;=Modélisation!$B$21,Modélisation!$A$21,IF(C49&gt;=Modélisation!$B$20,Modélisation!$A$20,IF(C49&gt;=Modélisation!$B$19,Modélisation!$A$19,IF(C49&gt;=Modélisation!$B$18,Modélisation!$A$18,Modélisation!$A$17))))))))))))</f>
        <v/>
      </c>
      <c r="F49" s="1" t="str">
        <f>IF(ISBLANK(C49),"",VLOOKUP(E49,Modélisation!$A$17:$H$23,8,FALSE))</f>
        <v/>
      </c>
      <c r="G49" s="4" t="str">
        <f>IF(ISBLANK(C49),"",IF(Modélisation!$B$3="Oui",IF(D49=Liste!$F$2,0%,VLOOKUP(D49,Modélisation!$A$69:$B$86,2,FALSE)),""))</f>
        <v/>
      </c>
      <c r="H49" s="1" t="str">
        <f>IF(ISBLANK(C49),"",IF(Modélisation!$B$3="Oui",F49*(1-G49),F49))</f>
        <v/>
      </c>
    </row>
    <row r="50" spans="1:8" x14ac:dyDescent="0.35">
      <c r="A50" s="2">
        <v>49</v>
      </c>
      <c r="B50" s="36"/>
      <c r="C50" s="38"/>
      <c r="D50" s="37"/>
      <c r="E50" s="1" t="str">
        <f>IF(ISBLANK(C50),"",IF(Modélisation!$B$10=3,IF(C50&gt;=Modélisation!$B$19,Modélisation!$A$19,IF(C50&gt;=Modélisation!$B$18,Modélisation!$A$18,Modélisation!$A$17)),IF(Modélisation!$B$10=4,IF(C50&gt;=Modélisation!$B$20,Modélisation!$A$20,IF(C50&gt;=Modélisation!$B$19,Modélisation!$A$19,IF(C50&gt;=Modélisation!$B$18,Modélisation!$A$18,Modélisation!$A$17))),IF(Modélisation!$B$10=5,IF(C50&gt;=Modélisation!$B$21,Modélisation!$A$21,IF(C50&gt;=Modélisation!$B$20,Modélisation!$A$20,IF(C50&gt;=Modélisation!$B$19,Modélisation!$A$19,IF(C50&gt;=Modélisation!$B$18,Modélisation!$A$18,Modélisation!$A$17)))),IF(Modélisation!$B$10=6,IF(C50&gt;=Modélisation!$B$22,Modélisation!$A$22,IF(C50&gt;=Modélisation!$B$21,Modélisation!$A$21,IF(C50&gt;=Modélisation!$B$20,Modélisation!$A$20,IF(C50&gt;=Modélisation!$B$19,Modélisation!$A$19,IF(C50&gt;=Modélisation!$B$18,Modélisation!$A$18,Modélisation!$A$17))))),IF(Modélisation!$B$10=7,IF(C50&gt;=Modélisation!$B$23,Modélisation!$A$23,IF(C50&gt;=Modélisation!$B$22,Modélisation!$A$22,IF(C50&gt;=Modélisation!$B$21,Modélisation!$A$21,IF(C50&gt;=Modélisation!$B$20,Modélisation!$A$20,IF(C50&gt;=Modélisation!$B$19,Modélisation!$A$19,IF(C50&gt;=Modélisation!$B$18,Modélisation!$A$18,Modélisation!$A$17))))))))))))</f>
        <v/>
      </c>
      <c r="F50" s="1" t="str">
        <f>IF(ISBLANK(C50),"",VLOOKUP(E50,Modélisation!$A$17:$H$23,8,FALSE))</f>
        <v/>
      </c>
      <c r="G50" s="4" t="str">
        <f>IF(ISBLANK(C50),"",IF(Modélisation!$B$3="Oui",IF(D50=Liste!$F$2,0%,VLOOKUP(D50,Modélisation!$A$69:$B$86,2,FALSE)),""))</f>
        <v/>
      </c>
      <c r="H50" s="1" t="str">
        <f>IF(ISBLANK(C50),"",IF(Modélisation!$B$3="Oui",F50*(1-G50),F50))</f>
        <v/>
      </c>
    </row>
    <row r="51" spans="1:8" x14ac:dyDescent="0.35">
      <c r="A51" s="2">
        <v>50</v>
      </c>
      <c r="B51" s="36"/>
      <c r="C51" s="38"/>
      <c r="D51" s="37"/>
      <c r="E51" s="1" t="str">
        <f>IF(ISBLANK(C51),"",IF(Modélisation!$B$10=3,IF(C51&gt;=Modélisation!$B$19,Modélisation!$A$19,IF(C51&gt;=Modélisation!$B$18,Modélisation!$A$18,Modélisation!$A$17)),IF(Modélisation!$B$10=4,IF(C51&gt;=Modélisation!$B$20,Modélisation!$A$20,IF(C51&gt;=Modélisation!$B$19,Modélisation!$A$19,IF(C51&gt;=Modélisation!$B$18,Modélisation!$A$18,Modélisation!$A$17))),IF(Modélisation!$B$10=5,IF(C51&gt;=Modélisation!$B$21,Modélisation!$A$21,IF(C51&gt;=Modélisation!$B$20,Modélisation!$A$20,IF(C51&gt;=Modélisation!$B$19,Modélisation!$A$19,IF(C51&gt;=Modélisation!$B$18,Modélisation!$A$18,Modélisation!$A$17)))),IF(Modélisation!$B$10=6,IF(C51&gt;=Modélisation!$B$22,Modélisation!$A$22,IF(C51&gt;=Modélisation!$B$21,Modélisation!$A$21,IF(C51&gt;=Modélisation!$B$20,Modélisation!$A$20,IF(C51&gt;=Modélisation!$B$19,Modélisation!$A$19,IF(C51&gt;=Modélisation!$B$18,Modélisation!$A$18,Modélisation!$A$17))))),IF(Modélisation!$B$10=7,IF(C51&gt;=Modélisation!$B$23,Modélisation!$A$23,IF(C51&gt;=Modélisation!$B$22,Modélisation!$A$22,IF(C51&gt;=Modélisation!$B$21,Modélisation!$A$21,IF(C51&gt;=Modélisation!$B$20,Modélisation!$A$20,IF(C51&gt;=Modélisation!$B$19,Modélisation!$A$19,IF(C51&gt;=Modélisation!$B$18,Modélisation!$A$18,Modélisation!$A$17))))))))))))</f>
        <v/>
      </c>
      <c r="F51" s="1" t="str">
        <f>IF(ISBLANK(C51),"",VLOOKUP(E51,Modélisation!$A$17:$H$23,8,FALSE))</f>
        <v/>
      </c>
      <c r="G51" s="4" t="str">
        <f>IF(ISBLANK(C51),"",IF(Modélisation!$B$3="Oui",IF(D51=Liste!$F$2,0%,VLOOKUP(D51,Modélisation!$A$69:$B$86,2,FALSE)),""))</f>
        <v/>
      </c>
      <c r="H51" s="1" t="str">
        <f>IF(ISBLANK(C51),"",IF(Modélisation!$B$3="Oui",F51*(1-G51),F51))</f>
        <v/>
      </c>
    </row>
    <row r="52" spans="1:8" x14ac:dyDescent="0.35">
      <c r="A52" s="2">
        <v>51</v>
      </c>
      <c r="B52" s="36"/>
      <c r="C52" s="39"/>
      <c r="D52" s="37"/>
      <c r="E52" s="1" t="str">
        <f>IF(ISBLANK(C52),"",IF(Modélisation!$B$10=3,IF(C52&gt;=Modélisation!$B$19,Modélisation!$A$19,IF(C52&gt;=Modélisation!$B$18,Modélisation!$A$18,Modélisation!$A$17)),IF(Modélisation!$B$10=4,IF(C52&gt;=Modélisation!$B$20,Modélisation!$A$20,IF(C52&gt;=Modélisation!$B$19,Modélisation!$A$19,IF(C52&gt;=Modélisation!$B$18,Modélisation!$A$18,Modélisation!$A$17))),IF(Modélisation!$B$10=5,IF(C52&gt;=Modélisation!$B$21,Modélisation!$A$21,IF(C52&gt;=Modélisation!$B$20,Modélisation!$A$20,IF(C52&gt;=Modélisation!$B$19,Modélisation!$A$19,IF(C52&gt;=Modélisation!$B$18,Modélisation!$A$18,Modélisation!$A$17)))),IF(Modélisation!$B$10=6,IF(C52&gt;=Modélisation!$B$22,Modélisation!$A$22,IF(C52&gt;=Modélisation!$B$21,Modélisation!$A$21,IF(C52&gt;=Modélisation!$B$20,Modélisation!$A$20,IF(C52&gt;=Modélisation!$B$19,Modélisation!$A$19,IF(C52&gt;=Modélisation!$B$18,Modélisation!$A$18,Modélisation!$A$17))))),IF(Modélisation!$B$10=7,IF(C52&gt;=Modélisation!$B$23,Modélisation!$A$23,IF(C52&gt;=Modélisation!$B$22,Modélisation!$A$22,IF(C52&gt;=Modélisation!$B$21,Modélisation!$A$21,IF(C52&gt;=Modélisation!$B$20,Modélisation!$A$20,IF(C52&gt;=Modélisation!$B$19,Modélisation!$A$19,IF(C52&gt;=Modélisation!$B$18,Modélisation!$A$18,Modélisation!$A$17))))))))))))</f>
        <v/>
      </c>
      <c r="F52" s="1" t="str">
        <f>IF(ISBLANK(C52),"",VLOOKUP(E52,Modélisation!$A$17:$H$23,8,FALSE))</f>
        <v/>
      </c>
      <c r="G52" s="4" t="str">
        <f>IF(ISBLANK(C52),"",IF(Modélisation!$B$3="Oui",IF(D52=Liste!$F$2,0%,VLOOKUP(D52,Modélisation!$A$69:$B$86,2,FALSE)),""))</f>
        <v/>
      </c>
      <c r="H52" s="1" t="str">
        <f>IF(ISBLANK(C52),"",IF(Modélisation!$B$3="Oui",F52*(1-G52),F52))</f>
        <v/>
      </c>
    </row>
    <row r="53" spans="1:8" x14ac:dyDescent="0.35">
      <c r="A53" s="2">
        <v>52</v>
      </c>
      <c r="B53" s="36"/>
      <c r="C53" s="39"/>
      <c r="D53" s="37"/>
      <c r="E53" s="1" t="str">
        <f>IF(ISBLANK(C53),"",IF(Modélisation!$B$10=3,IF(C53&gt;=Modélisation!$B$19,Modélisation!$A$19,IF(C53&gt;=Modélisation!$B$18,Modélisation!$A$18,Modélisation!$A$17)),IF(Modélisation!$B$10=4,IF(C53&gt;=Modélisation!$B$20,Modélisation!$A$20,IF(C53&gt;=Modélisation!$B$19,Modélisation!$A$19,IF(C53&gt;=Modélisation!$B$18,Modélisation!$A$18,Modélisation!$A$17))),IF(Modélisation!$B$10=5,IF(C53&gt;=Modélisation!$B$21,Modélisation!$A$21,IF(C53&gt;=Modélisation!$B$20,Modélisation!$A$20,IF(C53&gt;=Modélisation!$B$19,Modélisation!$A$19,IF(C53&gt;=Modélisation!$B$18,Modélisation!$A$18,Modélisation!$A$17)))),IF(Modélisation!$B$10=6,IF(C53&gt;=Modélisation!$B$22,Modélisation!$A$22,IF(C53&gt;=Modélisation!$B$21,Modélisation!$A$21,IF(C53&gt;=Modélisation!$B$20,Modélisation!$A$20,IF(C53&gt;=Modélisation!$B$19,Modélisation!$A$19,IF(C53&gt;=Modélisation!$B$18,Modélisation!$A$18,Modélisation!$A$17))))),IF(Modélisation!$B$10=7,IF(C53&gt;=Modélisation!$B$23,Modélisation!$A$23,IF(C53&gt;=Modélisation!$B$22,Modélisation!$A$22,IF(C53&gt;=Modélisation!$B$21,Modélisation!$A$21,IF(C53&gt;=Modélisation!$B$20,Modélisation!$A$20,IF(C53&gt;=Modélisation!$B$19,Modélisation!$A$19,IF(C53&gt;=Modélisation!$B$18,Modélisation!$A$18,Modélisation!$A$17))))))))))))</f>
        <v/>
      </c>
      <c r="F53" s="1" t="str">
        <f>IF(ISBLANK(C53),"",VLOOKUP(E53,Modélisation!$A$17:$H$23,8,FALSE))</f>
        <v/>
      </c>
      <c r="G53" s="4" t="str">
        <f>IF(ISBLANK(C53),"",IF(Modélisation!$B$3="Oui",IF(D53=Liste!$F$2,0%,VLOOKUP(D53,Modélisation!$A$69:$B$86,2,FALSE)),""))</f>
        <v/>
      </c>
      <c r="H53" s="1" t="str">
        <f>IF(ISBLANK(C53),"",IF(Modélisation!$B$3="Oui",F53*(1-G53),F53))</f>
        <v/>
      </c>
    </row>
    <row r="54" spans="1:8" x14ac:dyDescent="0.35">
      <c r="A54" s="2">
        <v>53</v>
      </c>
      <c r="B54" s="36"/>
      <c r="C54" s="39"/>
      <c r="D54" s="37"/>
      <c r="E54" s="1" t="str">
        <f>IF(ISBLANK(C54),"",IF(Modélisation!$B$10=3,IF(C54&gt;=Modélisation!$B$19,Modélisation!$A$19,IF(C54&gt;=Modélisation!$B$18,Modélisation!$A$18,Modélisation!$A$17)),IF(Modélisation!$B$10=4,IF(C54&gt;=Modélisation!$B$20,Modélisation!$A$20,IF(C54&gt;=Modélisation!$B$19,Modélisation!$A$19,IF(C54&gt;=Modélisation!$B$18,Modélisation!$A$18,Modélisation!$A$17))),IF(Modélisation!$B$10=5,IF(C54&gt;=Modélisation!$B$21,Modélisation!$A$21,IF(C54&gt;=Modélisation!$B$20,Modélisation!$A$20,IF(C54&gt;=Modélisation!$B$19,Modélisation!$A$19,IF(C54&gt;=Modélisation!$B$18,Modélisation!$A$18,Modélisation!$A$17)))),IF(Modélisation!$B$10=6,IF(C54&gt;=Modélisation!$B$22,Modélisation!$A$22,IF(C54&gt;=Modélisation!$B$21,Modélisation!$A$21,IF(C54&gt;=Modélisation!$B$20,Modélisation!$A$20,IF(C54&gt;=Modélisation!$B$19,Modélisation!$A$19,IF(C54&gt;=Modélisation!$B$18,Modélisation!$A$18,Modélisation!$A$17))))),IF(Modélisation!$B$10=7,IF(C54&gt;=Modélisation!$B$23,Modélisation!$A$23,IF(C54&gt;=Modélisation!$B$22,Modélisation!$A$22,IF(C54&gt;=Modélisation!$B$21,Modélisation!$A$21,IF(C54&gt;=Modélisation!$B$20,Modélisation!$A$20,IF(C54&gt;=Modélisation!$B$19,Modélisation!$A$19,IF(C54&gt;=Modélisation!$B$18,Modélisation!$A$18,Modélisation!$A$17))))))))))))</f>
        <v/>
      </c>
      <c r="F54" s="1" t="str">
        <f>IF(ISBLANK(C54),"",VLOOKUP(E54,Modélisation!$A$17:$H$23,8,FALSE))</f>
        <v/>
      </c>
      <c r="G54" s="4" t="str">
        <f>IF(ISBLANK(C54),"",IF(Modélisation!$B$3="Oui",IF(D54=Liste!$F$2,0%,VLOOKUP(D54,Modélisation!$A$69:$B$86,2,FALSE)),""))</f>
        <v/>
      </c>
      <c r="H54" s="1" t="str">
        <f>IF(ISBLANK(C54),"",IF(Modélisation!$B$3="Oui",F54*(1-G54),F54))</f>
        <v/>
      </c>
    </row>
    <row r="55" spans="1:8" x14ac:dyDescent="0.35">
      <c r="A55" s="2">
        <v>54</v>
      </c>
      <c r="B55" s="36"/>
      <c r="C55" s="39"/>
      <c r="D55" s="37"/>
      <c r="E55" s="1" t="str">
        <f>IF(ISBLANK(C55),"",IF(Modélisation!$B$10=3,IF(C55&gt;=Modélisation!$B$19,Modélisation!$A$19,IF(C55&gt;=Modélisation!$B$18,Modélisation!$A$18,Modélisation!$A$17)),IF(Modélisation!$B$10=4,IF(C55&gt;=Modélisation!$B$20,Modélisation!$A$20,IF(C55&gt;=Modélisation!$B$19,Modélisation!$A$19,IF(C55&gt;=Modélisation!$B$18,Modélisation!$A$18,Modélisation!$A$17))),IF(Modélisation!$B$10=5,IF(C55&gt;=Modélisation!$B$21,Modélisation!$A$21,IF(C55&gt;=Modélisation!$B$20,Modélisation!$A$20,IF(C55&gt;=Modélisation!$B$19,Modélisation!$A$19,IF(C55&gt;=Modélisation!$B$18,Modélisation!$A$18,Modélisation!$A$17)))),IF(Modélisation!$B$10=6,IF(C55&gt;=Modélisation!$B$22,Modélisation!$A$22,IF(C55&gt;=Modélisation!$B$21,Modélisation!$A$21,IF(C55&gt;=Modélisation!$B$20,Modélisation!$A$20,IF(C55&gt;=Modélisation!$B$19,Modélisation!$A$19,IF(C55&gt;=Modélisation!$B$18,Modélisation!$A$18,Modélisation!$A$17))))),IF(Modélisation!$B$10=7,IF(C55&gt;=Modélisation!$B$23,Modélisation!$A$23,IF(C55&gt;=Modélisation!$B$22,Modélisation!$A$22,IF(C55&gt;=Modélisation!$B$21,Modélisation!$A$21,IF(C55&gt;=Modélisation!$B$20,Modélisation!$A$20,IF(C55&gt;=Modélisation!$B$19,Modélisation!$A$19,IF(C55&gt;=Modélisation!$B$18,Modélisation!$A$18,Modélisation!$A$17))))))))))))</f>
        <v/>
      </c>
      <c r="F55" s="1" t="str">
        <f>IF(ISBLANK(C55),"",VLOOKUP(E55,Modélisation!$A$17:$H$23,8,FALSE))</f>
        <v/>
      </c>
      <c r="G55" s="4" t="str">
        <f>IF(ISBLANK(C55),"",IF(Modélisation!$B$3="Oui",IF(D55=Liste!$F$2,0%,VLOOKUP(D55,Modélisation!$A$69:$B$86,2,FALSE)),""))</f>
        <v/>
      </c>
      <c r="H55" s="1" t="str">
        <f>IF(ISBLANK(C55),"",IF(Modélisation!$B$3="Oui",F55*(1-G55),F55))</f>
        <v/>
      </c>
    </row>
    <row r="56" spans="1:8" x14ac:dyDescent="0.35">
      <c r="A56" s="2">
        <v>55</v>
      </c>
      <c r="B56" s="36"/>
      <c r="C56" s="39"/>
      <c r="D56" s="37"/>
      <c r="E56" s="1" t="str">
        <f>IF(ISBLANK(C56),"",IF(Modélisation!$B$10=3,IF(C56&gt;=Modélisation!$B$19,Modélisation!$A$19,IF(C56&gt;=Modélisation!$B$18,Modélisation!$A$18,Modélisation!$A$17)),IF(Modélisation!$B$10=4,IF(C56&gt;=Modélisation!$B$20,Modélisation!$A$20,IF(C56&gt;=Modélisation!$B$19,Modélisation!$A$19,IF(C56&gt;=Modélisation!$B$18,Modélisation!$A$18,Modélisation!$A$17))),IF(Modélisation!$B$10=5,IF(C56&gt;=Modélisation!$B$21,Modélisation!$A$21,IF(C56&gt;=Modélisation!$B$20,Modélisation!$A$20,IF(C56&gt;=Modélisation!$B$19,Modélisation!$A$19,IF(C56&gt;=Modélisation!$B$18,Modélisation!$A$18,Modélisation!$A$17)))),IF(Modélisation!$B$10=6,IF(C56&gt;=Modélisation!$B$22,Modélisation!$A$22,IF(C56&gt;=Modélisation!$B$21,Modélisation!$A$21,IF(C56&gt;=Modélisation!$B$20,Modélisation!$A$20,IF(C56&gt;=Modélisation!$B$19,Modélisation!$A$19,IF(C56&gt;=Modélisation!$B$18,Modélisation!$A$18,Modélisation!$A$17))))),IF(Modélisation!$B$10=7,IF(C56&gt;=Modélisation!$B$23,Modélisation!$A$23,IF(C56&gt;=Modélisation!$B$22,Modélisation!$A$22,IF(C56&gt;=Modélisation!$B$21,Modélisation!$A$21,IF(C56&gt;=Modélisation!$B$20,Modélisation!$A$20,IF(C56&gt;=Modélisation!$B$19,Modélisation!$A$19,IF(C56&gt;=Modélisation!$B$18,Modélisation!$A$18,Modélisation!$A$17))))))))))))</f>
        <v/>
      </c>
      <c r="F56" s="1" t="str">
        <f>IF(ISBLANK(C56),"",VLOOKUP(E56,Modélisation!$A$17:$H$23,8,FALSE))</f>
        <v/>
      </c>
      <c r="G56" s="4" t="str">
        <f>IF(ISBLANK(C56),"",IF(Modélisation!$B$3="Oui",IF(D56=Liste!$F$2,0%,VLOOKUP(D56,Modélisation!$A$69:$B$86,2,FALSE)),""))</f>
        <v/>
      </c>
      <c r="H56" s="1" t="str">
        <f>IF(ISBLANK(C56),"",IF(Modélisation!$B$3="Oui",F56*(1-G56),F56))</f>
        <v/>
      </c>
    </row>
    <row r="57" spans="1:8" x14ac:dyDescent="0.35">
      <c r="A57" s="2">
        <v>56</v>
      </c>
      <c r="B57" s="36"/>
      <c r="C57" s="39"/>
      <c r="D57" s="37"/>
      <c r="E57" s="1" t="str">
        <f>IF(ISBLANK(C57),"",IF(Modélisation!$B$10=3,IF(C57&gt;=Modélisation!$B$19,Modélisation!$A$19,IF(C57&gt;=Modélisation!$B$18,Modélisation!$A$18,Modélisation!$A$17)),IF(Modélisation!$B$10=4,IF(C57&gt;=Modélisation!$B$20,Modélisation!$A$20,IF(C57&gt;=Modélisation!$B$19,Modélisation!$A$19,IF(C57&gt;=Modélisation!$B$18,Modélisation!$A$18,Modélisation!$A$17))),IF(Modélisation!$B$10=5,IF(C57&gt;=Modélisation!$B$21,Modélisation!$A$21,IF(C57&gt;=Modélisation!$B$20,Modélisation!$A$20,IF(C57&gt;=Modélisation!$B$19,Modélisation!$A$19,IF(C57&gt;=Modélisation!$B$18,Modélisation!$A$18,Modélisation!$A$17)))),IF(Modélisation!$B$10=6,IF(C57&gt;=Modélisation!$B$22,Modélisation!$A$22,IF(C57&gt;=Modélisation!$B$21,Modélisation!$A$21,IF(C57&gt;=Modélisation!$B$20,Modélisation!$A$20,IF(C57&gt;=Modélisation!$B$19,Modélisation!$A$19,IF(C57&gt;=Modélisation!$B$18,Modélisation!$A$18,Modélisation!$A$17))))),IF(Modélisation!$B$10=7,IF(C57&gt;=Modélisation!$B$23,Modélisation!$A$23,IF(C57&gt;=Modélisation!$B$22,Modélisation!$A$22,IF(C57&gt;=Modélisation!$B$21,Modélisation!$A$21,IF(C57&gt;=Modélisation!$B$20,Modélisation!$A$20,IF(C57&gt;=Modélisation!$B$19,Modélisation!$A$19,IF(C57&gt;=Modélisation!$B$18,Modélisation!$A$18,Modélisation!$A$17))))))))))))</f>
        <v/>
      </c>
      <c r="F57" s="1" t="str">
        <f>IF(ISBLANK(C57),"",VLOOKUP(E57,Modélisation!$A$17:$H$23,8,FALSE))</f>
        <v/>
      </c>
      <c r="G57" s="4" t="str">
        <f>IF(ISBLANK(C57),"",IF(Modélisation!$B$3="Oui",IF(D57=Liste!$F$2,0%,VLOOKUP(D57,Modélisation!$A$69:$B$86,2,FALSE)),""))</f>
        <v/>
      </c>
      <c r="H57" s="1" t="str">
        <f>IF(ISBLANK(C57),"",IF(Modélisation!$B$3="Oui",F57*(1-G57),F57))</f>
        <v/>
      </c>
    </row>
    <row r="58" spans="1:8" x14ac:dyDescent="0.35">
      <c r="A58" s="2">
        <v>57</v>
      </c>
      <c r="B58" s="36"/>
      <c r="C58" s="39"/>
      <c r="D58" s="37"/>
      <c r="E58" s="1" t="str">
        <f>IF(ISBLANK(C58),"",IF(Modélisation!$B$10=3,IF(C58&gt;=Modélisation!$B$19,Modélisation!$A$19,IF(C58&gt;=Modélisation!$B$18,Modélisation!$A$18,Modélisation!$A$17)),IF(Modélisation!$B$10=4,IF(C58&gt;=Modélisation!$B$20,Modélisation!$A$20,IF(C58&gt;=Modélisation!$B$19,Modélisation!$A$19,IF(C58&gt;=Modélisation!$B$18,Modélisation!$A$18,Modélisation!$A$17))),IF(Modélisation!$B$10=5,IF(C58&gt;=Modélisation!$B$21,Modélisation!$A$21,IF(C58&gt;=Modélisation!$B$20,Modélisation!$A$20,IF(C58&gt;=Modélisation!$B$19,Modélisation!$A$19,IF(C58&gt;=Modélisation!$B$18,Modélisation!$A$18,Modélisation!$A$17)))),IF(Modélisation!$B$10=6,IF(C58&gt;=Modélisation!$B$22,Modélisation!$A$22,IF(C58&gt;=Modélisation!$B$21,Modélisation!$A$21,IF(C58&gt;=Modélisation!$B$20,Modélisation!$A$20,IF(C58&gt;=Modélisation!$B$19,Modélisation!$A$19,IF(C58&gt;=Modélisation!$B$18,Modélisation!$A$18,Modélisation!$A$17))))),IF(Modélisation!$B$10=7,IF(C58&gt;=Modélisation!$B$23,Modélisation!$A$23,IF(C58&gt;=Modélisation!$B$22,Modélisation!$A$22,IF(C58&gt;=Modélisation!$B$21,Modélisation!$A$21,IF(C58&gt;=Modélisation!$B$20,Modélisation!$A$20,IF(C58&gt;=Modélisation!$B$19,Modélisation!$A$19,IF(C58&gt;=Modélisation!$B$18,Modélisation!$A$18,Modélisation!$A$17))))))))))))</f>
        <v/>
      </c>
      <c r="F58" s="1" t="str">
        <f>IF(ISBLANK(C58),"",VLOOKUP(E58,Modélisation!$A$17:$H$23,8,FALSE))</f>
        <v/>
      </c>
      <c r="G58" s="4" t="str">
        <f>IF(ISBLANK(C58),"",IF(Modélisation!$B$3="Oui",IF(D58=Liste!$F$2,0%,VLOOKUP(D58,Modélisation!$A$69:$B$86,2,FALSE)),""))</f>
        <v/>
      </c>
      <c r="H58" s="1" t="str">
        <f>IF(ISBLANK(C58),"",IF(Modélisation!$B$3="Oui",F58*(1-G58),F58))</f>
        <v/>
      </c>
    </row>
    <row r="59" spans="1:8" x14ac:dyDescent="0.35">
      <c r="A59" s="2">
        <v>58</v>
      </c>
      <c r="B59" s="36"/>
      <c r="C59" s="39"/>
      <c r="D59" s="37"/>
      <c r="E59" s="1" t="str">
        <f>IF(ISBLANK(C59),"",IF(Modélisation!$B$10=3,IF(C59&gt;=Modélisation!$B$19,Modélisation!$A$19,IF(C59&gt;=Modélisation!$B$18,Modélisation!$A$18,Modélisation!$A$17)),IF(Modélisation!$B$10=4,IF(C59&gt;=Modélisation!$B$20,Modélisation!$A$20,IF(C59&gt;=Modélisation!$B$19,Modélisation!$A$19,IF(C59&gt;=Modélisation!$B$18,Modélisation!$A$18,Modélisation!$A$17))),IF(Modélisation!$B$10=5,IF(C59&gt;=Modélisation!$B$21,Modélisation!$A$21,IF(C59&gt;=Modélisation!$B$20,Modélisation!$A$20,IF(C59&gt;=Modélisation!$B$19,Modélisation!$A$19,IF(C59&gt;=Modélisation!$B$18,Modélisation!$A$18,Modélisation!$A$17)))),IF(Modélisation!$B$10=6,IF(C59&gt;=Modélisation!$B$22,Modélisation!$A$22,IF(C59&gt;=Modélisation!$B$21,Modélisation!$A$21,IF(C59&gt;=Modélisation!$B$20,Modélisation!$A$20,IF(C59&gt;=Modélisation!$B$19,Modélisation!$A$19,IF(C59&gt;=Modélisation!$B$18,Modélisation!$A$18,Modélisation!$A$17))))),IF(Modélisation!$B$10=7,IF(C59&gt;=Modélisation!$B$23,Modélisation!$A$23,IF(C59&gt;=Modélisation!$B$22,Modélisation!$A$22,IF(C59&gt;=Modélisation!$B$21,Modélisation!$A$21,IF(C59&gt;=Modélisation!$B$20,Modélisation!$A$20,IF(C59&gt;=Modélisation!$B$19,Modélisation!$A$19,IF(C59&gt;=Modélisation!$B$18,Modélisation!$A$18,Modélisation!$A$17))))))))))))</f>
        <v/>
      </c>
      <c r="F59" s="1" t="str">
        <f>IF(ISBLANK(C59),"",VLOOKUP(E59,Modélisation!$A$17:$H$23,8,FALSE))</f>
        <v/>
      </c>
      <c r="G59" s="4" t="str">
        <f>IF(ISBLANK(C59),"",IF(Modélisation!$B$3="Oui",IF(D59=Liste!$F$2,0%,VLOOKUP(D59,Modélisation!$A$69:$B$86,2,FALSE)),""))</f>
        <v/>
      </c>
      <c r="H59" s="1" t="str">
        <f>IF(ISBLANK(C59),"",IF(Modélisation!$B$3="Oui",F59*(1-G59),F59))</f>
        <v/>
      </c>
    </row>
    <row r="60" spans="1:8" x14ac:dyDescent="0.35">
      <c r="A60" s="2">
        <v>59</v>
      </c>
      <c r="B60" s="36"/>
      <c r="C60" s="39"/>
      <c r="D60" s="37"/>
      <c r="E60" s="1" t="str">
        <f>IF(ISBLANK(C60),"",IF(Modélisation!$B$10=3,IF(C60&gt;=Modélisation!$B$19,Modélisation!$A$19,IF(C60&gt;=Modélisation!$B$18,Modélisation!$A$18,Modélisation!$A$17)),IF(Modélisation!$B$10=4,IF(C60&gt;=Modélisation!$B$20,Modélisation!$A$20,IF(C60&gt;=Modélisation!$B$19,Modélisation!$A$19,IF(C60&gt;=Modélisation!$B$18,Modélisation!$A$18,Modélisation!$A$17))),IF(Modélisation!$B$10=5,IF(C60&gt;=Modélisation!$B$21,Modélisation!$A$21,IF(C60&gt;=Modélisation!$B$20,Modélisation!$A$20,IF(C60&gt;=Modélisation!$B$19,Modélisation!$A$19,IF(C60&gt;=Modélisation!$B$18,Modélisation!$A$18,Modélisation!$A$17)))),IF(Modélisation!$B$10=6,IF(C60&gt;=Modélisation!$B$22,Modélisation!$A$22,IF(C60&gt;=Modélisation!$B$21,Modélisation!$A$21,IF(C60&gt;=Modélisation!$B$20,Modélisation!$A$20,IF(C60&gt;=Modélisation!$B$19,Modélisation!$A$19,IF(C60&gt;=Modélisation!$B$18,Modélisation!$A$18,Modélisation!$A$17))))),IF(Modélisation!$B$10=7,IF(C60&gt;=Modélisation!$B$23,Modélisation!$A$23,IF(C60&gt;=Modélisation!$B$22,Modélisation!$A$22,IF(C60&gt;=Modélisation!$B$21,Modélisation!$A$21,IF(C60&gt;=Modélisation!$B$20,Modélisation!$A$20,IF(C60&gt;=Modélisation!$B$19,Modélisation!$A$19,IF(C60&gt;=Modélisation!$B$18,Modélisation!$A$18,Modélisation!$A$17))))))))))))</f>
        <v/>
      </c>
      <c r="F60" s="1" t="str">
        <f>IF(ISBLANK(C60),"",VLOOKUP(E60,Modélisation!$A$17:$H$23,8,FALSE))</f>
        <v/>
      </c>
      <c r="G60" s="4" t="str">
        <f>IF(ISBLANK(C60),"",IF(Modélisation!$B$3="Oui",IF(D60=Liste!$F$2,0%,VLOOKUP(D60,Modélisation!$A$69:$B$86,2,FALSE)),""))</f>
        <v/>
      </c>
      <c r="H60" s="1" t="str">
        <f>IF(ISBLANK(C60),"",IF(Modélisation!$B$3="Oui",F60*(1-G60),F60))</f>
        <v/>
      </c>
    </row>
    <row r="61" spans="1:8" x14ac:dyDescent="0.35">
      <c r="A61" s="2">
        <v>60</v>
      </c>
      <c r="B61" s="36"/>
      <c r="C61" s="39"/>
      <c r="D61" s="37"/>
      <c r="E61" s="1" t="str">
        <f>IF(ISBLANK(C61),"",IF(Modélisation!$B$10=3,IF(C61&gt;=Modélisation!$B$19,Modélisation!$A$19,IF(C61&gt;=Modélisation!$B$18,Modélisation!$A$18,Modélisation!$A$17)),IF(Modélisation!$B$10=4,IF(C61&gt;=Modélisation!$B$20,Modélisation!$A$20,IF(C61&gt;=Modélisation!$B$19,Modélisation!$A$19,IF(C61&gt;=Modélisation!$B$18,Modélisation!$A$18,Modélisation!$A$17))),IF(Modélisation!$B$10=5,IF(C61&gt;=Modélisation!$B$21,Modélisation!$A$21,IF(C61&gt;=Modélisation!$B$20,Modélisation!$A$20,IF(C61&gt;=Modélisation!$B$19,Modélisation!$A$19,IF(C61&gt;=Modélisation!$B$18,Modélisation!$A$18,Modélisation!$A$17)))),IF(Modélisation!$B$10=6,IF(C61&gt;=Modélisation!$B$22,Modélisation!$A$22,IF(C61&gt;=Modélisation!$B$21,Modélisation!$A$21,IF(C61&gt;=Modélisation!$B$20,Modélisation!$A$20,IF(C61&gt;=Modélisation!$B$19,Modélisation!$A$19,IF(C61&gt;=Modélisation!$B$18,Modélisation!$A$18,Modélisation!$A$17))))),IF(Modélisation!$B$10=7,IF(C61&gt;=Modélisation!$B$23,Modélisation!$A$23,IF(C61&gt;=Modélisation!$B$22,Modélisation!$A$22,IF(C61&gt;=Modélisation!$B$21,Modélisation!$A$21,IF(C61&gt;=Modélisation!$B$20,Modélisation!$A$20,IF(C61&gt;=Modélisation!$B$19,Modélisation!$A$19,IF(C61&gt;=Modélisation!$B$18,Modélisation!$A$18,Modélisation!$A$17))))))))))))</f>
        <v/>
      </c>
      <c r="F61" s="1" t="str">
        <f>IF(ISBLANK(C61),"",VLOOKUP(E61,Modélisation!$A$17:$H$23,8,FALSE))</f>
        <v/>
      </c>
      <c r="G61" s="4" t="str">
        <f>IF(ISBLANK(C61),"",IF(Modélisation!$B$3="Oui",IF(D61=Liste!$F$2,0%,VLOOKUP(D61,Modélisation!$A$69:$B$86,2,FALSE)),""))</f>
        <v/>
      </c>
      <c r="H61" s="1" t="str">
        <f>IF(ISBLANK(C61),"",IF(Modélisation!$B$3="Oui",F61*(1-G61),F61))</f>
        <v/>
      </c>
    </row>
    <row r="62" spans="1:8" x14ac:dyDescent="0.35">
      <c r="A62" s="2">
        <v>61</v>
      </c>
      <c r="B62" s="36"/>
      <c r="C62" s="39"/>
      <c r="D62" s="37"/>
      <c r="E62" s="1" t="str">
        <f>IF(ISBLANK(C62),"",IF(Modélisation!$B$10=3,IF(C62&gt;=Modélisation!$B$19,Modélisation!$A$19,IF(C62&gt;=Modélisation!$B$18,Modélisation!$A$18,Modélisation!$A$17)),IF(Modélisation!$B$10=4,IF(C62&gt;=Modélisation!$B$20,Modélisation!$A$20,IF(C62&gt;=Modélisation!$B$19,Modélisation!$A$19,IF(C62&gt;=Modélisation!$B$18,Modélisation!$A$18,Modélisation!$A$17))),IF(Modélisation!$B$10=5,IF(C62&gt;=Modélisation!$B$21,Modélisation!$A$21,IF(C62&gt;=Modélisation!$B$20,Modélisation!$A$20,IF(C62&gt;=Modélisation!$B$19,Modélisation!$A$19,IF(C62&gt;=Modélisation!$B$18,Modélisation!$A$18,Modélisation!$A$17)))),IF(Modélisation!$B$10=6,IF(C62&gt;=Modélisation!$B$22,Modélisation!$A$22,IF(C62&gt;=Modélisation!$B$21,Modélisation!$A$21,IF(C62&gt;=Modélisation!$B$20,Modélisation!$A$20,IF(C62&gt;=Modélisation!$B$19,Modélisation!$A$19,IF(C62&gt;=Modélisation!$B$18,Modélisation!$A$18,Modélisation!$A$17))))),IF(Modélisation!$B$10=7,IF(C62&gt;=Modélisation!$B$23,Modélisation!$A$23,IF(C62&gt;=Modélisation!$B$22,Modélisation!$A$22,IF(C62&gt;=Modélisation!$B$21,Modélisation!$A$21,IF(C62&gt;=Modélisation!$B$20,Modélisation!$A$20,IF(C62&gt;=Modélisation!$B$19,Modélisation!$A$19,IF(C62&gt;=Modélisation!$B$18,Modélisation!$A$18,Modélisation!$A$17))))))))))))</f>
        <v/>
      </c>
      <c r="F62" s="1" t="str">
        <f>IF(ISBLANK(C62),"",VLOOKUP(E62,Modélisation!$A$17:$H$23,8,FALSE))</f>
        <v/>
      </c>
      <c r="G62" s="4" t="str">
        <f>IF(ISBLANK(C62),"",IF(Modélisation!$B$3="Oui",IF(D62=Liste!$F$2,0%,VLOOKUP(D62,Modélisation!$A$69:$B$86,2,FALSE)),""))</f>
        <v/>
      </c>
      <c r="H62" s="1" t="str">
        <f>IF(ISBLANK(C62),"",IF(Modélisation!$B$3="Oui",F62*(1-G62),F62))</f>
        <v/>
      </c>
    </row>
    <row r="63" spans="1:8" x14ac:dyDescent="0.35">
      <c r="A63" s="2">
        <v>62</v>
      </c>
      <c r="B63" s="36"/>
      <c r="C63" s="39"/>
      <c r="D63" s="37"/>
      <c r="E63" s="1" t="str">
        <f>IF(ISBLANK(C63),"",IF(Modélisation!$B$10=3,IF(C63&gt;=Modélisation!$B$19,Modélisation!$A$19,IF(C63&gt;=Modélisation!$B$18,Modélisation!$A$18,Modélisation!$A$17)),IF(Modélisation!$B$10=4,IF(C63&gt;=Modélisation!$B$20,Modélisation!$A$20,IF(C63&gt;=Modélisation!$B$19,Modélisation!$A$19,IF(C63&gt;=Modélisation!$B$18,Modélisation!$A$18,Modélisation!$A$17))),IF(Modélisation!$B$10=5,IF(C63&gt;=Modélisation!$B$21,Modélisation!$A$21,IF(C63&gt;=Modélisation!$B$20,Modélisation!$A$20,IF(C63&gt;=Modélisation!$B$19,Modélisation!$A$19,IF(C63&gt;=Modélisation!$B$18,Modélisation!$A$18,Modélisation!$A$17)))),IF(Modélisation!$B$10=6,IF(C63&gt;=Modélisation!$B$22,Modélisation!$A$22,IF(C63&gt;=Modélisation!$B$21,Modélisation!$A$21,IF(C63&gt;=Modélisation!$B$20,Modélisation!$A$20,IF(C63&gt;=Modélisation!$B$19,Modélisation!$A$19,IF(C63&gt;=Modélisation!$B$18,Modélisation!$A$18,Modélisation!$A$17))))),IF(Modélisation!$B$10=7,IF(C63&gt;=Modélisation!$B$23,Modélisation!$A$23,IF(C63&gt;=Modélisation!$B$22,Modélisation!$A$22,IF(C63&gt;=Modélisation!$B$21,Modélisation!$A$21,IF(C63&gt;=Modélisation!$B$20,Modélisation!$A$20,IF(C63&gt;=Modélisation!$B$19,Modélisation!$A$19,IF(C63&gt;=Modélisation!$B$18,Modélisation!$A$18,Modélisation!$A$17))))))))))))</f>
        <v/>
      </c>
      <c r="F63" s="1" t="str">
        <f>IF(ISBLANK(C63),"",VLOOKUP(E63,Modélisation!$A$17:$H$23,8,FALSE))</f>
        <v/>
      </c>
      <c r="G63" s="4" t="str">
        <f>IF(ISBLANK(C63),"",IF(Modélisation!$B$3="Oui",IF(D63=Liste!$F$2,0%,VLOOKUP(D63,Modélisation!$A$69:$B$86,2,FALSE)),""))</f>
        <v/>
      </c>
      <c r="H63" s="1" t="str">
        <f>IF(ISBLANK(C63),"",IF(Modélisation!$B$3="Oui",F63*(1-G63),F63))</f>
        <v/>
      </c>
    </row>
    <row r="64" spans="1:8" x14ac:dyDescent="0.35">
      <c r="A64" s="2">
        <v>63</v>
      </c>
      <c r="B64" s="36"/>
      <c r="C64" s="39"/>
      <c r="D64" s="37"/>
      <c r="E64" s="1" t="str">
        <f>IF(ISBLANK(C64),"",IF(Modélisation!$B$10=3,IF(C64&gt;=Modélisation!$B$19,Modélisation!$A$19,IF(C64&gt;=Modélisation!$B$18,Modélisation!$A$18,Modélisation!$A$17)),IF(Modélisation!$B$10=4,IF(C64&gt;=Modélisation!$B$20,Modélisation!$A$20,IF(C64&gt;=Modélisation!$B$19,Modélisation!$A$19,IF(C64&gt;=Modélisation!$B$18,Modélisation!$A$18,Modélisation!$A$17))),IF(Modélisation!$B$10=5,IF(C64&gt;=Modélisation!$B$21,Modélisation!$A$21,IF(C64&gt;=Modélisation!$B$20,Modélisation!$A$20,IF(C64&gt;=Modélisation!$B$19,Modélisation!$A$19,IF(C64&gt;=Modélisation!$B$18,Modélisation!$A$18,Modélisation!$A$17)))),IF(Modélisation!$B$10=6,IF(C64&gt;=Modélisation!$B$22,Modélisation!$A$22,IF(C64&gt;=Modélisation!$B$21,Modélisation!$A$21,IF(C64&gt;=Modélisation!$B$20,Modélisation!$A$20,IF(C64&gt;=Modélisation!$B$19,Modélisation!$A$19,IF(C64&gt;=Modélisation!$B$18,Modélisation!$A$18,Modélisation!$A$17))))),IF(Modélisation!$B$10=7,IF(C64&gt;=Modélisation!$B$23,Modélisation!$A$23,IF(C64&gt;=Modélisation!$B$22,Modélisation!$A$22,IF(C64&gt;=Modélisation!$B$21,Modélisation!$A$21,IF(C64&gt;=Modélisation!$B$20,Modélisation!$A$20,IF(C64&gt;=Modélisation!$B$19,Modélisation!$A$19,IF(C64&gt;=Modélisation!$B$18,Modélisation!$A$18,Modélisation!$A$17))))))))))))</f>
        <v/>
      </c>
      <c r="F64" s="1" t="str">
        <f>IF(ISBLANK(C64),"",VLOOKUP(E64,Modélisation!$A$17:$H$23,8,FALSE))</f>
        <v/>
      </c>
      <c r="G64" s="4" t="str">
        <f>IF(ISBLANK(C64),"",IF(Modélisation!$B$3="Oui",IF(D64=Liste!$F$2,0%,VLOOKUP(D64,Modélisation!$A$69:$B$86,2,FALSE)),""))</f>
        <v/>
      </c>
      <c r="H64" s="1" t="str">
        <f>IF(ISBLANK(C64),"",IF(Modélisation!$B$3="Oui",F64*(1-G64),F64))</f>
        <v/>
      </c>
    </row>
    <row r="65" spans="1:8" x14ac:dyDescent="0.35">
      <c r="A65" s="2">
        <v>64</v>
      </c>
      <c r="B65" s="36"/>
      <c r="C65" s="39"/>
      <c r="D65" s="37"/>
      <c r="E65" s="1" t="str">
        <f>IF(ISBLANK(C65),"",IF(Modélisation!$B$10=3,IF(C65&gt;=Modélisation!$B$19,Modélisation!$A$19,IF(C65&gt;=Modélisation!$B$18,Modélisation!$A$18,Modélisation!$A$17)),IF(Modélisation!$B$10=4,IF(C65&gt;=Modélisation!$B$20,Modélisation!$A$20,IF(C65&gt;=Modélisation!$B$19,Modélisation!$A$19,IF(C65&gt;=Modélisation!$B$18,Modélisation!$A$18,Modélisation!$A$17))),IF(Modélisation!$B$10=5,IF(C65&gt;=Modélisation!$B$21,Modélisation!$A$21,IF(C65&gt;=Modélisation!$B$20,Modélisation!$A$20,IF(C65&gt;=Modélisation!$B$19,Modélisation!$A$19,IF(C65&gt;=Modélisation!$B$18,Modélisation!$A$18,Modélisation!$A$17)))),IF(Modélisation!$B$10=6,IF(C65&gt;=Modélisation!$B$22,Modélisation!$A$22,IF(C65&gt;=Modélisation!$B$21,Modélisation!$A$21,IF(C65&gt;=Modélisation!$B$20,Modélisation!$A$20,IF(C65&gt;=Modélisation!$B$19,Modélisation!$A$19,IF(C65&gt;=Modélisation!$B$18,Modélisation!$A$18,Modélisation!$A$17))))),IF(Modélisation!$B$10=7,IF(C65&gt;=Modélisation!$B$23,Modélisation!$A$23,IF(C65&gt;=Modélisation!$B$22,Modélisation!$A$22,IF(C65&gt;=Modélisation!$B$21,Modélisation!$A$21,IF(C65&gt;=Modélisation!$B$20,Modélisation!$A$20,IF(C65&gt;=Modélisation!$B$19,Modélisation!$A$19,IF(C65&gt;=Modélisation!$B$18,Modélisation!$A$18,Modélisation!$A$17))))))))))))</f>
        <v/>
      </c>
      <c r="F65" s="1" t="str">
        <f>IF(ISBLANK(C65),"",VLOOKUP(E65,Modélisation!$A$17:$H$23,8,FALSE))</f>
        <v/>
      </c>
      <c r="G65" s="4" t="str">
        <f>IF(ISBLANK(C65),"",IF(Modélisation!$B$3="Oui",IF(D65=Liste!$F$2,0%,VLOOKUP(D65,Modélisation!$A$69:$B$86,2,FALSE)),""))</f>
        <v/>
      </c>
      <c r="H65" s="1" t="str">
        <f>IF(ISBLANK(C65),"",IF(Modélisation!$B$3="Oui",F65*(1-G65),F65))</f>
        <v/>
      </c>
    </row>
    <row r="66" spans="1:8" x14ac:dyDescent="0.35">
      <c r="A66" s="2">
        <v>65</v>
      </c>
      <c r="B66" s="36"/>
      <c r="C66" s="39"/>
      <c r="D66" s="37"/>
      <c r="E66" s="1" t="str">
        <f>IF(ISBLANK(C66),"",IF(Modélisation!$B$10=3,IF(C66&gt;=Modélisation!$B$19,Modélisation!$A$19,IF(C66&gt;=Modélisation!$B$18,Modélisation!$A$18,Modélisation!$A$17)),IF(Modélisation!$B$10=4,IF(C66&gt;=Modélisation!$B$20,Modélisation!$A$20,IF(C66&gt;=Modélisation!$B$19,Modélisation!$A$19,IF(C66&gt;=Modélisation!$B$18,Modélisation!$A$18,Modélisation!$A$17))),IF(Modélisation!$B$10=5,IF(C66&gt;=Modélisation!$B$21,Modélisation!$A$21,IF(C66&gt;=Modélisation!$B$20,Modélisation!$A$20,IF(C66&gt;=Modélisation!$B$19,Modélisation!$A$19,IF(C66&gt;=Modélisation!$B$18,Modélisation!$A$18,Modélisation!$A$17)))),IF(Modélisation!$B$10=6,IF(C66&gt;=Modélisation!$B$22,Modélisation!$A$22,IF(C66&gt;=Modélisation!$B$21,Modélisation!$A$21,IF(C66&gt;=Modélisation!$B$20,Modélisation!$A$20,IF(C66&gt;=Modélisation!$B$19,Modélisation!$A$19,IF(C66&gt;=Modélisation!$B$18,Modélisation!$A$18,Modélisation!$A$17))))),IF(Modélisation!$B$10=7,IF(C66&gt;=Modélisation!$B$23,Modélisation!$A$23,IF(C66&gt;=Modélisation!$B$22,Modélisation!$A$22,IF(C66&gt;=Modélisation!$B$21,Modélisation!$A$21,IF(C66&gt;=Modélisation!$B$20,Modélisation!$A$20,IF(C66&gt;=Modélisation!$B$19,Modélisation!$A$19,IF(C66&gt;=Modélisation!$B$18,Modélisation!$A$18,Modélisation!$A$17))))))))))))</f>
        <v/>
      </c>
      <c r="F66" s="1" t="str">
        <f>IF(ISBLANK(C66),"",VLOOKUP(E66,Modélisation!$A$17:$H$23,8,FALSE))</f>
        <v/>
      </c>
      <c r="G66" s="4" t="str">
        <f>IF(ISBLANK(C66),"",IF(Modélisation!$B$3="Oui",IF(D66=Liste!$F$2,0%,VLOOKUP(D66,Modélisation!$A$69:$B$86,2,FALSE)),""))</f>
        <v/>
      </c>
      <c r="H66" s="1" t="str">
        <f>IF(ISBLANK(C66),"",IF(Modélisation!$B$3="Oui",F66*(1-G66),F66))</f>
        <v/>
      </c>
    </row>
    <row r="67" spans="1:8" x14ac:dyDescent="0.35">
      <c r="A67" s="2">
        <v>66</v>
      </c>
      <c r="B67" s="36"/>
      <c r="C67" s="39"/>
      <c r="D67" s="37"/>
      <c r="E67" s="1" t="str">
        <f>IF(ISBLANK(C67),"",IF(Modélisation!$B$10=3,IF(C67&gt;=Modélisation!$B$19,Modélisation!$A$19,IF(C67&gt;=Modélisation!$B$18,Modélisation!$A$18,Modélisation!$A$17)),IF(Modélisation!$B$10=4,IF(C67&gt;=Modélisation!$B$20,Modélisation!$A$20,IF(C67&gt;=Modélisation!$B$19,Modélisation!$A$19,IF(C67&gt;=Modélisation!$B$18,Modélisation!$A$18,Modélisation!$A$17))),IF(Modélisation!$B$10=5,IF(C67&gt;=Modélisation!$B$21,Modélisation!$A$21,IF(C67&gt;=Modélisation!$B$20,Modélisation!$A$20,IF(C67&gt;=Modélisation!$B$19,Modélisation!$A$19,IF(C67&gt;=Modélisation!$B$18,Modélisation!$A$18,Modélisation!$A$17)))),IF(Modélisation!$B$10=6,IF(C67&gt;=Modélisation!$B$22,Modélisation!$A$22,IF(C67&gt;=Modélisation!$B$21,Modélisation!$A$21,IF(C67&gt;=Modélisation!$B$20,Modélisation!$A$20,IF(C67&gt;=Modélisation!$B$19,Modélisation!$A$19,IF(C67&gt;=Modélisation!$B$18,Modélisation!$A$18,Modélisation!$A$17))))),IF(Modélisation!$B$10=7,IF(C67&gt;=Modélisation!$B$23,Modélisation!$A$23,IF(C67&gt;=Modélisation!$B$22,Modélisation!$A$22,IF(C67&gt;=Modélisation!$B$21,Modélisation!$A$21,IF(C67&gt;=Modélisation!$B$20,Modélisation!$A$20,IF(C67&gt;=Modélisation!$B$19,Modélisation!$A$19,IF(C67&gt;=Modélisation!$B$18,Modélisation!$A$18,Modélisation!$A$17))))))))))))</f>
        <v/>
      </c>
      <c r="F67" s="1" t="str">
        <f>IF(ISBLANK(C67),"",VLOOKUP(E67,Modélisation!$A$17:$H$23,8,FALSE))</f>
        <v/>
      </c>
      <c r="G67" s="4" t="str">
        <f>IF(ISBLANK(C67),"",IF(Modélisation!$B$3="Oui",IF(D67=Liste!$F$2,0%,VLOOKUP(D67,Modélisation!$A$69:$B$86,2,FALSE)),""))</f>
        <v/>
      </c>
      <c r="H67" s="1" t="str">
        <f>IF(ISBLANK(C67),"",IF(Modélisation!$B$3="Oui",F67*(1-G67),F67))</f>
        <v/>
      </c>
    </row>
    <row r="68" spans="1:8" x14ac:dyDescent="0.35">
      <c r="A68" s="2">
        <v>67</v>
      </c>
      <c r="B68" s="36"/>
      <c r="C68" s="39"/>
      <c r="D68" s="37"/>
      <c r="E68" s="1" t="str">
        <f>IF(ISBLANK(C68),"",IF(Modélisation!$B$10=3,IF(C68&gt;=Modélisation!$B$19,Modélisation!$A$19,IF(C68&gt;=Modélisation!$B$18,Modélisation!$A$18,Modélisation!$A$17)),IF(Modélisation!$B$10=4,IF(C68&gt;=Modélisation!$B$20,Modélisation!$A$20,IF(C68&gt;=Modélisation!$B$19,Modélisation!$A$19,IF(C68&gt;=Modélisation!$B$18,Modélisation!$A$18,Modélisation!$A$17))),IF(Modélisation!$B$10=5,IF(C68&gt;=Modélisation!$B$21,Modélisation!$A$21,IF(C68&gt;=Modélisation!$B$20,Modélisation!$A$20,IF(C68&gt;=Modélisation!$B$19,Modélisation!$A$19,IF(C68&gt;=Modélisation!$B$18,Modélisation!$A$18,Modélisation!$A$17)))),IF(Modélisation!$B$10=6,IF(C68&gt;=Modélisation!$B$22,Modélisation!$A$22,IF(C68&gt;=Modélisation!$B$21,Modélisation!$A$21,IF(C68&gt;=Modélisation!$B$20,Modélisation!$A$20,IF(C68&gt;=Modélisation!$B$19,Modélisation!$A$19,IF(C68&gt;=Modélisation!$B$18,Modélisation!$A$18,Modélisation!$A$17))))),IF(Modélisation!$B$10=7,IF(C68&gt;=Modélisation!$B$23,Modélisation!$A$23,IF(C68&gt;=Modélisation!$B$22,Modélisation!$A$22,IF(C68&gt;=Modélisation!$B$21,Modélisation!$A$21,IF(C68&gt;=Modélisation!$B$20,Modélisation!$A$20,IF(C68&gt;=Modélisation!$B$19,Modélisation!$A$19,IF(C68&gt;=Modélisation!$B$18,Modélisation!$A$18,Modélisation!$A$17))))))))))))</f>
        <v/>
      </c>
      <c r="F68" s="1" t="str">
        <f>IF(ISBLANK(C68),"",VLOOKUP(E68,Modélisation!$A$17:$H$23,8,FALSE))</f>
        <v/>
      </c>
      <c r="G68" s="4" t="str">
        <f>IF(ISBLANK(C68),"",IF(Modélisation!$B$3="Oui",IF(D68=Liste!$F$2,0%,VLOOKUP(D68,Modélisation!$A$69:$B$86,2,FALSE)),""))</f>
        <v/>
      </c>
      <c r="H68" s="1" t="str">
        <f>IF(ISBLANK(C68),"",IF(Modélisation!$B$3="Oui",F68*(1-G68),F68))</f>
        <v/>
      </c>
    </row>
    <row r="69" spans="1:8" x14ac:dyDescent="0.35">
      <c r="A69" s="2">
        <v>68</v>
      </c>
      <c r="B69" s="36"/>
      <c r="C69" s="39"/>
      <c r="D69" s="37"/>
      <c r="E69" s="1" t="str">
        <f>IF(ISBLANK(C69),"",IF(Modélisation!$B$10=3,IF(C69&gt;=Modélisation!$B$19,Modélisation!$A$19,IF(C69&gt;=Modélisation!$B$18,Modélisation!$A$18,Modélisation!$A$17)),IF(Modélisation!$B$10=4,IF(C69&gt;=Modélisation!$B$20,Modélisation!$A$20,IF(C69&gt;=Modélisation!$B$19,Modélisation!$A$19,IF(C69&gt;=Modélisation!$B$18,Modélisation!$A$18,Modélisation!$A$17))),IF(Modélisation!$B$10=5,IF(C69&gt;=Modélisation!$B$21,Modélisation!$A$21,IF(C69&gt;=Modélisation!$B$20,Modélisation!$A$20,IF(C69&gt;=Modélisation!$B$19,Modélisation!$A$19,IF(C69&gt;=Modélisation!$B$18,Modélisation!$A$18,Modélisation!$A$17)))),IF(Modélisation!$B$10=6,IF(C69&gt;=Modélisation!$B$22,Modélisation!$A$22,IF(C69&gt;=Modélisation!$B$21,Modélisation!$A$21,IF(C69&gt;=Modélisation!$B$20,Modélisation!$A$20,IF(C69&gt;=Modélisation!$B$19,Modélisation!$A$19,IF(C69&gt;=Modélisation!$B$18,Modélisation!$A$18,Modélisation!$A$17))))),IF(Modélisation!$B$10=7,IF(C69&gt;=Modélisation!$B$23,Modélisation!$A$23,IF(C69&gt;=Modélisation!$B$22,Modélisation!$A$22,IF(C69&gt;=Modélisation!$B$21,Modélisation!$A$21,IF(C69&gt;=Modélisation!$B$20,Modélisation!$A$20,IF(C69&gt;=Modélisation!$B$19,Modélisation!$A$19,IF(C69&gt;=Modélisation!$B$18,Modélisation!$A$18,Modélisation!$A$17))))))))))))</f>
        <v/>
      </c>
      <c r="F69" s="1" t="str">
        <f>IF(ISBLANK(C69),"",VLOOKUP(E69,Modélisation!$A$17:$H$23,8,FALSE))</f>
        <v/>
      </c>
      <c r="G69" s="4" t="str">
        <f>IF(ISBLANK(C69),"",IF(Modélisation!$B$3="Oui",IF(D69=Liste!$F$2,0%,VLOOKUP(D69,Modélisation!$A$69:$B$86,2,FALSE)),""))</f>
        <v/>
      </c>
      <c r="H69" s="1" t="str">
        <f>IF(ISBLANK(C69),"",IF(Modélisation!$B$3="Oui",F69*(1-G69),F69))</f>
        <v/>
      </c>
    </row>
    <row r="70" spans="1:8" x14ac:dyDescent="0.35">
      <c r="A70" s="2">
        <v>69</v>
      </c>
      <c r="B70" s="36"/>
      <c r="C70" s="39"/>
      <c r="D70" s="37"/>
      <c r="E70" s="1" t="str">
        <f>IF(ISBLANK(C70),"",IF(Modélisation!$B$10=3,IF(C70&gt;=Modélisation!$B$19,Modélisation!$A$19,IF(C70&gt;=Modélisation!$B$18,Modélisation!$A$18,Modélisation!$A$17)),IF(Modélisation!$B$10=4,IF(C70&gt;=Modélisation!$B$20,Modélisation!$A$20,IF(C70&gt;=Modélisation!$B$19,Modélisation!$A$19,IF(C70&gt;=Modélisation!$B$18,Modélisation!$A$18,Modélisation!$A$17))),IF(Modélisation!$B$10=5,IF(C70&gt;=Modélisation!$B$21,Modélisation!$A$21,IF(C70&gt;=Modélisation!$B$20,Modélisation!$A$20,IF(C70&gt;=Modélisation!$B$19,Modélisation!$A$19,IF(C70&gt;=Modélisation!$B$18,Modélisation!$A$18,Modélisation!$A$17)))),IF(Modélisation!$B$10=6,IF(C70&gt;=Modélisation!$B$22,Modélisation!$A$22,IF(C70&gt;=Modélisation!$B$21,Modélisation!$A$21,IF(C70&gt;=Modélisation!$B$20,Modélisation!$A$20,IF(C70&gt;=Modélisation!$B$19,Modélisation!$A$19,IF(C70&gt;=Modélisation!$B$18,Modélisation!$A$18,Modélisation!$A$17))))),IF(Modélisation!$B$10=7,IF(C70&gt;=Modélisation!$B$23,Modélisation!$A$23,IF(C70&gt;=Modélisation!$B$22,Modélisation!$A$22,IF(C70&gt;=Modélisation!$B$21,Modélisation!$A$21,IF(C70&gt;=Modélisation!$B$20,Modélisation!$A$20,IF(C70&gt;=Modélisation!$B$19,Modélisation!$A$19,IF(C70&gt;=Modélisation!$B$18,Modélisation!$A$18,Modélisation!$A$17))))))))))))</f>
        <v/>
      </c>
      <c r="F70" s="1" t="str">
        <f>IF(ISBLANK(C70),"",VLOOKUP(E70,Modélisation!$A$17:$H$23,8,FALSE))</f>
        <v/>
      </c>
      <c r="G70" s="4" t="str">
        <f>IF(ISBLANK(C70),"",IF(Modélisation!$B$3="Oui",IF(D70=Liste!$F$2,0%,VLOOKUP(D70,Modélisation!$A$69:$B$86,2,FALSE)),""))</f>
        <v/>
      </c>
      <c r="H70" s="1" t="str">
        <f>IF(ISBLANK(C70),"",IF(Modélisation!$B$3="Oui",F70*(1-G70),F70))</f>
        <v/>
      </c>
    </row>
    <row r="71" spans="1:8" x14ac:dyDescent="0.35">
      <c r="A71" s="2">
        <v>70</v>
      </c>
      <c r="B71" s="36"/>
      <c r="C71" s="39"/>
      <c r="D71" s="37"/>
      <c r="E71" s="1" t="str">
        <f>IF(ISBLANK(C71),"",IF(Modélisation!$B$10=3,IF(C71&gt;=Modélisation!$B$19,Modélisation!$A$19,IF(C71&gt;=Modélisation!$B$18,Modélisation!$A$18,Modélisation!$A$17)),IF(Modélisation!$B$10=4,IF(C71&gt;=Modélisation!$B$20,Modélisation!$A$20,IF(C71&gt;=Modélisation!$B$19,Modélisation!$A$19,IF(C71&gt;=Modélisation!$B$18,Modélisation!$A$18,Modélisation!$A$17))),IF(Modélisation!$B$10=5,IF(C71&gt;=Modélisation!$B$21,Modélisation!$A$21,IF(C71&gt;=Modélisation!$B$20,Modélisation!$A$20,IF(C71&gt;=Modélisation!$B$19,Modélisation!$A$19,IF(C71&gt;=Modélisation!$B$18,Modélisation!$A$18,Modélisation!$A$17)))),IF(Modélisation!$B$10=6,IF(C71&gt;=Modélisation!$B$22,Modélisation!$A$22,IF(C71&gt;=Modélisation!$B$21,Modélisation!$A$21,IF(C71&gt;=Modélisation!$B$20,Modélisation!$A$20,IF(C71&gt;=Modélisation!$B$19,Modélisation!$A$19,IF(C71&gt;=Modélisation!$B$18,Modélisation!$A$18,Modélisation!$A$17))))),IF(Modélisation!$B$10=7,IF(C71&gt;=Modélisation!$B$23,Modélisation!$A$23,IF(C71&gt;=Modélisation!$B$22,Modélisation!$A$22,IF(C71&gt;=Modélisation!$B$21,Modélisation!$A$21,IF(C71&gt;=Modélisation!$B$20,Modélisation!$A$20,IF(C71&gt;=Modélisation!$B$19,Modélisation!$A$19,IF(C71&gt;=Modélisation!$B$18,Modélisation!$A$18,Modélisation!$A$17))))))))))))</f>
        <v/>
      </c>
      <c r="F71" s="1" t="str">
        <f>IF(ISBLANK(C71),"",VLOOKUP(E71,Modélisation!$A$17:$H$23,8,FALSE))</f>
        <v/>
      </c>
      <c r="G71" s="4" t="str">
        <f>IF(ISBLANK(C71),"",IF(Modélisation!$B$3="Oui",IF(D71=Liste!$F$2,0%,VLOOKUP(D71,Modélisation!$A$69:$B$86,2,FALSE)),""))</f>
        <v/>
      </c>
      <c r="H71" s="1" t="str">
        <f>IF(ISBLANK(C71),"",IF(Modélisation!$B$3="Oui",F71*(1-G71),F71))</f>
        <v/>
      </c>
    </row>
    <row r="72" spans="1:8" x14ac:dyDescent="0.35">
      <c r="A72" s="2">
        <v>71</v>
      </c>
      <c r="B72" s="36"/>
      <c r="C72" s="39"/>
      <c r="D72" s="37"/>
      <c r="E72" s="1" t="str">
        <f>IF(ISBLANK(C72),"",IF(Modélisation!$B$10=3,IF(C72&gt;=Modélisation!$B$19,Modélisation!$A$19,IF(C72&gt;=Modélisation!$B$18,Modélisation!$A$18,Modélisation!$A$17)),IF(Modélisation!$B$10=4,IF(C72&gt;=Modélisation!$B$20,Modélisation!$A$20,IF(C72&gt;=Modélisation!$B$19,Modélisation!$A$19,IF(C72&gt;=Modélisation!$B$18,Modélisation!$A$18,Modélisation!$A$17))),IF(Modélisation!$B$10=5,IF(C72&gt;=Modélisation!$B$21,Modélisation!$A$21,IF(C72&gt;=Modélisation!$B$20,Modélisation!$A$20,IF(C72&gt;=Modélisation!$B$19,Modélisation!$A$19,IF(C72&gt;=Modélisation!$B$18,Modélisation!$A$18,Modélisation!$A$17)))),IF(Modélisation!$B$10=6,IF(C72&gt;=Modélisation!$B$22,Modélisation!$A$22,IF(C72&gt;=Modélisation!$B$21,Modélisation!$A$21,IF(C72&gt;=Modélisation!$B$20,Modélisation!$A$20,IF(C72&gt;=Modélisation!$B$19,Modélisation!$A$19,IF(C72&gt;=Modélisation!$B$18,Modélisation!$A$18,Modélisation!$A$17))))),IF(Modélisation!$B$10=7,IF(C72&gt;=Modélisation!$B$23,Modélisation!$A$23,IF(C72&gt;=Modélisation!$B$22,Modélisation!$A$22,IF(C72&gt;=Modélisation!$B$21,Modélisation!$A$21,IF(C72&gt;=Modélisation!$B$20,Modélisation!$A$20,IF(C72&gt;=Modélisation!$B$19,Modélisation!$A$19,IF(C72&gt;=Modélisation!$B$18,Modélisation!$A$18,Modélisation!$A$17))))))))))))</f>
        <v/>
      </c>
      <c r="F72" s="1" t="str">
        <f>IF(ISBLANK(C72),"",VLOOKUP(E72,Modélisation!$A$17:$H$23,8,FALSE))</f>
        <v/>
      </c>
      <c r="G72" s="4" t="str">
        <f>IF(ISBLANK(C72),"",IF(Modélisation!$B$3="Oui",IF(D72=Liste!$F$2,0%,VLOOKUP(D72,Modélisation!$A$69:$B$86,2,FALSE)),""))</f>
        <v/>
      </c>
      <c r="H72" s="1" t="str">
        <f>IF(ISBLANK(C72),"",IF(Modélisation!$B$3="Oui",F72*(1-G72),F72))</f>
        <v/>
      </c>
    </row>
    <row r="73" spans="1:8" x14ac:dyDescent="0.35">
      <c r="A73" s="2">
        <v>72</v>
      </c>
      <c r="B73" s="36"/>
      <c r="C73" s="39"/>
      <c r="D73" s="37"/>
      <c r="E73" s="1" t="str">
        <f>IF(ISBLANK(C73),"",IF(Modélisation!$B$10=3,IF(C73&gt;=Modélisation!$B$19,Modélisation!$A$19,IF(C73&gt;=Modélisation!$B$18,Modélisation!$A$18,Modélisation!$A$17)),IF(Modélisation!$B$10=4,IF(C73&gt;=Modélisation!$B$20,Modélisation!$A$20,IF(C73&gt;=Modélisation!$B$19,Modélisation!$A$19,IF(C73&gt;=Modélisation!$B$18,Modélisation!$A$18,Modélisation!$A$17))),IF(Modélisation!$B$10=5,IF(C73&gt;=Modélisation!$B$21,Modélisation!$A$21,IF(C73&gt;=Modélisation!$B$20,Modélisation!$A$20,IF(C73&gt;=Modélisation!$B$19,Modélisation!$A$19,IF(C73&gt;=Modélisation!$B$18,Modélisation!$A$18,Modélisation!$A$17)))),IF(Modélisation!$B$10=6,IF(C73&gt;=Modélisation!$B$22,Modélisation!$A$22,IF(C73&gt;=Modélisation!$B$21,Modélisation!$A$21,IF(C73&gt;=Modélisation!$B$20,Modélisation!$A$20,IF(C73&gt;=Modélisation!$B$19,Modélisation!$A$19,IF(C73&gt;=Modélisation!$B$18,Modélisation!$A$18,Modélisation!$A$17))))),IF(Modélisation!$B$10=7,IF(C73&gt;=Modélisation!$B$23,Modélisation!$A$23,IF(C73&gt;=Modélisation!$B$22,Modélisation!$A$22,IF(C73&gt;=Modélisation!$B$21,Modélisation!$A$21,IF(C73&gt;=Modélisation!$B$20,Modélisation!$A$20,IF(C73&gt;=Modélisation!$B$19,Modélisation!$A$19,IF(C73&gt;=Modélisation!$B$18,Modélisation!$A$18,Modélisation!$A$17))))))))))))</f>
        <v/>
      </c>
      <c r="F73" s="1" t="str">
        <f>IF(ISBLANK(C73),"",VLOOKUP(E73,Modélisation!$A$17:$H$23,8,FALSE))</f>
        <v/>
      </c>
      <c r="G73" s="4" t="str">
        <f>IF(ISBLANK(C73),"",IF(Modélisation!$B$3="Oui",IF(D73=Liste!$F$2,0%,VLOOKUP(D73,Modélisation!$A$69:$B$86,2,FALSE)),""))</f>
        <v/>
      </c>
      <c r="H73" s="1" t="str">
        <f>IF(ISBLANK(C73),"",IF(Modélisation!$B$3="Oui",F73*(1-G73),F73))</f>
        <v/>
      </c>
    </row>
    <row r="74" spans="1:8" x14ac:dyDescent="0.35">
      <c r="A74" s="2">
        <v>73</v>
      </c>
      <c r="B74" s="36"/>
      <c r="C74" s="39"/>
      <c r="D74" s="37"/>
      <c r="E74" s="1" t="str">
        <f>IF(ISBLANK(C74),"",IF(Modélisation!$B$10=3,IF(C74&gt;=Modélisation!$B$19,Modélisation!$A$19,IF(C74&gt;=Modélisation!$B$18,Modélisation!$A$18,Modélisation!$A$17)),IF(Modélisation!$B$10=4,IF(C74&gt;=Modélisation!$B$20,Modélisation!$A$20,IF(C74&gt;=Modélisation!$B$19,Modélisation!$A$19,IF(C74&gt;=Modélisation!$B$18,Modélisation!$A$18,Modélisation!$A$17))),IF(Modélisation!$B$10=5,IF(C74&gt;=Modélisation!$B$21,Modélisation!$A$21,IF(C74&gt;=Modélisation!$B$20,Modélisation!$A$20,IF(C74&gt;=Modélisation!$B$19,Modélisation!$A$19,IF(C74&gt;=Modélisation!$B$18,Modélisation!$A$18,Modélisation!$A$17)))),IF(Modélisation!$B$10=6,IF(C74&gt;=Modélisation!$B$22,Modélisation!$A$22,IF(C74&gt;=Modélisation!$B$21,Modélisation!$A$21,IF(C74&gt;=Modélisation!$B$20,Modélisation!$A$20,IF(C74&gt;=Modélisation!$B$19,Modélisation!$A$19,IF(C74&gt;=Modélisation!$B$18,Modélisation!$A$18,Modélisation!$A$17))))),IF(Modélisation!$B$10=7,IF(C74&gt;=Modélisation!$B$23,Modélisation!$A$23,IF(C74&gt;=Modélisation!$B$22,Modélisation!$A$22,IF(C74&gt;=Modélisation!$B$21,Modélisation!$A$21,IF(C74&gt;=Modélisation!$B$20,Modélisation!$A$20,IF(C74&gt;=Modélisation!$B$19,Modélisation!$A$19,IF(C74&gt;=Modélisation!$B$18,Modélisation!$A$18,Modélisation!$A$17))))))))))))</f>
        <v/>
      </c>
      <c r="F74" s="1" t="str">
        <f>IF(ISBLANK(C74),"",VLOOKUP(E74,Modélisation!$A$17:$H$23,8,FALSE))</f>
        <v/>
      </c>
      <c r="G74" s="4" t="str">
        <f>IF(ISBLANK(C74),"",IF(Modélisation!$B$3="Oui",IF(D74=Liste!$F$2,0%,VLOOKUP(D74,Modélisation!$A$69:$B$86,2,FALSE)),""))</f>
        <v/>
      </c>
      <c r="H74" s="1" t="str">
        <f>IF(ISBLANK(C74),"",IF(Modélisation!$B$3="Oui",F74*(1-G74),F74))</f>
        <v/>
      </c>
    </row>
    <row r="75" spans="1:8" x14ac:dyDescent="0.35">
      <c r="A75" s="2">
        <v>74</v>
      </c>
      <c r="B75" s="36"/>
      <c r="C75" s="39"/>
      <c r="D75" s="37"/>
      <c r="E75" s="1" t="str">
        <f>IF(ISBLANK(C75),"",IF(Modélisation!$B$10=3,IF(C75&gt;=Modélisation!$B$19,Modélisation!$A$19,IF(C75&gt;=Modélisation!$B$18,Modélisation!$A$18,Modélisation!$A$17)),IF(Modélisation!$B$10=4,IF(C75&gt;=Modélisation!$B$20,Modélisation!$A$20,IF(C75&gt;=Modélisation!$B$19,Modélisation!$A$19,IF(C75&gt;=Modélisation!$B$18,Modélisation!$A$18,Modélisation!$A$17))),IF(Modélisation!$B$10=5,IF(C75&gt;=Modélisation!$B$21,Modélisation!$A$21,IF(C75&gt;=Modélisation!$B$20,Modélisation!$A$20,IF(C75&gt;=Modélisation!$B$19,Modélisation!$A$19,IF(C75&gt;=Modélisation!$B$18,Modélisation!$A$18,Modélisation!$A$17)))),IF(Modélisation!$B$10=6,IF(C75&gt;=Modélisation!$B$22,Modélisation!$A$22,IF(C75&gt;=Modélisation!$B$21,Modélisation!$A$21,IF(C75&gt;=Modélisation!$B$20,Modélisation!$A$20,IF(C75&gt;=Modélisation!$B$19,Modélisation!$A$19,IF(C75&gt;=Modélisation!$B$18,Modélisation!$A$18,Modélisation!$A$17))))),IF(Modélisation!$B$10=7,IF(C75&gt;=Modélisation!$B$23,Modélisation!$A$23,IF(C75&gt;=Modélisation!$B$22,Modélisation!$A$22,IF(C75&gt;=Modélisation!$B$21,Modélisation!$A$21,IF(C75&gt;=Modélisation!$B$20,Modélisation!$A$20,IF(C75&gt;=Modélisation!$B$19,Modélisation!$A$19,IF(C75&gt;=Modélisation!$B$18,Modélisation!$A$18,Modélisation!$A$17))))))))))))</f>
        <v/>
      </c>
      <c r="F75" s="1" t="str">
        <f>IF(ISBLANK(C75),"",VLOOKUP(E75,Modélisation!$A$17:$H$23,8,FALSE))</f>
        <v/>
      </c>
      <c r="G75" s="4" t="str">
        <f>IF(ISBLANK(C75),"",IF(Modélisation!$B$3="Oui",IF(D75=Liste!$F$2,0%,VLOOKUP(D75,Modélisation!$A$69:$B$86,2,FALSE)),""))</f>
        <v/>
      </c>
      <c r="H75" s="1" t="str">
        <f>IF(ISBLANK(C75),"",IF(Modélisation!$B$3="Oui",F75*(1-G75),F75))</f>
        <v/>
      </c>
    </row>
    <row r="76" spans="1:8" x14ac:dyDescent="0.35">
      <c r="A76" s="2">
        <v>75</v>
      </c>
      <c r="B76" s="36"/>
      <c r="C76" s="39"/>
      <c r="D76" s="37"/>
      <c r="E76" s="1" t="str">
        <f>IF(ISBLANK(C76),"",IF(Modélisation!$B$10=3,IF(C76&gt;=Modélisation!$B$19,Modélisation!$A$19,IF(C76&gt;=Modélisation!$B$18,Modélisation!$A$18,Modélisation!$A$17)),IF(Modélisation!$B$10=4,IF(C76&gt;=Modélisation!$B$20,Modélisation!$A$20,IF(C76&gt;=Modélisation!$B$19,Modélisation!$A$19,IF(C76&gt;=Modélisation!$B$18,Modélisation!$A$18,Modélisation!$A$17))),IF(Modélisation!$B$10=5,IF(C76&gt;=Modélisation!$B$21,Modélisation!$A$21,IF(C76&gt;=Modélisation!$B$20,Modélisation!$A$20,IF(C76&gt;=Modélisation!$B$19,Modélisation!$A$19,IF(C76&gt;=Modélisation!$B$18,Modélisation!$A$18,Modélisation!$A$17)))),IF(Modélisation!$B$10=6,IF(C76&gt;=Modélisation!$B$22,Modélisation!$A$22,IF(C76&gt;=Modélisation!$B$21,Modélisation!$A$21,IF(C76&gt;=Modélisation!$B$20,Modélisation!$A$20,IF(C76&gt;=Modélisation!$B$19,Modélisation!$A$19,IF(C76&gt;=Modélisation!$B$18,Modélisation!$A$18,Modélisation!$A$17))))),IF(Modélisation!$B$10=7,IF(C76&gt;=Modélisation!$B$23,Modélisation!$A$23,IF(C76&gt;=Modélisation!$B$22,Modélisation!$A$22,IF(C76&gt;=Modélisation!$B$21,Modélisation!$A$21,IF(C76&gt;=Modélisation!$B$20,Modélisation!$A$20,IF(C76&gt;=Modélisation!$B$19,Modélisation!$A$19,IF(C76&gt;=Modélisation!$B$18,Modélisation!$A$18,Modélisation!$A$17))))))))))))</f>
        <v/>
      </c>
      <c r="F76" s="1" t="str">
        <f>IF(ISBLANK(C76),"",VLOOKUP(E76,Modélisation!$A$17:$H$23,8,FALSE))</f>
        <v/>
      </c>
      <c r="G76" s="4" t="str">
        <f>IF(ISBLANK(C76),"",IF(Modélisation!$B$3="Oui",IF(D76=Liste!$F$2,0%,VLOOKUP(D76,Modélisation!$A$69:$B$86,2,FALSE)),""))</f>
        <v/>
      </c>
      <c r="H76" s="1" t="str">
        <f>IF(ISBLANK(C76),"",IF(Modélisation!$B$3="Oui",F76*(1-G76),F76))</f>
        <v/>
      </c>
    </row>
    <row r="77" spans="1:8" x14ac:dyDescent="0.35">
      <c r="A77" s="2">
        <v>76</v>
      </c>
      <c r="B77" s="36"/>
      <c r="C77" s="39"/>
      <c r="D77" s="37"/>
      <c r="E77" s="1" t="str">
        <f>IF(ISBLANK(C77),"",IF(Modélisation!$B$10=3,IF(C77&gt;=Modélisation!$B$19,Modélisation!$A$19,IF(C77&gt;=Modélisation!$B$18,Modélisation!$A$18,Modélisation!$A$17)),IF(Modélisation!$B$10=4,IF(C77&gt;=Modélisation!$B$20,Modélisation!$A$20,IF(C77&gt;=Modélisation!$B$19,Modélisation!$A$19,IF(C77&gt;=Modélisation!$B$18,Modélisation!$A$18,Modélisation!$A$17))),IF(Modélisation!$B$10=5,IF(C77&gt;=Modélisation!$B$21,Modélisation!$A$21,IF(C77&gt;=Modélisation!$B$20,Modélisation!$A$20,IF(C77&gt;=Modélisation!$B$19,Modélisation!$A$19,IF(C77&gt;=Modélisation!$B$18,Modélisation!$A$18,Modélisation!$A$17)))),IF(Modélisation!$B$10=6,IF(C77&gt;=Modélisation!$B$22,Modélisation!$A$22,IF(C77&gt;=Modélisation!$B$21,Modélisation!$A$21,IF(C77&gt;=Modélisation!$B$20,Modélisation!$A$20,IF(C77&gt;=Modélisation!$B$19,Modélisation!$A$19,IF(C77&gt;=Modélisation!$B$18,Modélisation!$A$18,Modélisation!$A$17))))),IF(Modélisation!$B$10=7,IF(C77&gt;=Modélisation!$B$23,Modélisation!$A$23,IF(C77&gt;=Modélisation!$B$22,Modélisation!$A$22,IF(C77&gt;=Modélisation!$B$21,Modélisation!$A$21,IF(C77&gt;=Modélisation!$B$20,Modélisation!$A$20,IF(C77&gt;=Modélisation!$B$19,Modélisation!$A$19,IF(C77&gt;=Modélisation!$B$18,Modélisation!$A$18,Modélisation!$A$17))))))))))))</f>
        <v/>
      </c>
      <c r="F77" s="1" t="str">
        <f>IF(ISBLANK(C77),"",VLOOKUP(E77,Modélisation!$A$17:$H$23,8,FALSE))</f>
        <v/>
      </c>
      <c r="G77" s="4" t="str">
        <f>IF(ISBLANK(C77),"",IF(Modélisation!$B$3="Oui",IF(D77=Liste!$F$2,0%,VLOOKUP(D77,Modélisation!$A$69:$B$86,2,FALSE)),""))</f>
        <v/>
      </c>
      <c r="H77" s="1" t="str">
        <f>IF(ISBLANK(C77),"",IF(Modélisation!$B$3="Oui",F77*(1-G77),F77))</f>
        <v/>
      </c>
    </row>
    <row r="78" spans="1:8" x14ac:dyDescent="0.35">
      <c r="A78" s="2">
        <v>77</v>
      </c>
      <c r="B78" s="36"/>
      <c r="C78" s="39"/>
      <c r="D78" s="37"/>
      <c r="E78" s="1" t="str">
        <f>IF(ISBLANK(C78),"",IF(Modélisation!$B$10=3,IF(C78&gt;=Modélisation!$B$19,Modélisation!$A$19,IF(C78&gt;=Modélisation!$B$18,Modélisation!$A$18,Modélisation!$A$17)),IF(Modélisation!$B$10=4,IF(C78&gt;=Modélisation!$B$20,Modélisation!$A$20,IF(C78&gt;=Modélisation!$B$19,Modélisation!$A$19,IF(C78&gt;=Modélisation!$B$18,Modélisation!$A$18,Modélisation!$A$17))),IF(Modélisation!$B$10=5,IF(C78&gt;=Modélisation!$B$21,Modélisation!$A$21,IF(C78&gt;=Modélisation!$B$20,Modélisation!$A$20,IF(C78&gt;=Modélisation!$B$19,Modélisation!$A$19,IF(C78&gt;=Modélisation!$B$18,Modélisation!$A$18,Modélisation!$A$17)))),IF(Modélisation!$B$10=6,IF(C78&gt;=Modélisation!$B$22,Modélisation!$A$22,IF(C78&gt;=Modélisation!$B$21,Modélisation!$A$21,IF(C78&gt;=Modélisation!$B$20,Modélisation!$A$20,IF(C78&gt;=Modélisation!$B$19,Modélisation!$A$19,IF(C78&gt;=Modélisation!$B$18,Modélisation!$A$18,Modélisation!$A$17))))),IF(Modélisation!$B$10=7,IF(C78&gt;=Modélisation!$B$23,Modélisation!$A$23,IF(C78&gt;=Modélisation!$B$22,Modélisation!$A$22,IF(C78&gt;=Modélisation!$B$21,Modélisation!$A$21,IF(C78&gt;=Modélisation!$B$20,Modélisation!$A$20,IF(C78&gt;=Modélisation!$B$19,Modélisation!$A$19,IF(C78&gt;=Modélisation!$B$18,Modélisation!$A$18,Modélisation!$A$17))))))))))))</f>
        <v/>
      </c>
      <c r="F78" s="1" t="str">
        <f>IF(ISBLANK(C78),"",VLOOKUP(E78,Modélisation!$A$17:$H$23,8,FALSE))</f>
        <v/>
      </c>
      <c r="G78" s="4" t="str">
        <f>IF(ISBLANK(C78),"",IF(Modélisation!$B$3="Oui",IF(D78=Liste!$F$2,0%,VLOOKUP(D78,Modélisation!$A$69:$B$86,2,FALSE)),""))</f>
        <v/>
      </c>
      <c r="H78" s="1" t="str">
        <f>IF(ISBLANK(C78),"",IF(Modélisation!$B$3="Oui",F78*(1-G78),F78))</f>
        <v/>
      </c>
    </row>
    <row r="79" spans="1:8" x14ac:dyDescent="0.35">
      <c r="A79" s="2">
        <v>78</v>
      </c>
      <c r="B79" s="36"/>
      <c r="C79" s="39"/>
      <c r="D79" s="37"/>
      <c r="E79" s="1" t="str">
        <f>IF(ISBLANK(C79),"",IF(Modélisation!$B$10=3,IF(C79&gt;=Modélisation!$B$19,Modélisation!$A$19,IF(C79&gt;=Modélisation!$B$18,Modélisation!$A$18,Modélisation!$A$17)),IF(Modélisation!$B$10=4,IF(C79&gt;=Modélisation!$B$20,Modélisation!$A$20,IF(C79&gt;=Modélisation!$B$19,Modélisation!$A$19,IF(C79&gt;=Modélisation!$B$18,Modélisation!$A$18,Modélisation!$A$17))),IF(Modélisation!$B$10=5,IF(C79&gt;=Modélisation!$B$21,Modélisation!$A$21,IF(C79&gt;=Modélisation!$B$20,Modélisation!$A$20,IF(C79&gt;=Modélisation!$B$19,Modélisation!$A$19,IF(C79&gt;=Modélisation!$B$18,Modélisation!$A$18,Modélisation!$A$17)))),IF(Modélisation!$B$10=6,IF(C79&gt;=Modélisation!$B$22,Modélisation!$A$22,IF(C79&gt;=Modélisation!$B$21,Modélisation!$A$21,IF(C79&gt;=Modélisation!$B$20,Modélisation!$A$20,IF(C79&gt;=Modélisation!$B$19,Modélisation!$A$19,IF(C79&gt;=Modélisation!$B$18,Modélisation!$A$18,Modélisation!$A$17))))),IF(Modélisation!$B$10=7,IF(C79&gt;=Modélisation!$B$23,Modélisation!$A$23,IF(C79&gt;=Modélisation!$B$22,Modélisation!$A$22,IF(C79&gt;=Modélisation!$B$21,Modélisation!$A$21,IF(C79&gt;=Modélisation!$B$20,Modélisation!$A$20,IF(C79&gt;=Modélisation!$B$19,Modélisation!$A$19,IF(C79&gt;=Modélisation!$B$18,Modélisation!$A$18,Modélisation!$A$17))))))))))))</f>
        <v/>
      </c>
      <c r="F79" s="1" t="str">
        <f>IF(ISBLANK(C79),"",VLOOKUP(E79,Modélisation!$A$17:$H$23,8,FALSE))</f>
        <v/>
      </c>
      <c r="G79" s="4" t="str">
        <f>IF(ISBLANK(C79),"",IF(Modélisation!$B$3="Oui",IF(D79=Liste!$F$2,0%,VLOOKUP(D79,Modélisation!$A$69:$B$86,2,FALSE)),""))</f>
        <v/>
      </c>
      <c r="H79" s="1" t="str">
        <f>IF(ISBLANK(C79),"",IF(Modélisation!$B$3="Oui",F79*(1-G79),F79))</f>
        <v/>
      </c>
    </row>
    <row r="80" spans="1:8" x14ac:dyDescent="0.35">
      <c r="A80" s="2">
        <v>79</v>
      </c>
      <c r="B80" s="36"/>
      <c r="C80" s="39"/>
      <c r="D80" s="37"/>
      <c r="E80" s="1" t="str">
        <f>IF(ISBLANK(C80),"",IF(Modélisation!$B$10=3,IF(C80&gt;=Modélisation!$B$19,Modélisation!$A$19,IF(C80&gt;=Modélisation!$B$18,Modélisation!$A$18,Modélisation!$A$17)),IF(Modélisation!$B$10=4,IF(C80&gt;=Modélisation!$B$20,Modélisation!$A$20,IF(C80&gt;=Modélisation!$B$19,Modélisation!$A$19,IF(C80&gt;=Modélisation!$B$18,Modélisation!$A$18,Modélisation!$A$17))),IF(Modélisation!$B$10=5,IF(C80&gt;=Modélisation!$B$21,Modélisation!$A$21,IF(C80&gt;=Modélisation!$B$20,Modélisation!$A$20,IF(C80&gt;=Modélisation!$B$19,Modélisation!$A$19,IF(C80&gt;=Modélisation!$B$18,Modélisation!$A$18,Modélisation!$A$17)))),IF(Modélisation!$B$10=6,IF(C80&gt;=Modélisation!$B$22,Modélisation!$A$22,IF(C80&gt;=Modélisation!$B$21,Modélisation!$A$21,IF(C80&gt;=Modélisation!$B$20,Modélisation!$A$20,IF(C80&gt;=Modélisation!$B$19,Modélisation!$A$19,IF(C80&gt;=Modélisation!$B$18,Modélisation!$A$18,Modélisation!$A$17))))),IF(Modélisation!$B$10=7,IF(C80&gt;=Modélisation!$B$23,Modélisation!$A$23,IF(C80&gt;=Modélisation!$B$22,Modélisation!$A$22,IF(C80&gt;=Modélisation!$B$21,Modélisation!$A$21,IF(C80&gt;=Modélisation!$B$20,Modélisation!$A$20,IF(C80&gt;=Modélisation!$B$19,Modélisation!$A$19,IF(C80&gt;=Modélisation!$B$18,Modélisation!$A$18,Modélisation!$A$17))))))))))))</f>
        <v/>
      </c>
      <c r="F80" s="1" t="str">
        <f>IF(ISBLANK(C80),"",VLOOKUP(E80,Modélisation!$A$17:$H$23,8,FALSE))</f>
        <v/>
      </c>
      <c r="G80" s="4" t="str">
        <f>IF(ISBLANK(C80),"",IF(Modélisation!$B$3="Oui",IF(D80=Liste!$F$2,0%,VLOOKUP(D80,Modélisation!$A$69:$B$86,2,FALSE)),""))</f>
        <v/>
      </c>
      <c r="H80" s="1" t="str">
        <f>IF(ISBLANK(C80),"",IF(Modélisation!$B$3="Oui",F80*(1-G80),F80))</f>
        <v/>
      </c>
    </row>
    <row r="81" spans="1:8" x14ac:dyDescent="0.35">
      <c r="A81" s="2">
        <v>80</v>
      </c>
      <c r="B81" s="36"/>
      <c r="C81" s="39"/>
      <c r="D81" s="37"/>
      <c r="E81" s="1" t="str">
        <f>IF(ISBLANK(C81),"",IF(Modélisation!$B$10=3,IF(C81&gt;=Modélisation!$B$19,Modélisation!$A$19,IF(C81&gt;=Modélisation!$B$18,Modélisation!$A$18,Modélisation!$A$17)),IF(Modélisation!$B$10=4,IF(C81&gt;=Modélisation!$B$20,Modélisation!$A$20,IF(C81&gt;=Modélisation!$B$19,Modélisation!$A$19,IF(C81&gt;=Modélisation!$B$18,Modélisation!$A$18,Modélisation!$A$17))),IF(Modélisation!$B$10=5,IF(C81&gt;=Modélisation!$B$21,Modélisation!$A$21,IF(C81&gt;=Modélisation!$B$20,Modélisation!$A$20,IF(C81&gt;=Modélisation!$B$19,Modélisation!$A$19,IF(C81&gt;=Modélisation!$B$18,Modélisation!$A$18,Modélisation!$A$17)))),IF(Modélisation!$B$10=6,IF(C81&gt;=Modélisation!$B$22,Modélisation!$A$22,IF(C81&gt;=Modélisation!$B$21,Modélisation!$A$21,IF(C81&gt;=Modélisation!$B$20,Modélisation!$A$20,IF(C81&gt;=Modélisation!$B$19,Modélisation!$A$19,IF(C81&gt;=Modélisation!$B$18,Modélisation!$A$18,Modélisation!$A$17))))),IF(Modélisation!$B$10=7,IF(C81&gt;=Modélisation!$B$23,Modélisation!$A$23,IF(C81&gt;=Modélisation!$B$22,Modélisation!$A$22,IF(C81&gt;=Modélisation!$B$21,Modélisation!$A$21,IF(C81&gt;=Modélisation!$B$20,Modélisation!$A$20,IF(C81&gt;=Modélisation!$B$19,Modélisation!$A$19,IF(C81&gt;=Modélisation!$B$18,Modélisation!$A$18,Modélisation!$A$17))))))))))))</f>
        <v/>
      </c>
      <c r="F81" s="1" t="str">
        <f>IF(ISBLANK(C81),"",VLOOKUP(E81,Modélisation!$A$17:$H$23,8,FALSE))</f>
        <v/>
      </c>
      <c r="G81" s="4" t="str">
        <f>IF(ISBLANK(C81),"",IF(Modélisation!$B$3="Oui",IF(D81=Liste!$F$2,0%,VLOOKUP(D81,Modélisation!$A$69:$B$86,2,FALSE)),""))</f>
        <v/>
      </c>
      <c r="H81" s="1" t="str">
        <f>IF(ISBLANK(C81),"",IF(Modélisation!$B$3="Oui",F81*(1-G81),F81))</f>
        <v/>
      </c>
    </row>
    <row r="82" spans="1:8" x14ac:dyDescent="0.35">
      <c r="A82" s="2">
        <v>81</v>
      </c>
      <c r="B82" s="36"/>
      <c r="C82" s="39"/>
      <c r="D82" s="37"/>
      <c r="E82" s="1" t="str">
        <f>IF(ISBLANK(C82),"",IF(Modélisation!$B$10=3,IF(C82&gt;=Modélisation!$B$19,Modélisation!$A$19,IF(C82&gt;=Modélisation!$B$18,Modélisation!$A$18,Modélisation!$A$17)),IF(Modélisation!$B$10=4,IF(C82&gt;=Modélisation!$B$20,Modélisation!$A$20,IF(C82&gt;=Modélisation!$B$19,Modélisation!$A$19,IF(C82&gt;=Modélisation!$B$18,Modélisation!$A$18,Modélisation!$A$17))),IF(Modélisation!$B$10=5,IF(C82&gt;=Modélisation!$B$21,Modélisation!$A$21,IF(C82&gt;=Modélisation!$B$20,Modélisation!$A$20,IF(C82&gt;=Modélisation!$B$19,Modélisation!$A$19,IF(C82&gt;=Modélisation!$B$18,Modélisation!$A$18,Modélisation!$A$17)))),IF(Modélisation!$B$10=6,IF(C82&gt;=Modélisation!$B$22,Modélisation!$A$22,IF(C82&gt;=Modélisation!$B$21,Modélisation!$A$21,IF(C82&gt;=Modélisation!$B$20,Modélisation!$A$20,IF(C82&gt;=Modélisation!$B$19,Modélisation!$A$19,IF(C82&gt;=Modélisation!$B$18,Modélisation!$A$18,Modélisation!$A$17))))),IF(Modélisation!$B$10=7,IF(C82&gt;=Modélisation!$B$23,Modélisation!$A$23,IF(C82&gt;=Modélisation!$B$22,Modélisation!$A$22,IF(C82&gt;=Modélisation!$B$21,Modélisation!$A$21,IF(C82&gt;=Modélisation!$B$20,Modélisation!$A$20,IF(C82&gt;=Modélisation!$B$19,Modélisation!$A$19,IF(C82&gt;=Modélisation!$B$18,Modélisation!$A$18,Modélisation!$A$17))))))))))))</f>
        <v/>
      </c>
      <c r="F82" s="1" t="str">
        <f>IF(ISBLANK(C82),"",VLOOKUP(E82,Modélisation!$A$17:$H$23,8,FALSE))</f>
        <v/>
      </c>
      <c r="G82" s="4" t="str">
        <f>IF(ISBLANK(C82),"",IF(Modélisation!$B$3="Oui",IF(D82=Liste!$F$2,0%,VLOOKUP(D82,Modélisation!$A$69:$B$86,2,FALSE)),""))</f>
        <v/>
      </c>
      <c r="H82" s="1" t="str">
        <f>IF(ISBLANK(C82),"",IF(Modélisation!$B$3="Oui",F82*(1-G82),F82))</f>
        <v/>
      </c>
    </row>
    <row r="83" spans="1:8" x14ac:dyDescent="0.35">
      <c r="A83" s="2">
        <v>82</v>
      </c>
      <c r="B83" s="36"/>
      <c r="C83" s="39"/>
      <c r="D83" s="37"/>
      <c r="E83" s="1" t="str">
        <f>IF(ISBLANK(C83),"",IF(Modélisation!$B$10=3,IF(C83&gt;=Modélisation!$B$19,Modélisation!$A$19,IF(C83&gt;=Modélisation!$B$18,Modélisation!$A$18,Modélisation!$A$17)),IF(Modélisation!$B$10=4,IF(C83&gt;=Modélisation!$B$20,Modélisation!$A$20,IF(C83&gt;=Modélisation!$B$19,Modélisation!$A$19,IF(C83&gt;=Modélisation!$B$18,Modélisation!$A$18,Modélisation!$A$17))),IF(Modélisation!$B$10=5,IF(C83&gt;=Modélisation!$B$21,Modélisation!$A$21,IF(C83&gt;=Modélisation!$B$20,Modélisation!$A$20,IF(C83&gt;=Modélisation!$B$19,Modélisation!$A$19,IF(C83&gt;=Modélisation!$B$18,Modélisation!$A$18,Modélisation!$A$17)))),IF(Modélisation!$B$10=6,IF(C83&gt;=Modélisation!$B$22,Modélisation!$A$22,IF(C83&gt;=Modélisation!$B$21,Modélisation!$A$21,IF(C83&gt;=Modélisation!$B$20,Modélisation!$A$20,IF(C83&gt;=Modélisation!$B$19,Modélisation!$A$19,IF(C83&gt;=Modélisation!$B$18,Modélisation!$A$18,Modélisation!$A$17))))),IF(Modélisation!$B$10=7,IF(C83&gt;=Modélisation!$B$23,Modélisation!$A$23,IF(C83&gt;=Modélisation!$B$22,Modélisation!$A$22,IF(C83&gt;=Modélisation!$B$21,Modélisation!$A$21,IF(C83&gt;=Modélisation!$B$20,Modélisation!$A$20,IF(C83&gt;=Modélisation!$B$19,Modélisation!$A$19,IF(C83&gt;=Modélisation!$B$18,Modélisation!$A$18,Modélisation!$A$17))))))))))))</f>
        <v/>
      </c>
      <c r="F83" s="1" t="str">
        <f>IF(ISBLANK(C83),"",VLOOKUP(E83,Modélisation!$A$17:$H$23,8,FALSE))</f>
        <v/>
      </c>
      <c r="G83" s="4" t="str">
        <f>IF(ISBLANK(C83),"",IF(Modélisation!$B$3="Oui",IF(D83=Liste!$F$2,0%,VLOOKUP(D83,Modélisation!$A$69:$B$86,2,FALSE)),""))</f>
        <v/>
      </c>
      <c r="H83" s="1" t="str">
        <f>IF(ISBLANK(C83),"",IF(Modélisation!$B$3="Oui",F83*(1-G83),F83))</f>
        <v/>
      </c>
    </row>
    <row r="84" spans="1:8" x14ac:dyDescent="0.35">
      <c r="A84" s="2">
        <v>83</v>
      </c>
      <c r="B84" s="36"/>
      <c r="C84" s="39"/>
      <c r="D84" s="37"/>
      <c r="E84" s="1" t="str">
        <f>IF(ISBLANK(C84),"",IF(Modélisation!$B$10=3,IF(C84&gt;=Modélisation!$B$19,Modélisation!$A$19,IF(C84&gt;=Modélisation!$B$18,Modélisation!$A$18,Modélisation!$A$17)),IF(Modélisation!$B$10=4,IF(C84&gt;=Modélisation!$B$20,Modélisation!$A$20,IF(C84&gt;=Modélisation!$B$19,Modélisation!$A$19,IF(C84&gt;=Modélisation!$B$18,Modélisation!$A$18,Modélisation!$A$17))),IF(Modélisation!$B$10=5,IF(C84&gt;=Modélisation!$B$21,Modélisation!$A$21,IF(C84&gt;=Modélisation!$B$20,Modélisation!$A$20,IF(C84&gt;=Modélisation!$B$19,Modélisation!$A$19,IF(C84&gt;=Modélisation!$B$18,Modélisation!$A$18,Modélisation!$A$17)))),IF(Modélisation!$B$10=6,IF(C84&gt;=Modélisation!$B$22,Modélisation!$A$22,IF(C84&gt;=Modélisation!$B$21,Modélisation!$A$21,IF(C84&gt;=Modélisation!$B$20,Modélisation!$A$20,IF(C84&gt;=Modélisation!$B$19,Modélisation!$A$19,IF(C84&gt;=Modélisation!$B$18,Modélisation!$A$18,Modélisation!$A$17))))),IF(Modélisation!$B$10=7,IF(C84&gt;=Modélisation!$B$23,Modélisation!$A$23,IF(C84&gt;=Modélisation!$B$22,Modélisation!$A$22,IF(C84&gt;=Modélisation!$B$21,Modélisation!$A$21,IF(C84&gt;=Modélisation!$B$20,Modélisation!$A$20,IF(C84&gt;=Modélisation!$B$19,Modélisation!$A$19,IF(C84&gt;=Modélisation!$B$18,Modélisation!$A$18,Modélisation!$A$17))))))))))))</f>
        <v/>
      </c>
      <c r="F84" s="1" t="str">
        <f>IF(ISBLANK(C84),"",VLOOKUP(E84,Modélisation!$A$17:$H$23,8,FALSE))</f>
        <v/>
      </c>
      <c r="G84" s="4" t="str">
        <f>IF(ISBLANK(C84),"",IF(Modélisation!$B$3="Oui",IF(D84=Liste!$F$2,0%,VLOOKUP(D84,Modélisation!$A$69:$B$86,2,FALSE)),""))</f>
        <v/>
      </c>
      <c r="H84" s="1" t="str">
        <f>IF(ISBLANK(C84),"",IF(Modélisation!$B$3="Oui",F84*(1-G84),F84))</f>
        <v/>
      </c>
    </row>
    <row r="85" spans="1:8" x14ac:dyDescent="0.35">
      <c r="A85" s="2">
        <v>84</v>
      </c>
      <c r="B85" s="36"/>
      <c r="C85" s="39"/>
      <c r="D85" s="37"/>
      <c r="E85" s="1" t="str">
        <f>IF(ISBLANK(C85),"",IF(Modélisation!$B$10=3,IF(C85&gt;=Modélisation!$B$19,Modélisation!$A$19,IF(C85&gt;=Modélisation!$B$18,Modélisation!$A$18,Modélisation!$A$17)),IF(Modélisation!$B$10=4,IF(C85&gt;=Modélisation!$B$20,Modélisation!$A$20,IF(C85&gt;=Modélisation!$B$19,Modélisation!$A$19,IF(C85&gt;=Modélisation!$B$18,Modélisation!$A$18,Modélisation!$A$17))),IF(Modélisation!$B$10=5,IF(C85&gt;=Modélisation!$B$21,Modélisation!$A$21,IF(C85&gt;=Modélisation!$B$20,Modélisation!$A$20,IF(C85&gt;=Modélisation!$B$19,Modélisation!$A$19,IF(C85&gt;=Modélisation!$B$18,Modélisation!$A$18,Modélisation!$A$17)))),IF(Modélisation!$B$10=6,IF(C85&gt;=Modélisation!$B$22,Modélisation!$A$22,IF(C85&gt;=Modélisation!$B$21,Modélisation!$A$21,IF(C85&gt;=Modélisation!$B$20,Modélisation!$A$20,IF(C85&gt;=Modélisation!$B$19,Modélisation!$A$19,IF(C85&gt;=Modélisation!$B$18,Modélisation!$A$18,Modélisation!$A$17))))),IF(Modélisation!$B$10=7,IF(C85&gt;=Modélisation!$B$23,Modélisation!$A$23,IF(C85&gt;=Modélisation!$B$22,Modélisation!$A$22,IF(C85&gt;=Modélisation!$B$21,Modélisation!$A$21,IF(C85&gt;=Modélisation!$B$20,Modélisation!$A$20,IF(C85&gt;=Modélisation!$B$19,Modélisation!$A$19,IF(C85&gt;=Modélisation!$B$18,Modélisation!$A$18,Modélisation!$A$17))))))))))))</f>
        <v/>
      </c>
      <c r="F85" s="1" t="str">
        <f>IF(ISBLANK(C85),"",VLOOKUP(E85,Modélisation!$A$17:$H$23,8,FALSE))</f>
        <v/>
      </c>
      <c r="G85" s="4" t="str">
        <f>IF(ISBLANK(C85),"",IF(Modélisation!$B$3="Oui",IF(D85=Liste!$F$2,0%,VLOOKUP(D85,Modélisation!$A$69:$B$86,2,FALSE)),""))</f>
        <v/>
      </c>
      <c r="H85" s="1" t="str">
        <f>IF(ISBLANK(C85),"",IF(Modélisation!$B$3="Oui",F85*(1-G85),F85))</f>
        <v/>
      </c>
    </row>
    <row r="86" spans="1:8" x14ac:dyDescent="0.35">
      <c r="A86" s="2">
        <v>85</v>
      </c>
      <c r="B86" s="36"/>
      <c r="C86" s="39"/>
      <c r="D86" s="37"/>
      <c r="E86" s="1" t="str">
        <f>IF(ISBLANK(C86),"",IF(Modélisation!$B$10=3,IF(C86&gt;=Modélisation!$B$19,Modélisation!$A$19,IF(C86&gt;=Modélisation!$B$18,Modélisation!$A$18,Modélisation!$A$17)),IF(Modélisation!$B$10=4,IF(C86&gt;=Modélisation!$B$20,Modélisation!$A$20,IF(C86&gt;=Modélisation!$B$19,Modélisation!$A$19,IF(C86&gt;=Modélisation!$B$18,Modélisation!$A$18,Modélisation!$A$17))),IF(Modélisation!$B$10=5,IF(C86&gt;=Modélisation!$B$21,Modélisation!$A$21,IF(C86&gt;=Modélisation!$B$20,Modélisation!$A$20,IF(C86&gt;=Modélisation!$B$19,Modélisation!$A$19,IF(C86&gt;=Modélisation!$B$18,Modélisation!$A$18,Modélisation!$A$17)))),IF(Modélisation!$B$10=6,IF(C86&gt;=Modélisation!$B$22,Modélisation!$A$22,IF(C86&gt;=Modélisation!$B$21,Modélisation!$A$21,IF(C86&gt;=Modélisation!$B$20,Modélisation!$A$20,IF(C86&gt;=Modélisation!$B$19,Modélisation!$A$19,IF(C86&gt;=Modélisation!$B$18,Modélisation!$A$18,Modélisation!$A$17))))),IF(Modélisation!$B$10=7,IF(C86&gt;=Modélisation!$B$23,Modélisation!$A$23,IF(C86&gt;=Modélisation!$B$22,Modélisation!$A$22,IF(C86&gt;=Modélisation!$B$21,Modélisation!$A$21,IF(C86&gt;=Modélisation!$B$20,Modélisation!$A$20,IF(C86&gt;=Modélisation!$B$19,Modélisation!$A$19,IF(C86&gt;=Modélisation!$B$18,Modélisation!$A$18,Modélisation!$A$17))))))))))))</f>
        <v/>
      </c>
      <c r="F86" s="1" t="str">
        <f>IF(ISBLANK(C86),"",VLOOKUP(E86,Modélisation!$A$17:$H$23,8,FALSE))</f>
        <v/>
      </c>
      <c r="G86" s="4" t="str">
        <f>IF(ISBLANK(C86),"",IF(Modélisation!$B$3="Oui",IF(D86=Liste!$F$2,0%,VLOOKUP(D86,Modélisation!$A$69:$B$86,2,FALSE)),""))</f>
        <v/>
      </c>
      <c r="H86" s="1" t="str">
        <f>IF(ISBLANK(C86),"",IF(Modélisation!$B$3="Oui",F86*(1-G86),F86))</f>
        <v/>
      </c>
    </row>
    <row r="87" spans="1:8" x14ac:dyDescent="0.35">
      <c r="A87" s="2">
        <v>86</v>
      </c>
      <c r="B87" s="36"/>
      <c r="C87" s="39"/>
      <c r="D87" s="37"/>
      <c r="E87" s="1" t="str">
        <f>IF(ISBLANK(C87),"",IF(Modélisation!$B$10=3,IF(C87&gt;=Modélisation!$B$19,Modélisation!$A$19,IF(C87&gt;=Modélisation!$B$18,Modélisation!$A$18,Modélisation!$A$17)),IF(Modélisation!$B$10=4,IF(C87&gt;=Modélisation!$B$20,Modélisation!$A$20,IF(C87&gt;=Modélisation!$B$19,Modélisation!$A$19,IF(C87&gt;=Modélisation!$B$18,Modélisation!$A$18,Modélisation!$A$17))),IF(Modélisation!$B$10=5,IF(C87&gt;=Modélisation!$B$21,Modélisation!$A$21,IF(C87&gt;=Modélisation!$B$20,Modélisation!$A$20,IF(C87&gt;=Modélisation!$B$19,Modélisation!$A$19,IF(C87&gt;=Modélisation!$B$18,Modélisation!$A$18,Modélisation!$A$17)))),IF(Modélisation!$B$10=6,IF(C87&gt;=Modélisation!$B$22,Modélisation!$A$22,IF(C87&gt;=Modélisation!$B$21,Modélisation!$A$21,IF(C87&gt;=Modélisation!$B$20,Modélisation!$A$20,IF(C87&gt;=Modélisation!$B$19,Modélisation!$A$19,IF(C87&gt;=Modélisation!$B$18,Modélisation!$A$18,Modélisation!$A$17))))),IF(Modélisation!$B$10=7,IF(C87&gt;=Modélisation!$B$23,Modélisation!$A$23,IF(C87&gt;=Modélisation!$B$22,Modélisation!$A$22,IF(C87&gt;=Modélisation!$B$21,Modélisation!$A$21,IF(C87&gt;=Modélisation!$B$20,Modélisation!$A$20,IF(C87&gt;=Modélisation!$B$19,Modélisation!$A$19,IF(C87&gt;=Modélisation!$B$18,Modélisation!$A$18,Modélisation!$A$17))))))))))))</f>
        <v/>
      </c>
      <c r="F87" s="1" t="str">
        <f>IF(ISBLANK(C87),"",VLOOKUP(E87,Modélisation!$A$17:$H$23,8,FALSE))</f>
        <v/>
      </c>
      <c r="G87" s="4" t="str">
        <f>IF(ISBLANK(C87),"",IF(Modélisation!$B$3="Oui",IF(D87=Liste!$F$2,0%,VLOOKUP(D87,Modélisation!$A$69:$B$86,2,FALSE)),""))</f>
        <v/>
      </c>
      <c r="H87" s="1" t="str">
        <f>IF(ISBLANK(C87),"",IF(Modélisation!$B$3="Oui",F87*(1-G87),F87))</f>
        <v/>
      </c>
    </row>
    <row r="88" spans="1:8" x14ac:dyDescent="0.35">
      <c r="A88" s="2">
        <v>87</v>
      </c>
      <c r="B88" s="36"/>
      <c r="C88" s="39"/>
      <c r="D88" s="37"/>
      <c r="E88" s="1" t="str">
        <f>IF(ISBLANK(C88),"",IF(Modélisation!$B$10=3,IF(C88&gt;=Modélisation!$B$19,Modélisation!$A$19,IF(C88&gt;=Modélisation!$B$18,Modélisation!$A$18,Modélisation!$A$17)),IF(Modélisation!$B$10=4,IF(C88&gt;=Modélisation!$B$20,Modélisation!$A$20,IF(C88&gt;=Modélisation!$B$19,Modélisation!$A$19,IF(C88&gt;=Modélisation!$B$18,Modélisation!$A$18,Modélisation!$A$17))),IF(Modélisation!$B$10=5,IF(C88&gt;=Modélisation!$B$21,Modélisation!$A$21,IF(C88&gt;=Modélisation!$B$20,Modélisation!$A$20,IF(C88&gt;=Modélisation!$B$19,Modélisation!$A$19,IF(C88&gt;=Modélisation!$B$18,Modélisation!$A$18,Modélisation!$A$17)))),IF(Modélisation!$B$10=6,IF(C88&gt;=Modélisation!$B$22,Modélisation!$A$22,IF(C88&gt;=Modélisation!$B$21,Modélisation!$A$21,IF(C88&gt;=Modélisation!$B$20,Modélisation!$A$20,IF(C88&gt;=Modélisation!$B$19,Modélisation!$A$19,IF(C88&gt;=Modélisation!$B$18,Modélisation!$A$18,Modélisation!$A$17))))),IF(Modélisation!$B$10=7,IF(C88&gt;=Modélisation!$B$23,Modélisation!$A$23,IF(C88&gt;=Modélisation!$B$22,Modélisation!$A$22,IF(C88&gt;=Modélisation!$B$21,Modélisation!$A$21,IF(C88&gt;=Modélisation!$B$20,Modélisation!$A$20,IF(C88&gt;=Modélisation!$B$19,Modélisation!$A$19,IF(C88&gt;=Modélisation!$B$18,Modélisation!$A$18,Modélisation!$A$17))))))))))))</f>
        <v/>
      </c>
      <c r="F88" s="1" t="str">
        <f>IF(ISBLANK(C88),"",VLOOKUP(E88,Modélisation!$A$17:$H$23,8,FALSE))</f>
        <v/>
      </c>
      <c r="G88" s="4" t="str">
        <f>IF(ISBLANK(C88),"",IF(Modélisation!$B$3="Oui",IF(D88=Liste!$F$2,0%,VLOOKUP(D88,Modélisation!$A$69:$B$86,2,FALSE)),""))</f>
        <v/>
      </c>
      <c r="H88" s="1" t="str">
        <f>IF(ISBLANK(C88),"",IF(Modélisation!$B$3="Oui",F88*(1-G88),F88))</f>
        <v/>
      </c>
    </row>
    <row r="89" spans="1:8" x14ac:dyDescent="0.35">
      <c r="A89" s="2">
        <v>88</v>
      </c>
      <c r="B89" s="36"/>
      <c r="C89" s="39"/>
      <c r="D89" s="37"/>
      <c r="E89" s="1" t="str">
        <f>IF(ISBLANK(C89),"",IF(Modélisation!$B$10=3,IF(C89&gt;=Modélisation!$B$19,Modélisation!$A$19,IF(C89&gt;=Modélisation!$B$18,Modélisation!$A$18,Modélisation!$A$17)),IF(Modélisation!$B$10=4,IF(C89&gt;=Modélisation!$B$20,Modélisation!$A$20,IF(C89&gt;=Modélisation!$B$19,Modélisation!$A$19,IF(C89&gt;=Modélisation!$B$18,Modélisation!$A$18,Modélisation!$A$17))),IF(Modélisation!$B$10=5,IF(C89&gt;=Modélisation!$B$21,Modélisation!$A$21,IF(C89&gt;=Modélisation!$B$20,Modélisation!$A$20,IF(C89&gt;=Modélisation!$B$19,Modélisation!$A$19,IF(C89&gt;=Modélisation!$B$18,Modélisation!$A$18,Modélisation!$A$17)))),IF(Modélisation!$B$10=6,IF(C89&gt;=Modélisation!$B$22,Modélisation!$A$22,IF(C89&gt;=Modélisation!$B$21,Modélisation!$A$21,IF(C89&gt;=Modélisation!$B$20,Modélisation!$A$20,IF(C89&gt;=Modélisation!$B$19,Modélisation!$A$19,IF(C89&gt;=Modélisation!$B$18,Modélisation!$A$18,Modélisation!$A$17))))),IF(Modélisation!$B$10=7,IF(C89&gt;=Modélisation!$B$23,Modélisation!$A$23,IF(C89&gt;=Modélisation!$B$22,Modélisation!$A$22,IF(C89&gt;=Modélisation!$B$21,Modélisation!$A$21,IF(C89&gt;=Modélisation!$B$20,Modélisation!$A$20,IF(C89&gt;=Modélisation!$B$19,Modélisation!$A$19,IF(C89&gt;=Modélisation!$B$18,Modélisation!$A$18,Modélisation!$A$17))))))))))))</f>
        <v/>
      </c>
      <c r="F89" s="1" t="str">
        <f>IF(ISBLANK(C89),"",VLOOKUP(E89,Modélisation!$A$17:$H$23,8,FALSE))</f>
        <v/>
      </c>
      <c r="G89" s="4" t="str">
        <f>IF(ISBLANK(C89),"",IF(Modélisation!$B$3="Oui",IF(D89=Liste!$F$2,0%,VLOOKUP(D89,Modélisation!$A$69:$B$86,2,FALSE)),""))</f>
        <v/>
      </c>
      <c r="H89" s="1" t="str">
        <f>IF(ISBLANK(C89),"",IF(Modélisation!$B$3="Oui",F89*(1-G89),F89))</f>
        <v/>
      </c>
    </row>
    <row r="90" spans="1:8" x14ac:dyDescent="0.35">
      <c r="A90" s="2">
        <v>89</v>
      </c>
      <c r="B90" s="36"/>
      <c r="C90" s="39"/>
      <c r="D90" s="37"/>
      <c r="E90" s="1" t="str">
        <f>IF(ISBLANK(C90),"",IF(Modélisation!$B$10=3,IF(C90&gt;=Modélisation!$B$19,Modélisation!$A$19,IF(C90&gt;=Modélisation!$B$18,Modélisation!$A$18,Modélisation!$A$17)),IF(Modélisation!$B$10=4,IF(C90&gt;=Modélisation!$B$20,Modélisation!$A$20,IF(C90&gt;=Modélisation!$B$19,Modélisation!$A$19,IF(C90&gt;=Modélisation!$B$18,Modélisation!$A$18,Modélisation!$A$17))),IF(Modélisation!$B$10=5,IF(C90&gt;=Modélisation!$B$21,Modélisation!$A$21,IF(C90&gt;=Modélisation!$B$20,Modélisation!$A$20,IF(C90&gt;=Modélisation!$B$19,Modélisation!$A$19,IF(C90&gt;=Modélisation!$B$18,Modélisation!$A$18,Modélisation!$A$17)))),IF(Modélisation!$B$10=6,IF(C90&gt;=Modélisation!$B$22,Modélisation!$A$22,IF(C90&gt;=Modélisation!$B$21,Modélisation!$A$21,IF(C90&gt;=Modélisation!$B$20,Modélisation!$A$20,IF(C90&gt;=Modélisation!$B$19,Modélisation!$A$19,IF(C90&gt;=Modélisation!$B$18,Modélisation!$A$18,Modélisation!$A$17))))),IF(Modélisation!$B$10=7,IF(C90&gt;=Modélisation!$B$23,Modélisation!$A$23,IF(C90&gt;=Modélisation!$B$22,Modélisation!$A$22,IF(C90&gt;=Modélisation!$B$21,Modélisation!$A$21,IF(C90&gt;=Modélisation!$B$20,Modélisation!$A$20,IF(C90&gt;=Modélisation!$B$19,Modélisation!$A$19,IF(C90&gt;=Modélisation!$B$18,Modélisation!$A$18,Modélisation!$A$17))))))))))))</f>
        <v/>
      </c>
      <c r="F90" s="1" t="str">
        <f>IF(ISBLANK(C90),"",VLOOKUP(E90,Modélisation!$A$17:$H$23,8,FALSE))</f>
        <v/>
      </c>
      <c r="G90" s="4" t="str">
        <f>IF(ISBLANK(C90),"",IF(Modélisation!$B$3="Oui",IF(D90=Liste!$F$2,0%,VLOOKUP(D90,Modélisation!$A$69:$B$86,2,FALSE)),""))</f>
        <v/>
      </c>
      <c r="H90" s="1" t="str">
        <f>IF(ISBLANK(C90),"",IF(Modélisation!$B$3="Oui",F90*(1-G90),F90))</f>
        <v/>
      </c>
    </row>
    <row r="91" spans="1:8" x14ac:dyDescent="0.35">
      <c r="A91" s="2">
        <v>90</v>
      </c>
      <c r="B91" s="36"/>
      <c r="C91" s="39"/>
      <c r="D91" s="37"/>
      <c r="E91" s="1" t="str">
        <f>IF(ISBLANK(C91),"",IF(Modélisation!$B$10=3,IF(C91&gt;=Modélisation!$B$19,Modélisation!$A$19,IF(C91&gt;=Modélisation!$B$18,Modélisation!$A$18,Modélisation!$A$17)),IF(Modélisation!$B$10=4,IF(C91&gt;=Modélisation!$B$20,Modélisation!$A$20,IF(C91&gt;=Modélisation!$B$19,Modélisation!$A$19,IF(C91&gt;=Modélisation!$B$18,Modélisation!$A$18,Modélisation!$A$17))),IF(Modélisation!$B$10=5,IF(C91&gt;=Modélisation!$B$21,Modélisation!$A$21,IF(C91&gt;=Modélisation!$B$20,Modélisation!$A$20,IF(C91&gt;=Modélisation!$B$19,Modélisation!$A$19,IF(C91&gt;=Modélisation!$B$18,Modélisation!$A$18,Modélisation!$A$17)))),IF(Modélisation!$B$10=6,IF(C91&gt;=Modélisation!$B$22,Modélisation!$A$22,IF(C91&gt;=Modélisation!$B$21,Modélisation!$A$21,IF(C91&gt;=Modélisation!$B$20,Modélisation!$A$20,IF(C91&gt;=Modélisation!$B$19,Modélisation!$A$19,IF(C91&gt;=Modélisation!$B$18,Modélisation!$A$18,Modélisation!$A$17))))),IF(Modélisation!$B$10=7,IF(C91&gt;=Modélisation!$B$23,Modélisation!$A$23,IF(C91&gt;=Modélisation!$B$22,Modélisation!$A$22,IF(C91&gt;=Modélisation!$B$21,Modélisation!$A$21,IF(C91&gt;=Modélisation!$B$20,Modélisation!$A$20,IF(C91&gt;=Modélisation!$B$19,Modélisation!$A$19,IF(C91&gt;=Modélisation!$B$18,Modélisation!$A$18,Modélisation!$A$17))))))))))))</f>
        <v/>
      </c>
      <c r="F91" s="1" t="str">
        <f>IF(ISBLANK(C91),"",VLOOKUP(E91,Modélisation!$A$17:$H$23,8,FALSE))</f>
        <v/>
      </c>
      <c r="G91" s="4" t="str">
        <f>IF(ISBLANK(C91),"",IF(Modélisation!$B$3="Oui",IF(D91=Liste!$F$2,0%,VLOOKUP(D91,Modélisation!$A$69:$B$86,2,FALSE)),""))</f>
        <v/>
      </c>
      <c r="H91" s="1" t="str">
        <f>IF(ISBLANK(C91),"",IF(Modélisation!$B$3="Oui",F91*(1-G91),F91))</f>
        <v/>
      </c>
    </row>
    <row r="92" spans="1:8" x14ac:dyDescent="0.35">
      <c r="A92" s="2">
        <v>91</v>
      </c>
      <c r="B92" s="36"/>
      <c r="C92" s="39"/>
      <c r="D92" s="37"/>
      <c r="E92" s="1" t="str">
        <f>IF(ISBLANK(C92),"",IF(Modélisation!$B$10=3,IF(C92&gt;=Modélisation!$B$19,Modélisation!$A$19,IF(C92&gt;=Modélisation!$B$18,Modélisation!$A$18,Modélisation!$A$17)),IF(Modélisation!$B$10=4,IF(C92&gt;=Modélisation!$B$20,Modélisation!$A$20,IF(C92&gt;=Modélisation!$B$19,Modélisation!$A$19,IF(C92&gt;=Modélisation!$B$18,Modélisation!$A$18,Modélisation!$A$17))),IF(Modélisation!$B$10=5,IF(C92&gt;=Modélisation!$B$21,Modélisation!$A$21,IF(C92&gt;=Modélisation!$B$20,Modélisation!$A$20,IF(C92&gt;=Modélisation!$B$19,Modélisation!$A$19,IF(C92&gt;=Modélisation!$B$18,Modélisation!$A$18,Modélisation!$A$17)))),IF(Modélisation!$B$10=6,IF(C92&gt;=Modélisation!$B$22,Modélisation!$A$22,IF(C92&gt;=Modélisation!$B$21,Modélisation!$A$21,IF(C92&gt;=Modélisation!$B$20,Modélisation!$A$20,IF(C92&gt;=Modélisation!$B$19,Modélisation!$A$19,IF(C92&gt;=Modélisation!$B$18,Modélisation!$A$18,Modélisation!$A$17))))),IF(Modélisation!$B$10=7,IF(C92&gt;=Modélisation!$B$23,Modélisation!$A$23,IF(C92&gt;=Modélisation!$B$22,Modélisation!$A$22,IF(C92&gt;=Modélisation!$B$21,Modélisation!$A$21,IF(C92&gt;=Modélisation!$B$20,Modélisation!$A$20,IF(C92&gt;=Modélisation!$B$19,Modélisation!$A$19,IF(C92&gt;=Modélisation!$B$18,Modélisation!$A$18,Modélisation!$A$17))))))))))))</f>
        <v/>
      </c>
      <c r="F92" s="1" t="str">
        <f>IF(ISBLANK(C92),"",VLOOKUP(E92,Modélisation!$A$17:$H$23,8,FALSE))</f>
        <v/>
      </c>
      <c r="G92" s="4" t="str">
        <f>IF(ISBLANK(C92),"",IF(Modélisation!$B$3="Oui",IF(D92=Liste!$F$2,0%,VLOOKUP(D92,Modélisation!$A$69:$B$86,2,FALSE)),""))</f>
        <v/>
      </c>
      <c r="H92" s="1" t="str">
        <f>IF(ISBLANK(C92),"",IF(Modélisation!$B$3="Oui",F92*(1-G92),F92))</f>
        <v/>
      </c>
    </row>
    <row r="93" spans="1:8" x14ac:dyDescent="0.35">
      <c r="A93" s="2">
        <v>92</v>
      </c>
      <c r="B93" s="36"/>
      <c r="C93" s="39"/>
      <c r="D93" s="37"/>
      <c r="E93" s="1" t="str">
        <f>IF(ISBLANK(C93),"",IF(Modélisation!$B$10=3,IF(C93&gt;=Modélisation!$B$19,Modélisation!$A$19,IF(C93&gt;=Modélisation!$B$18,Modélisation!$A$18,Modélisation!$A$17)),IF(Modélisation!$B$10=4,IF(C93&gt;=Modélisation!$B$20,Modélisation!$A$20,IF(C93&gt;=Modélisation!$B$19,Modélisation!$A$19,IF(C93&gt;=Modélisation!$B$18,Modélisation!$A$18,Modélisation!$A$17))),IF(Modélisation!$B$10=5,IF(C93&gt;=Modélisation!$B$21,Modélisation!$A$21,IF(C93&gt;=Modélisation!$B$20,Modélisation!$A$20,IF(C93&gt;=Modélisation!$B$19,Modélisation!$A$19,IF(C93&gt;=Modélisation!$B$18,Modélisation!$A$18,Modélisation!$A$17)))),IF(Modélisation!$B$10=6,IF(C93&gt;=Modélisation!$B$22,Modélisation!$A$22,IF(C93&gt;=Modélisation!$B$21,Modélisation!$A$21,IF(C93&gt;=Modélisation!$B$20,Modélisation!$A$20,IF(C93&gt;=Modélisation!$B$19,Modélisation!$A$19,IF(C93&gt;=Modélisation!$B$18,Modélisation!$A$18,Modélisation!$A$17))))),IF(Modélisation!$B$10=7,IF(C93&gt;=Modélisation!$B$23,Modélisation!$A$23,IF(C93&gt;=Modélisation!$B$22,Modélisation!$A$22,IF(C93&gt;=Modélisation!$B$21,Modélisation!$A$21,IF(C93&gt;=Modélisation!$B$20,Modélisation!$A$20,IF(C93&gt;=Modélisation!$B$19,Modélisation!$A$19,IF(C93&gt;=Modélisation!$B$18,Modélisation!$A$18,Modélisation!$A$17))))))))))))</f>
        <v/>
      </c>
      <c r="F93" s="1" t="str">
        <f>IF(ISBLANK(C93),"",VLOOKUP(E93,Modélisation!$A$17:$H$23,8,FALSE))</f>
        <v/>
      </c>
      <c r="G93" s="4" t="str">
        <f>IF(ISBLANK(C93),"",IF(Modélisation!$B$3="Oui",IF(D93=Liste!$F$2,0%,VLOOKUP(D93,Modélisation!$A$69:$B$86,2,FALSE)),""))</f>
        <v/>
      </c>
      <c r="H93" s="1" t="str">
        <f>IF(ISBLANK(C93),"",IF(Modélisation!$B$3="Oui",F93*(1-G93),F93))</f>
        <v/>
      </c>
    </row>
    <row r="94" spans="1:8" x14ac:dyDescent="0.35">
      <c r="A94" s="2">
        <v>93</v>
      </c>
      <c r="B94" s="36"/>
      <c r="C94" s="39"/>
      <c r="D94" s="37"/>
      <c r="E94" s="1" t="str">
        <f>IF(ISBLANK(C94),"",IF(Modélisation!$B$10=3,IF(C94&gt;=Modélisation!$B$19,Modélisation!$A$19,IF(C94&gt;=Modélisation!$B$18,Modélisation!$A$18,Modélisation!$A$17)),IF(Modélisation!$B$10=4,IF(C94&gt;=Modélisation!$B$20,Modélisation!$A$20,IF(C94&gt;=Modélisation!$B$19,Modélisation!$A$19,IF(C94&gt;=Modélisation!$B$18,Modélisation!$A$18,Modélisation!$A$17))),IF(Modélisation!$B$10=5,IF(C94&gt;=Modélisation!$B$21,Modélisation!$A$21,IF(C94&gt;=Modélisation!$B$20,Modélisation!$A$20,IF(C94&gt;=Modélisation!$B$19,Modélisation!$A$19,IF(C94&gt;=Modélisation!$B$18,Modélisation!$A$18,Modélisation!$A$17)))),IF(Modélisation!$B$10=6,IF(C94&gt;=Modélisation!$B$22,Modélisation!$A$22,IF(C94&gt;=Modélisation!$B$21,Modélisation!$A$21,IF(C94&gt;=Modélisation!$B$20,Modélisation!$A$20,IF(C94&gt;=Modélisation!$B$19,Modélisation!$A$19,IF(C94&gt;=Modélisation!$B$18,Modélisation!$A$18,Modélisation!$A$17))))),IF(Modélisation!$B$10=7,IF(C94&gt;=Modélisation!$B$23,Modélisation!$A$23,IF(C94&gt;=Modélisation!$B$22,Modélisation!$A$22,IF(C94&gt;=Modélisation!$B$21,Modélisation!$A$21,IF(C94&gt;=Modélisation!$B$20,Modélisation!$A$20,IF(C94&gt;=Modélisation!$B$19,Modélisation!$A$19,IF(C94&gt;=Modélisation!$B$18,Modélisation!$A$18,Modélisation!$A$17))))))))))))</f>
        <v/>
      </c>
      <c r="F94" s="1" t="str">
        <f>IF(ISBLANK(C94),"",VLOOKUP(E94,Modélisation!$A$17:$H$23,8,FALSE))</f>
        <v/>
      </c>
      <c r="G94" s="4" t="str">
        <f>IF(ISBLANK(C94),"",IF(Modélisation!$B$3="Oui",IF(D94=Liste!$F$2,0%,VLOOKUP(D94,Modélisation!$A$69:$B$86,2,FALSE)),""))</f>
        <v/>
      </c>
      <c r="H94" s="1" t="str">
        <f>IF(ISBLANK(C94),"",IF(Modélisation!$B$3="Oui",F94*(1-G94),F94))</f>
        <v/>
      </c>
    </row>
    <row r="95" spans="1:8" x14ac:dyDescent="0.35">
      <c r="A95" s="2">
        <v>94</v>
      </c>
      <c r="B95" s="36"/>
      <c r="C95" s="39"/>
      <c r="D95" s="37"/>
      <c r="E95" s="1" t="str">
        <f>IF(ISBLANK(C95),"",IF(Modélisation!$B$10=3,IF(C95&gt;=Modélisation!$B$19,Modélisation!$A$19,IF(C95&gt;=Modélisation!$B$18,Modélisation!$A$18,Modélisation!$A$17)),IF(Modélisation!$B$10=4,IF(C95&gt;=Modélisation!$B$20,Modélisation!$A$20,IF(C95&gt;=Modélisation!$B$19,Modélisation!$A$19,IF(C95&gt;=Modélisation!$B$18,Modélisation!$A$18,Modélisation!$A$17))),IF(Modélisation!$B$10=5,IF(C95&gt;=Modélisation!$B$21,Modélisation!$A$21,IF(C95&gt;=Modélisation!$B$20,Modélisation!$A$20,IF(C95&gt;=Modélisation!$B$19,Modélisation!$A$19,IF(C95&gt;=Modélisation!$B$18,Modélisation!$A$18,Modélisation!$A$17)))),IF(Modélisation!$B$10=6,IF(C95&gt;=Modélisation!$B$22,Modélisation!$A$22,IF(C95&gt;=Modélisation!$B$21,Modélisation!$A$21,IF(C95&gt;=Modélisation!$B$20,Modélisation!$A$20,IF(C95&gt;=Modélisation!$B$19,Modélisation!$A$19,IF(C95&gt;=Modélisation!$B$18,Modélisation!$A$18,Modélisation!$A$17))))),IF(Modélisation!$B$10=7,IF(C95&gt;=Modélisation!$B$23,Modélisation!$A$23,IF(C95&gt;=Modélisation!$B$22,Modélisation!$A$22,IF(C95&gt;=Modélisation!$B$21,Modélisation!$A$21,IF(C95&gt;=Modélisation!$B$20,Modélisation!$A$20,IF(C95&gt;=Modélisation!$B$19,Modélisation!$A$19,IF(C95&gt;=Modélisation!$B$18,Modélisation!$A$18,Modélisation!$A$17))))))))))))</f>
        <v/>
      </c>
      <c r="F95" s="1" t="str">
        <f>IF(ISBLANK(C95),"",VLOOKUP(E95,Modélisation!$A$17:$H$23,8,FALSE))</f>
        <v/>
      </c>
      <c r="G95" s="4" t="str">
        <f>IF(ISBLANK(C95),"",IF(Modélisation!$B$3="Oui",IF(D95=Liste!$F$2,0%,VLOOKUP(D95,Modélisation!$A$69:$B$86,2,FALSE)),""))</f>
        <v/>
      </c>
      <c r="H95" s="1" t="str">
        <f>IF(ISBLANK(C95),"",IF(Modélisation!$B$3="Oui",F95*(1-G95),F95))</f>
        <v/>
      </c>
    </row>
    <row r="96" spans="1:8" x14ac:dyDescent="0.35">
      <c r="A96" s="2">
        <v>95</v>
      </c>
      <c r="B96" s="36"/>
      <c r="C96" s="39"/>
      <c r="D96" s="37"/>
      <c r="E96" s="1" t="str">
        <f>IF(ISBLANK(C96),"",IF(Modélisation!$B$10=3,IF(C96&gt;=Modélisation!$B$19,Modélisation!$A$19,IF(C96&gt;=Modélisation!$B$18,Modélisation!$A$18,Modélisation!$A$17)),IF(Modélisation!$B$10=4,IF(C96&gt;=Modélisation!$B$20,Modélisation!$A$20,IF(C96&gt;=Modélisation!$B$19,Modélisation!$A$19,IF(C96&gt;=Modélisation!$B$18,Modélisation!$A$18,Modélisation!$A$17))),IF(Modélisation!$B$10=5,IF(C96&gt;=Modélisation!$B$21,Modélisation!$A$21,IF(C96&gt;=Modélisation!$B$20,Modélisation!$A$20,IF(C96&gt;=Modélisation!$B$19,Modélisation!$A$19,IF(C96&gt;=Modélisation!$B$18,Modélisation!$A$18,Modélisation!$A$17)))),IF(Modélisation!$B$10=6,IF(C96&gt;=Modélisation!$B$22,Modélisation!$A$22,IF(C96&gt;=Modélisation!$B$21,Modélisation!$A$21,IF(C96&gt;=Modélisation!$B$20,Modélisation!$A$20,IF(C96&gt;=Modélisation!$B$19,Modélisation!$A$19,IF(C96&gt;=Modélisation!$B$18,Modélisation!$A$18,Modélisation!$A$17))))),IF(Modélisation!$B$10=7,IF(C96&gt;=Modélisation!$B$23,Modélisation!$A$23,IF(C96&gt;=Modélisation!$B$22,Modélisation!$A$22,IF(C96&gt;=Modélisation!$B$21,Modélisation!$A$21,IF(C96&gt;=Modélisation!$B$20,Modélisation!$A$20,IF(C96&gt;=Modélisation!$B$19,Modélisation!$A$19,IF(C96&gt;=Modélisation!$B$18,Modélisation!$A$18,Modélisation!$A$17))))))))))))</f>
        <v/>
      </c>
      <c r="F96" s="1" t="str">
        <f>IF(ISBLANK(C96),"",VLOOKUP(E96,Modélisation!$A$17:$H$23,8,FALSE))</f>
        <v/>
      </c>
      <c r="G96" s="4" t="str">
        <f>IF(ISBLANK(C96),"",IF(Modélisation!$B$3="Oui",IF(D96=Liste!$F$2,0%,VLOOKUP(D96,Modélisation!$A$69:$B$86,2,FALSE)),""))</f>
        <v/>
      </c>
      <c r="H96" s="1" t="str">
        <f>IF(ISBLANK(C96),"",IF(Modélisation!$B$3="Oui",F96*(1-G96),F96))</f>
        <v/>
      </c>
    </row>
    <row r="97" spans="1:8" x14ac:dyDescent="0.35">
      <c r="A97" s="2">
        <v>96</v>
      </c>
      <c r="B97" s="36"/>
      <c r="C97" s="39"/>
      <c r="D97" s="37"/>
      <c r="E97" s="1" t="str">
        <f>IF(ISBLANK(C97),"",IF(Modélisation!$B$10=3,IF(C97&gt;=Modélisation!$B$19,Modélisation!$A$19,IF(C97&gt;=Modélisation!$B$18,Modélisation!$A$18,Modélisation!$A$17)),IF(Modélisation!$B$10=4,IF(C97&gt;=Modélisation!$B$20,Modélisation!$A$20,IF(C97&gt;=Modélisation!$B$19,Modélisation!$A$19,IF(C97&gt;=Modélisation!$B$18,Modélisation!$A$18,Modélisation!$A$17))),IF(Modélisation!$B$10=5,IF(C97&gt;=Modélisation!$B$21,Modélisation!$A$21,IF(C97&gt;=Modélisation!$B$20,Modélisation!$A$20,IF(C97&gt;=Modélisation!$B$19,Modélisation!$A$19,IF(C97&gt;=Modélisation!$B$18,Modélisation!$A$18,Modélisation!$A$17)))),IF(Modélisation!$B$10=6,IF(C97&gt;=Modélisation!$B$22,Modélisation!$A$22,IF(C97&gt;=Modélisation!$B$21,Modélisation!$A$21,IF(C97&gt;=Modélisation!$B$20,Modélisation!$A$20,IF(C97&gt;=Modélisation!$B$19,Modélisation!$A$19,IF(C97&gt;=Modélisation!$B$18,Modélisation!$A$18,Modélisation!$A$17))))),IF(Modélisation!$B$10=7,IF(C97&gt;=Modélisation!$B$23,Modélisation!$A$23,IF(C97&gt;=Modélisation!$B$22,Modélisation!$A$22,IF(C97&gt;=Modélisation!$B$21,Modélisation!$A$21,IF(C97&gt;=Modélisation!$B$20,Modélisation!$A$20,IF(C97&gt;=Modélisation!$B$19,Modélisation!$A$19,IF(C97&gt;=Modélisation!$B$18,Modélisation!$A$18,Modélisation!$A$17))))))))))))</f>
        <v/>
      </c>
      <c r="F97" s="1" t="str">
        <f>IF(ISBLANK(C97),"",VLOOKUP(E97,Modélisation!$A$17:$H$23,8,FALSE))</f>
        <v/>
      </c>
      <c r="G97" s="4" t="str">
        <f>IF(ISBLANK(C97),"",IF(Modélisation!$B$3="Oui",IF(D97=Liste!$F$2,0%,VLOOKUP(D97,Modélisation!$A$69:$B$86,2,FALSE)),""))</f>
        <v/>
      </c>
      <c r="H97" s="1" t="str">
        <f>IF(ISBLANK(C97),"",IF(Modélisation!$B$3="Oui",F97*(1-G97),F97))</f>
        <v/>
      </c>
    </row>
    <row r="98" spans="1:8" x14ac:dyDescent="0.35">
      <c r="A98" s="2">
        <v>97</v>
      </c>
      <c r="B98" s="36"/>
      <c r="C98" s="39"/>
      <c r="D98" s="37"/>
      <c r="E98" s="1" t="str">
        <f>IF(ISBLANK(C98),"",IF(Modélisation!$B$10=3,IF(C98&gt;=Modélisation!$B$19,Modélisation!$A$19,IF(C98&gt;=Modélisation!$B$18,Modélisation!$A$18,Modélisation!$A$17)),IF(Modélisation!$B$10=4,IF(C98&gt;=Modélisation!$B$20,Modélisation!$A$20,IF(C98&gt;=Modélisation!$B$19,Modélisation!$A$19,IF(C98&gt;=Modélisation!$B$18,Modélisation!$A$18,Modélisation!$A$17))),IF(Modélisation!$B$10=5,IF(C98&gt;=Modélisation!$B$21,Modélisation!$A$21,IF(C98&gt;=Modélisation!$B$20,Modélisation!$A$20,IF(C98&gt;=Modélisation!$B$19,Modélisation!$A$19,IF(C98&gt;=Modélisation!$B$18,Modélisation!$A$18,Modélisation!$A$17)))),IF(Modélisation!$B$10=6,IF(C98&gt;=Modélisation!$B$22,Modélisation!$A$22,IF(C98&gt;=Modélisation!$B$21,Modélisation!$A$21,IF(C98&gt;=Modélisation!$B$20,Modélisation!$A$20,IF(C98&gt;=Modélisation!$B$19,Modélisation!$A$19,IF(C98&gt;=Modélisation!$B$18,Modélisation!$A$18,Modélisation!$A$17))))),IF(Modélisation!$B$10=7,IF(C98&gt;=Modélisation!$B$23,Modélisation!$A$23,IF(C98&gt;=Modélisation!$B$22,Modélisation!$A$22,IF(C98&gt;=Modélisation!$B$21,Modélisation!$A$21,IF(C98&gt;=Modélisation!$B$20,Modélisation!$A$20,IF(C98&gt;=Modélisation!$B$19,Modélisation!$A$19,IF(C98&gt;=Modélisation!$B$18,Modélisation!$A$18,Modélisation!$A$17))))))))))))</f>
        <v/>
      </c>
      <c r="F98" s="1" t="str">
        <f>IF(ISBLANK(C98),"",VLOOKUP(E98,Modélisation!$A$17:$H$23,8,FALSE))</f>
        <v/>
      </c>
      <c r="G98" s="4" t="str">
        <f>IF(ISBLANK(C98),"",IF(Modélisation!$B$3="Oui",IF(D98=Liste!$F$2,0%,VLOOKUP(D98,Modélisation!$A$69:$B$86,2,FALSE)),""))</f>
        <v/>
      </c>
      <c r="H98" s="1" t="str">
        <f>IF(ISBLANK(C98),"",IF(Modélisation!$B$3="Oui",F98*(1-G98),F98))</f>
        <v/>
      </c>
    </row>
    <row r="99" spans="1:8" x14ac:dyDescent="0.35">
      <c r="A99" s="2">
        <v>98</v>
      </c>
      <c r="B99" s="36"/>
      <c r="C99" s="39"/>
      <c r="D99" s="37"/>
      <c r="E99" s="1" t="str">
        <f>IF(ISBLANK(C99),"",IF(Modélisation!$B$10=3,IF(C99&gt;=Modélisation!$B$19,Modélisation!$A$19,IF(C99&gt;=Modélisation!$B$18,Modélisation!$A$18,Modélisation!$A$17)),IF(Modélisation!$B$10=4,IF(C99&gt;=Modélisation!$B$20,Modélisation!$A$20,IF(C99&gt;=Modélisation!$B$19,Modélisation!$A$19,IF(C99&gt;=Modélisation!$B$18,Modélisation!$A$18,Modélisation!$A$17))),IF(Modélisation!$B$10=5,IF(C99&gt;=Modélisation!$B$21,Modélisation!$A$21,IF(C99&gt;=Modélisation!$B$20,Modélisation!$A$20,IF(C99&gt;=Modélisation!$B$19,Modélisation!$A$19,IF(C99&gt;=Modélisation!$B$18,Modélisation!$A$18,Modélisation!$A$17)))),IF(Modélisation!$B$10=6,IF(C99&gt;=Modélisation!$B$22,Modélisation!$A$22,IF(C99&gt;=Modélisation!$B$21,Modélisation!$A$21,IF(C99&gt;=Modélisation!$B$20,Modélisation!$A$20,IF(C99&gt;=Modélisation!$B$19,Modélisation!$A$19,IF(C99&gt;=Modélisation!$B$18,Modélisation!$A$18,Modélisation!$A$17))))),IF(Modélisation!$B$10=7,IF(C99&gt;=Modélisation!$B$23,Modélisation!$A$23,IF(C99&gt;=Modélisation!$B$22,Modélisation!$A$22,IF(C99&gt;=Modélisation!$B$21,Modélisation!$A$21,IF(C99&gt;=Modélisation!$B$20,Modélisation!$A$20,IF(C99&gt;=Modélisation!$B$19,Modélisation!$A$19,IF(C99&gt;=Modélisation!$B$18,Modélisation!$A$18,Modélisation!$A$17))))))))))))</f>
        <v/>
      </c>
      <c r="F99" s="1" t="str">
        <f>IF(ISBLANK(C99),"",VLOOKUP(E99,Modélisation!$A$17:$H$23,8,FALSE))</f>
        <v/>
      </c>
      <c r="G99" s="4" t="str">
        <f>IF(ISBLANK(C99),"",IF(Modélisation!$B$3="Oui",IF(D99=Liste!$F$2,0%,VLOOKUP(D99,Modélisation!$A$69:$B$86,2,FALSE)),""))</f>
        <v/>
      </c>
      <c r="H99" s="1" t="str">
        <f>IF(ISBLANK(C99),"",IF(Modélisation!$B$3="Oui",F99*(1-G99),F99))</f>
        <v/>
      </c>
    </row>
    <row r="100" spans="1:8" x14ac:dyDescent="0.35">
      <c r="A100" s="2">
        <v>99</v>
      </c>
      <c r="B100" s="36"/>
      <c r="C100" s="39"/>
      <c r="D100" s="37"/>
      <c r="E100" s="1" t="str">
        <f>IF(ISBLANK(C100),"",IF(Modélisation!$B$10=3,IF(C100&gt;=Modélisation!$B$19,Modélisation!$A$19,IF(C100&gt;=Modélisation!$B$18,Modélisation!$A$18,Modélisation!$A$17)),IF(Modélisation!$B$10=4,IF(C100&gt;=Modélisation!$B$20,Modélisation!$A$20,IF(C100&gt;=Modélisation!$B$19,Modélisation!$A$19,IF(C100&gt;=Modélisation!$B$18,Modélisation!$A$18,Modélisation!$A$17))),IF(Modélisation!$B$10=5,IF(C100&gt;=Modélisation!$B$21,Modélisation!$A$21,IF(C100&gt;=Modélisation!$B$20,Modélisation!$A$20,IF(C100&gt;=Modélisation!$B$19,Modélisation!$A$19,IF(C100&gt;=Modélisation!$B$18,Modélisation!$A$18,Modélisation!$A$17)))),IF(Modélisation!$B$10=6,IF(C100&gt;=Modélisation!$B$22,Modélisation!$A$22,IF(C100&gt;=Modélisation!$B$21,Modélisation!$A$21,IF(C100&gt;=Modélisation!$B$20,Modélisation!$A$20,IF(C100&gt;=Modélisation!$B$19,Modélisation!$A$19,IF(C100&gt;=Modélisation!$B$18,Modélisation!$A$18,Modélisation!$A$17))))),IF(Modélisation!$B$10=7,IF(C100&gt;=Modélisation!$B$23,Modélisation!$A$23,IF(C100&gt;=Modélisation!$B$22,Modélisation!$A$22,IF(C100&gt;=Modélisation!$B$21,Modélisation!$A$21,IF(C100&gt;=Modélisation!$B$20,Modélisation!$A$20,IF(C100&gt;=Modélisation!$B$19,Modélisation!$A$19,IF(C100&gt;=Modélisation!$B$18,Modélisation!$A$18,Modélisation!$A$17))))))))))))</f>
        <v/>
      </c>
      <c r="F100" s="1" t="str">
        <f>IF(ISBLANK(C100),"",VLOOKUP(E100,Modélisation!$A$17:$H$23,8,FALSE))</f>
        <v/>
      </c>
      <c r="G100" s="4" t="str">
        <f>IF(ISBLANK(C100),"",IF(Modélisation!$B$3="Oui",IF(D100=Liste!$F$2,0%,VLOOKUP(D100,Modélisation!$A$69:$B$86,2,FALSE)),""))</f>
        <v/>
      </c>
      <c r="H100" s="1" t="str">
        <f>IF(ISBLANK(C100),"",IF(Modélisation!$B$3="Oui",F100*(1-G100),F100))</f>
        <v/>
      </c>
    </row>
    <row r="101" spans="1:8" x14ac:dyDescent="0.35">
      <c r="A101" s="2">
        <v>100</v>
      </c>
      <c r="B101" s="36"/>
      <c r="C101" s="39"/>
      <c r="D101" s="37"/>
      <c r="E101" s="1" t="str">
        <f>IF(ISBLANK(C101),"",IF(Modélisation!$B$10=3,IF(C101&gt;=Modélisation!$B$19,Modélisation!$A$19,IF(C101&gt;=Modélisation!$B$18,Modélisation!$A$18,Modélisation!$A$17)),IF(Modélisation!$B$10=4,IF(C101&gt;=Modélisation!$B$20,Modélisation!$A$20,IF(C101&gt;=Modélisation!$B$19,Modélisation!$A$19,IF(C101&gt;=Modélisation!$B$18,Modélisation!$A$18,Modélisation!$A$17))),IF(Modélisation!$B$10=5,IF(C101&gt;=Modélisation!$B$21,Modélisation!$A$21,IF(C101&gt;=Modélisation!$B$20,Modélisation!$A$20,IF(C101&gt;=Modélisation!$B$19,Modélisation!$A$19,IF(C101&gt;=Modélisation!$B$18,Modélisation!$A$18,Modélisation!$A$17)))),IF(Modélisation!$B$10=6,IF(C101&gt;=Modélisation!$B$22,Modélisation!$A$22,IF(C101&gt;=Modélisation!$B$21,Modélisation!$A$21,IF(C101&gt;=Modélisation!$B$20,Modélisation!$A$20,IF(C101&gt;=Modélisation!$B$19,Modélisation!$A$19,IF(C101&gt;=Modélisation!$B$18,Modélisation!$A$18,Modélisation!$A$17))))),IF(Modélisation!$B$10=7,IF(C101&gt;=Modélisation!$B$23,Modélisation!$A$23,IF(C101&gt;=Modélisation!$B$22,Modélisation!$A$22,IF(C101&gt;=Modélisation!$B$21,Modélisation!$A$21,IF(C101&gt;=Modélisation!$B$20,Modélisation!$A$20,IF(C101&gt;=Modélisation!$B$19,Modélisation!$A$19,IF(C101&gt;=Modélisation!$B$18,Modélisation!$A$18,Modélisation!$A$17))))))))))))</f>
        <v/>
      </c>
      <c r="F101" s="1" t="str">
        <f>IF(ISBLANK(C101),"",VLOOKUP(E101,Modélisation!$A$17:$H$23,8,FALSE))</f>
        <v/>
      </c>
      <c r="G101" s="4" t="str">
        <f>IF(ISBLANK(C101),"",IF(Modélisation!$B$3="Oui",IF(D101=Liste!$F$2,0%,VLOOKUP(D101,Modélisation!$A$69:$B$86,2,FALSE)),""))</f>
        <v/>
      </c>
      <c r="H101" s="1" t="str">
        <f>IF(ISBLANK(C101),"",IF(Modélisation!$B$3="Oui",F101*(1-G101),F101))</f>
        <v/>
      </c>
    </row>
    <row r="102" spans="1:8" x14ac:dyDescent="0.35">
      <c r="A102" s="2">
        <v>101</v>
      </c>
      <c r="B102" s="36"/>
      <c r="C102" s="39"/>
      <c r="D102" s="37"/>
      <c r="E102" s="1" t="str">
        <f>IF(ISBLANK(C102),"",IF(Modélisation!$B$10=3,IF(C102&gt;=Modélisation!$B$19,Modélisation!$A$19,IF(C102&gt;=Modélisation!$B$18,Modélisation!$A$18,Modélisation!$A$17)),IF(Modélisation!$B$10=4,IF(C102&gt;=Modélisation!$B$20,Modélisation!$A$20,IF(C102&gt;=Modélisation!$B$19,Modélisation!$A$19,IF(C102&gt;=Modélisation!$B$18,Modélisation!$A$18,Modélisation!$A$17))),IF(Modélisation!$B$10=5,IF(C102&gt;=Modélisation!$B$21,Modélisation!$A$21,IF(C102&gt;=Modélisation!$B$20,Modélisation!$A$20,IF(C102&gt;=Modélisation!$B$19,Modélisation!$A$19,IF(C102&gt;=Modélisation!$B$18,Modélisation!$A$18,Modélisation!$A$17)))),IF(Modélisation!$B$10=6,IF(C102&gt;=Modélisation!$B$22,Modélisation!$A$22,IF(C102&gt;=Modélisation!$B$21,Modélisation!$A$21,IF(C102&gt;=Modélisation!$B$20,Modélisation!$A$20,IF(C102&gt;=Modélisation!$B$19,Modélisation!$A$19,IF(C102&gt;=Modélisation!$B$18,Modélisation!$A$18,Modélisation!$A$17))))),IF(Modélisation!$B$10=7,IF(C102&gt;=Modélisation!$B$23,Modélisation!$A$23,IF(C102&gt;=Modélisation!$B$22,Modélisation!$A$22,IF(C102&gt;=Modélisation!$B$21,Modélisation!$A$21,IF(C102&gt;=Modélisation!$B$20,Modélisation!$A$20,IF(C102&gt;=Modélisation!$B$19,Modélisation!$A$19,IF(C102&gt;=Modélisation!$B$18,Modélisation!$A$18,Modélisation!$A$17))))))))))))</f>
        <v/>
      </c>
      <c r="F102" s="1" t="str">
        <f>IF(ISBLANK(C102),"",VLOOKUP(E102,Modélisation!$A$17:$H$23,8,FALSE))</f>
        <v/>
      </c>
      <c r="G102" s="4" t="str">
        <f>IF(ISBLANK(C102),"",IF(Modélisation!$B$3="Oui",IF(D102=Liste!$F$2,0%,VLOOKUP(D102,Modélisation!$A$69:$B$86,2,FALSE)),""))</f>
        <v/>
      </c>
      <c r="H102" s="1" t="str">
        <f>IF(ISBLANK(C102),"",IF(Modélisation!$B$3="Oui",F102*(1-G102),F102))</f>
        <v/>
      </c>
    </row>
    <row r="103" spans="1:8" x14ac:dyDescent="0.35">
      <c r="A103" s="2">
        <v>102</v>
      </c>
      <c r="B103" s="36"/>
      <c r="C103" s="39"/>
      <c r="D103" s="37"/>
      <c r="E103" s="1" t="str">
        <f>IF(ISBLANK(C103),"",IF(Modélisation!$B$10=3,IF(C103&gt;=Modélisation!$B$19,Modélisation!$A$19,IF(C103&gt;=Modélisation!$B$18,Modélisation!$A$18,Modélisation!$A$17)),IF(Modélisation!$B$10=4,IF(C103&gt;=Modélisation!$B$20,Modélisation!$A$20,IF(C103&gt;=Modélisation!$B$19,Modélisation!$A$19,IF(C103&gt;=Modélisation!$B$18,Modélisation!$A$18,Modélisation!$A$17))),IF(Modélisation!$B$10=5,IF(C103&gt;=Modélisation!$B$21,Modélisation!$A$21,IF(C103&gt;=Modélisation!$B$20,Modélisation!$A$20,IF(C103&gt;=Modélisation!$B$19,Modélisation!$A$19,IF(C103&gt;=Modélisation!$B$18,Modélisation!$A$18,Modélisation!$A$17)))),IF(Modélisation!$B$10=6,IF(C103&gt;=Modélisation!$B$22,Modélisation!$A$22,IF(C103&gt;=Modélisation!$B$21,Modélisation!$A$21,IF(C103&gt;=Modélisation!$B$20,Modélisation!$A$20,IF(C103&gt;=Modélisation!$B$19,Modélisation!$A$19,IF(C103&gt;=Modélisation!$B$18,Modélisation!$A$18,Modélisation!$A$17))))),IF(Modélisation!$B$10=7,IF(C103&gt;=Modélisation!$B$23,Modélisation!$A$23,IF(C103&gt;=Modélisation!$B$22,Modélisation!$A$22,IF(C103&gt;=Modélisation!$B$21,Modélisation!$A$21,IF(C103&gt;=Modélisation!$B$20,Modélisation!$A$20,IF(C103&gt;=Modélisation!$B$19,Modélisation!$A$19,IF(C103&gt;=Modélisation!$B$18,Modélisation!$A$18,Modélisation!$A$17))))))))))))</f>
        <v/>
      </c>
      <c r="F103" s="1" t="str">
        <f>IF(ISBLANK(C103),"",VLOOKUP(E103,Modélisation!$A$17:$H$23,8,FALSE))</f>
        <v/>
      </c>
      <c r="G103" s="4" t="str">
        <f>IF(ISBLANK(C103),"",IF(Modélisation!$B$3="Oui",IF(D103=Liste!$F$2,0%,VLOOKUP(D103,Modélisation!$A$69:$B$86,2,FALSE)),""))</f>
        <v/>
      </c>
      <c r="H103" s="1" t="str">
        <f>IF(ISBLANK(C103),"",IF(Modélisation!$B$3="Oui",F103*(1-G103),F103))</f>
        <v/>
      </c>
    </row>
    <row r="104" spans="1:8" x14ac:dyDescent="0.35">
      <c r="A104" s="2">
        <v>103</v>
      </c>
      <c r="B104" s="36"/>
      <c r="C104" s="39"/>
      <c r="D104" s="37"/>
      <c r="E104" s="1" t="str">
        <f>IF(ISBLANK(C104),"",IF(Modélisation!$B$10=3,IF(C104&gt;=Modélisation!$B$19,Modélisation!$A$19,IF(C104&gt;=Modélisation!$B$18,Modélisation!$A$18,Modélisation!$A$17)),IF(Modélisation!$B$10=4,IF(C104&gt;=Modélisation!$B$20,Modélisation!$A$20,IF(C104&gt;=Modélisation!$B$19,Modélisation!$A$19,IF(C104&gt;=Modélisation!$B$18,Modélisation!$A$18,Modélisation!$A$17))),IF(Modélisation!$B$10=5,IF(C104&gt;=Modélisation!$B$21,Modélisation!$A$21,IF(C104&gt;=Modélisation!$B$20,Modélisation!$A$20,IF(C104&gt;=Modélisation!$B$19,Modélisation!$A$19,IF(C104&gt;=Modélisation!$B$18,Modélisation!$A$18,Modélisation!$A$17)))),IF(Modélisation!$B$10=6,IF(C104&gt;=Modélisation!$B$22,Modélisation!$A$22,IF(C104&gt;=Modélisation!$B$21,Modélisation!$A$21,IF(C104&gt;=Modélisation!$B$20,Modélisation!$A$20,IF(C104&gt;=Modélisation!$B$19,Modélisation!$A$19,IF(C104&gt;=Modélisation!$B$18,Modélisation!$A$18,Modélisation!$A$17))))),IF(Modélisation!$B$10=7,IF(C104&gt;=Modélisation!$B$23,Modélisation!$A$23,IF(C104&gt;=Modélisation!$B$22,Modélisation!$A$22,IF(C104&gt;=Modélisation!$B$21,Modélisation!$A$21,IF(C104&gt;=Modélisation!$B$20,Modélisation!$A$20,IF(C104&gt;=Modélisation!$B$19,Modélisation!$A$19,IF(C104&gt;=Modélisation!$B$18,Modélisation!$A$18,Modélisation!$A$17))))))))))))</f>
        <v/>
      </c>
      <c r="F104" s="1" t="str">
        <f>IF(ISBLANK(C104),"",VLOOKUP(E104,Modélisation!$A$17:$H$23,8,FALSE))</f>
        <v/>
      </c>
      <c r="G104" s="4" t="str">
        <f>IF(ISBLANK(C104),"",IF(Modélisation!$B$3="Oui",IF(D104=Liste!$F$2,0%,VLOOKUP(D104,Modélisation!$A$69:$B$86,2,FALSE)),""))</f>
        <v/>
      </c>
      <c r="H104" s="1" t="str">
        <f>IF(ISBLANK(C104),"",IF(Modélisation!$B$3="Oui",F104*(1-G104),F104))</f>
        <v/>
      </c>
    </row>
    <row r="105" spans="1:8" x14ac:dyDescent="0.35">
      <c r="A105" s="2">
        <v>104</v>
      </c>
      <c r="B105" s="36"/>
      <c r="C105" s="39"/>
      <c r="D105" s="37"/>
      <c r="E105" s="1" t="str">
        <f>IF(ISBLANK(C105),"",IF(Modélisation!$B$10=3,IF(C105&gt;=Modélisation!$B$19,Modélisation!$A$19,IF(C105&gt;=Modélisation!$B$18,Modélisation!$A$18,Modélisation!$A$17)),IF(Modélisation!$B$10=4,IF(C105&gt;=Modélisation!$B$20,Modélisation!$A$20,IF(C105&gt;=Modélisation!$B$19,Modélisation!$A$19,IF(C105&gt;=Modélisation!$B$18,Modélisation!$A$18,Modélisation!$A$17))),IF(Modélisation!$B$10=5,IF(C105&gt;=Modélisation!$B$21,Modélisation!$A$21,IF(C105&gt;=Modélisation!$B$20,Modélisation!$A$20,IF(C105&gt;=Modélisation!$B$19,Modélisation!$A$19,IF(C105&gt;=Modélisation!$B$18,Modélisation!$A$18,Modélisation!$A$17)))),IF(Modélisation!$B$10=6,IF(C105&gt;=Modélisation!$B$22,Modélisation!$A$22,IF(C105&gt;=Modélisation!$B$21,Modélisation!$A$21,IF(C105&gt;=Modélisation!$B$20,Modélisation!$A$20,IF(C105&gt;=Modélisation!$B$19,Modélisation!$A$19,IF(C105&gt;=Modélisation!$B$18,Modélisation!$A$18,Modélisation!$A$17))))),IF(Modélisation!$B$10=7,IF(C105&gt;=Modélisation!$B$23,Modélisation!$A$23,IF(C105&gt;=Modélisation!$B$22,Modélisation!$A$22,IF(C105&gt;=Modélisation!$B$21,Modélisation!$A$21,IF(C105&gt;=Modélisation!$B$20,Modélisation!$A$20,IF(C105&gt;=Modélisation!$B$19,Modélisation!$A$19,IF(C105&gt;=Modélisation!$B$18,Modélisation!$A$18,Modélisation!$A$17))))))))))))</f>
        <v/>
      </c>
      <c r="F105" s="1" t="str">
        <f>IF(ISBLANK(C105),"",VLOOKUP(E105,Modélisation!$A$17:$H$23,8,FALSE))</f>
        <v/>
      </c>
      <c r="G105" s="4" t="str">
        <f>IF(ISBLANK(C105),"",IF(Modélisation!$B$3="Oui",IF(D105=Liste!$F$2,0%,VLOOKUP(D105,Modélisation!$A$69:$B$86,2,FALSE)),""))</f>
        <v/>
      </c>
      <c r="H105" s="1" t="str">
        <f>IF(ISBLANK(C105),"",IF(Modélisation!$B$3="Oui",F105*(1-G105),F105))</f>
        <v/>
      </c>
    </row>
    <row r="106" spans="1:8" x14ac:dyDescent="0.35">
      <c r="A106" s="2">
        <v>105</v>
      </c>
      <c r="B106" s="36"/>
      <c r="C106" s="39"/>
      <c r="D106" s="37"/>
      <c r="E106" s="1" t="str">
        <f>IF(ISBLANK(C106),"",IF(Modélisation!$B$10=3,IF(C106&gt;=Modélisation!$B$19,Modélisation!$A$19,IF(C106&gt;=Modélisation!$B$18,Modélisation!$A$18,Modélisation!$A$17)),IF(Modélisation!$B$10=4,IF(C106&gt;=Modélisation!$B$20,Modélisation!$A$20,IF(C106&gt;=Modélisation!$B$19,Modélisation!$A$19,IF(C106&gt;=Modélisation!$B$18,Modélisation!$A$18,Modélisation!$A$17))),IF(Modélisation!$B$10=5,IF(C106&gt;=Modélisation!$B$21,Modélisation!$A$21,IF(C106&gt;=Modélisation!$B$20,Modélisation!$A$20,IF(C106&gt;=Modélisation!$B$19,Modélisation!$A$19,IF(C106&gt;=Modélisation!$B$18,Modélisation!$A$18,Modélisation!$A$17)))),IF(Modélisation!$B$10=6,IF(C106&gt;=Modélisation!$B$22,Modélisation!$A$22,IF(C106&gt;=Modélisation!$B$21,Modélisation!$A$21,IF(C106&gt;=Modélisation!$B$20,Modélisation!$A$20,IF(C106&gt;=Modélisation!$B$19,Modélisation!$A$19,IF(C106&gt;=Modélisation!$B$18,Modélisation!$A$18,Modélisation!$A$17))))),IF(Modélisation!$B$10=7,IF(C106&gt;=Modélisation!$B$23,Modélisation!$A$23,IF(C106&gt;=Modélisation!$B$22,Modélisation!$A$22,IF(C106&gt;=Modélisation!$B$21,Modélisation!$A$21,IF(C106&gt;=Modélisation!$B$20,Modélisation!$A$20,IF(C106&gt;=Modélisation!$B$19,Modélisation!$A$19,IF(C106&gt;=Modélisation!$B$18,Modélisation!$A$18,Modélisation!$A$17))))))))))))</f>
        <v/>
      </c>
      <c r="F106" s="1" t="str">
        <f>IF(ISBLANK(C106),"",VLOOKUP(E106,Modélisation!$A$17:$H$23,8,FALSE))</f>
        <v/>
      </c>
      <c r="G106" s="4" t="str">
        <f>IF(ISBLANK(C106),"",IF(Modélisation!$B$3="Oui",IF(D106=Liste!$F$2,0%,VLOOKUP(D106,Modélisation!$A$69:$B$86,2,FALSE)),""))</f>
        <v/>
      </c>
      <c r="H106" s="1" t="str">
        <f>IF(ISBLANK(C106),"",IF(Modélisation!$B$3="Oui",F106*(1-G106),F106))</f>
        <v/>
      </c>
    </row>
    <row r="107" spans="1:8" x14ac:dyDescent="0.35">
      <c r="A107" s="2">
        <v>106</v>
      </c>
      <c r="B107" s="36"/>
      <c r="C107" s="39"/>
      <c r="D107" s="37"/>
      <c r="E107" s="1" t="str">
        <f>IF(ISBLANK(C107),"",IF(Modélisation!$B$10=3,IF(C107&gt;=Modélisation!$B$19,Modélisation!$A$19,IF(C107&gt;=Modélisation!$B$18,Modélisation!$A$18,Modélisation!$A$17)),IF(Modélisation!$B$10=4,IF(C107&gt;=Modélisation!$B$20,Modélisation!$A$20,IF(C107&gt;=Modélisation!$B$19,Modélisation!$A$19,IF(C107&gt;=Modélisation!$B$18,Modélisation!$A$18,Modélisation!$A$17))),IF(Modélisation!$B$10=5,IF(C107&gt;=Modélisation!$B$21,Modélisation!$A$21,IF(C107&gt;=Modélisation!$B$20,Modélisation!$A$20,IF(C107&gt;=Modélisation!$B$19,Modélisation!$A$19,IF(C107&gt;=Modélisation!$B$18,Modélisation!$A$18,Modélisation!$A$17)))),IF(Modélisation!$B$10=6,IF(C107&gt;=Modélisation!$B$22,Modélisation!$A$22,IF(C107&gt;=Modélisation!$B$21,Modélisation!$A$21,IF(C107&gt;=Modélisation!$B$20,Modélisation!$A$20,IF(C107&gt;=Modélisation!$B$19,Modélisation!$A$19,IF(C107&gt;=Modélisation!$B$18,Modélisation!$A$18,Modélisation!$A$17))))),IF(Modélisation!$B$10=7,IF(C107&gt;=Modélisation!$B$23,Modélisation!$A$23,IF(C107&gt;=Modélisation!$B$22,Modélisation!$A$22,IF(C107&gt;=Modélisation!$B$21,Modélisation!$A$21,IF(C107&gt;=Modélisation!$B$20,Modélisation!$A$20,IF(C107&gt;=Modélisation!$B$19,Modélisation!$A$19,IF(C107&gt;=Modélisation!$B$18,Modélisation!$A$18,Modélisation!$A$17))))))))))))</f>
        <v/>
      </c>
      <c r="F107" s="1" t="str">
        <f>IF(ISBLANK(C107),"",VLOOKUP(E107,Modélisation!$A$17:$H$23,8,FALSE))</f>
        <v/>
      </c>
      <c r="G107" s="4" t="str">
        <f>IF(ISBLANK(C107),"",IF(Modélisation!$B$3="Oui",IF(D107=Liste!$F$2,0%,VLOOKUP(D107,Modélisation!$A$69:$B$86,2,FALSE)),""))</f>
        <v/>
      </c>
      <c r="H107" s="1" t="str">
        <f>IF(ISBLANK(C107),"",IF(Modélisation!$B$3="Oui",F107*(1-G107),F107))</f>
        <v/>
      </c>
    </row>
    <row r="108" spans="1:8" x14ac:dyDescent="0.35">
      <c r="A108" s="2">
        <v>107</v>
      </c>
      <c r="B108" s="36"/>
      <c r="C108" s="39"/>
      <c r="D108" s="37"/>
      <c r="E108" s="1" t="str">
        <f>IF(ISBLANK(C108),"",IF(Modélisation!$B$10=3,IF(C108&gt;=Modélisation!$B$19,Modélisation!$A$19,IF(C108&gt;=Modélisation!$B$18,Modélisation!$A$18,Modélisation!$A$17)),IF(Modélisation!$B$10=4,IF(C108&gt;=Modélisation!$B$20,Modélisation!$A$20,IF(C108&gt;=Modélisation!$B$19,Modélisation!$A$19,IF(C108&gt;=Modélisation!$B$18,Modélisation!$A$18,Modélisation!$A$17))),IF(Modélisation!$B$10=5,IF(C108&gt;=Modélisation!$B$21,Modélisation!$A$21,IF(C108&gt;=Modélisation!$B$20,Modélisation!$A$20,IF(C108&gt;=Modélisation!$B$19,Modélisation!$A$19,IF(C108&gt;=Modélisation!$B$18,Modélisation!$A$18,Modélisation!$A$17)))),IF(Modélisation!$B$10=6,IF(C108&gt;=Modélisation!$B$22,Modélisation!$A$22,IF(C108&gt;=Modélisation!$B$21,Modélisation!$A$21,IF(C108&gt;=Modélisation!$B$20,Modélisation!$A$20,IF(C108&gt;=Modélisation!$B$19,Modélisation!$A$19,IF(C108&gt;=Modélisation!$B$18,Modélisation!$A$18,Modélisation!$A$17))))),IF(Modélisation!$B$10=7,IF(C108&gt;=Modélisation!$B$23,Modélisation!$A$23,IF(C108&gt;=Modélisation!$B$22,Modélisation!$A$22,IF(C108&gt;=Modélisation!$B$21,Modélisation!$A$21,IF(C108&gt;=Modélisation!$B$20,Modélisation!$A$20,IF(C108&gt;=Modélisation!$B$19,Modélisation!$A$19,IF(C108&gt;=Modélisation!$B$18,Modélisation!$A$18,Modélisation!$A$17))))))))))))</f>
        <v/>
      </c>
      <c r="F108" s="1" t="str">
        <f>IF(ISBLANK(C108),"",VLOOKUP(E108,Modélisation!$A$17:$H$23,8,FALSE))</f>
        <v/>
      </c>
      <c r="G108" s="4" t="str">
        <f>IF(ISBLANK(C108),"",IF(Modélisation!$B$3="Oui",IF(D108=Liste!$F$2,0%,VLOOKUP(D108,Modélisation!$A$69:$B$86,2,FALSE)),""))</f>
        <v/>
      </c>
      <c r="H108" s="1" t="str">
        <f>IF(ISBLANK(C108),"",IF(Modélisation!$B$3="Oui",F108*(1-G108),F108))</f>
        <v/>
      </c>
    </row>
    <row r="109" spans="1:8" x14ac:dyDescent="0.35">
      <c r="A109" s="2">
        <v>108</v>
      </c>
      <c r="B109" s="36"/>
      <c r="C109" s="39"/>
      <c r="D109" s="37"/>
      <c r="E109" s="1" t="str">
        <f>IF(ISBLANK(C109),"",IF(Modélisation!$B$10=3,IF(C109&gt;=Modélisation!$B$19,Modélisation!$A$19,IF(C109&gt;=Modélisation!$B$18,Modélisation!$A$18,Modélisation!$A$17)),IF(Modélisation!$B$10=4,IF(C109&gt;=Modélisation!$B$20,Modélisation!$A$20,IF(C109&gt;=Modélisation!$B$19,Modélisation!$A$19,IF(C109&gt;=Modélisation!$B$18,Modélisation!$A$18,Modélisation!$A$17))),IF(Modélisation!$B$10=5,IF(C109&gt;=Modélisation!$B$21,Modélisation!$A$21,IF(C109&gt;=Modélisation!$B$20,Modélisation!$A$20,IF(C109&gt;=Modélisation!$B$19,Modélisation!$A$19,IF(C109&gt;=Modélisation!$B$18,Modélisation!$A$18,Modélisation!$A$17)))),IF(Modélisation!$B$10=6,IF(C109&gt;=Modélisation!$B$22,Modélisation!$A$22,IF(C109&gt;=Modélisation!$B$21,Modélisation!$A$21,IF(C109&gt;=Modélisation!$B$20,Modélisation!$A$20,IF(C109&gt;=Modélisation!$B$19,Modélisation!$A$19,IF(C109&gt;=Modélisation!$B$18,Modélisation!$A$18,Modélisation!$A$17))))),IF(Modélisation!$B$10=7,IF(C109&gt;=Modélisation!$B$23,Modélisation!$A$23,IF(C109&gt;=Modélisation!$B$22,Modélisation!$A$22,IF(C109&gt;=Modélisation!$B$21,Modélisation!$A$21,IF(C109&gt;=Modélisation!$B$20,Modélisation!$A$20,IF(C109&gt;=Modélisation!$B$19,Modélisation!$A$19,IF(C109&gt;=Modélisation!$B$18,Modélisation!$A$18,Modélisation!$A$17))))))))))))</f>
        <v/>
      </c>
      <c r="F109" s="1" t="str">
        <f>IF(ISBLANK(C109),"",VLOOKUP(E109,Modélisation!$A$17:$H$23,8,FALSE))</f>
        <v/>
      </c>
      <c r="G109" s="4" t="str">
        <f>IF(ISBLANK(C109),"",IF(Modélisation!$B$3="Oui",IF(D109=Liste!$F$2,0%,VLOOKUP(D109,Modélisation!$A$69:$B$86,2,FALSE)),""))</f>
        <v/>
      </c>
      <c r="H109" s="1" t="str">
        <f>IF(ISBLANK(C109),"",IF(Modélisation!$B$3="Oui",F109*(1-G109),F109))</f>
        <v/>
      </c>
    </row>
    <row r="110" spans="1:8" x14ac:dyDescent="0.35">
      <c r="A110" s="2">
        <v>109</v>
      </c>
      <c r="B110" s="36"/>
      <c r="C110" s="39"/>
      <c r="D110" s="37"/>
      <c r="E110" s="1" t="str">
        <f>IF(ISBLANK(C110),"",IF(Modélisation!$B$10=3,IF(C110&gt;=Modélisation!$B$19,Modélisation!$A$19,IF(C110&gt;=Modélisation!$B$18,Modélisation!$A$18,Modélisation!$A$17)),IF(Modélisation!$B$10=4,IF(C110&gt;=Modélisation!$B$20,Modélisation!$A$20,IF(C110&gt;=Modélisation!$B$19,Modélisation!$A$19,IF(C110&gt;=Modélisation!$B$18,Modélisation!$A$18,Modélisation!$A$17))),IF(Modélisation!$B$10=5,IF(C110&gt;=Modélisation!$B$21,Modélisation!$A$21,IF(C110&gt;=Modélisation!$B$20,Modélisation!$A$20,IF(C110&gt;=Modélisation!$B$19,Modélisation!$A$19,IF(C110&gt;=Modélisation!$B$18,Modélisation!$A$18,Modélisation!$A$17)))),IF(Modélisation!$B$10=6,IF(C110&gt;=Modélisation!$B$22,Modélisation!$A$22,IF(C110&gt;=Modélisation!$B$21,Modélisation!$A$21,IF(C110&gt;=Modélisation!$B$20,Modélisation!$A$20,IF(C110&gt;=Modélisation!$B$19,Modélisation!$A$19,IF(C110&gt;=Modélisation!$B$18,Modélisation!$A$18,Modélisation!$A$17))))),IF(Modélisation!$B$10=7,IF(C110&gt;=Modélisation!$B$23,Modélisation!$A$23,IF(C110&gt;=Modélisation!$B$22,Modélisation!$A$22,IF(C110&gt;=Modélisation!$B$21,Modélisation!$A$21,IF(C110&gt;=Modélisation!$B$20,Modélisation!$A$20,IF(C110&gt;=Modélisation!$B$19,Modélisation!$A$19,IF(C110&gt;=Modélisation!$B$18,Modélisation!$A$18,Modélisation!$A$17))))))))))))</f>
        <v/>
      </c>
      <c r="F110" s="1" t="str">
        <f>IF(ISBLANK(C110),"",VLOOKUP(E110,Modélisation!$A$17:$H$23,8,FALSE))</f>
        <v/>
      </c>
      <c r="G110" s="4" t="str">
        <f>IF(ISBLANK(C110),"",IF(Modélisation!$B$3="Oui",IF(D110=Liste!$F$2,0%,VLOOKUP(D110,Modélisation!$A$69:$B$86,2,FALSE)),""))</f>
        <v/>
      </c>
      <c r="H110" s="1" t="str">
        <f>IF(ISBLANK(C110),"",IF(Modélisation!$B$3="Oui",F110*(1-G110),F110))</f>
        <v/>
      </c>
    </row>
    <row r="111" spans="1:8" x14ac:dyDescent="0.35">
      <c r="A111" s="2">
        <v>110</v>
      </c>
      <c r="B111" s="36"/>
      <c r="C111" s="39"/>
      <c r="D111" s="37"/>
      <c r="E111" s="1" t="str">
        <f>IF(ISBLANK(C111),"",IF(Modélisation!$B$10=3,IF(C111&gt;=Modélisation!$B$19,Modélisation!$A$19,IF(C111&gt;=Modélisation!$B$18,Modélisation!$A$18,Modélisation!$A$17)),IF(Modélisation!$B$10=4,IF(C111&gt;=Modélisation!$B$20,Modélisation!$A$20,IF(C111&gt;=Modélisation!$B$19,Modélisation!$A$19,IF(C111&gt;=Modélisation!$B$18,Modélisation!$A$18,Modélisation!$A$17))),IF(Modélisation!$B$10=5,IF(C111&gt;=Modélisation!$B$21,Modélisation!$A$21,IF(C111&gt;=Modélisation!$B$20,Modélisation!$A$20,IF(C111&gt;=Modélisation!$B$19,Modélisation!$A$19,IF(C111&gt;=Modélisation!$B$18,Modélisation!$A$18,Modélisation!$A$17)))),IF(Modélisation!$B$10=6,IF(C111&gt;=Modélisation!$B$22,Modélisation!$A$22,IF(C111&gt;=Modélisation!$B$21,Modélisation!$A$21,IF(C111&gt;=Modélisation!$B$20,Modélisation!$A$20,IF(C111&gt;=Modélisation!$B$19,Modélisation!$A$19,IF(C111&gt;=Modélisation!$B$18,Modélisation!$A$18,Modélisation!$A$17))))),IF(Modélisation!$B$10=7,IF(C111&gt;=Modélisation!$B$23,Modélisation!$A$23,IF(C111&gt;=Modélisation!$B$22,Modélisation!$A$22,IF(C111&gt;=Modélisation!$B$21,Modélisation!$A$21,IF(C111&gt;=Modélisation!$B$20,Modélisation!$A$20,IF(C111&gt;=Modélisation!$B$19,Modélisation!$A$19,IF(C111&gt;=Modélisation!$B$18,Modélisation!$A$18,Modélisation!$A$17))))))))))))</f>
        <v/>
      </c>
      <c r="F111" s="1" t="str">
        <f>IF(ISBLANK(C111),"",VLOOKUP(E111,Modélisation!$A$17:$H$23,8,FALSE))</f>
        <v/>
      </c>
      <c r="G111" s="4" t="str">
        <f>IF(ISBLANK(C111),"",IF(Modélisation!$B$3="Oui",IF(D111=Liste!$F$2,0%,VLOOKUP(D111,Modélisation!$A$69:$B$86,2,FALSE)),""))</f>
        <v/>
      </c>
      <c r="H111" s="1" t="str">
        <f>IF(ISBLANK(C111),"",IF(Modélisation!$B$3="Oui",F111*(1-G111),F111))</f>
        <v/>
      </c>
    </row>
    <row r="112" spans="1:8" x14ac:dyDescent="0.35">
      <c r="A112" s="2">
        <v>111</v>
      </c>
      <c r="B112" s="36"/>
      <c r="C112" s="39"/>
      <c r="D112" s="37"/>
      <c r="E112" s="1" t="str">
        <f>IF(ISBLANK(C112),"",IF(Modélisation!$B$10=3,IF(C112&gt;=Modélisation!$B$19,Modélisation!$A$19,IF(C112&gt;=Modélisation!$B$18,Modélisation!$A$18,Modélisation!$A$17)),IF(Modélisation!$B$10=4,IF(C112&gt;=Modélisation!$B$20,Modélisation!$A$20,IF(C112&gt;=Modélisation!$B$19,Modélisation!$A$19,IF(C112&gt;=Modélisation!$B$18,Modélisation!$A$18,Modélisation!$A$17))),IF(Modélisation!$B$10=5,IF(C112&gt;=Modélisation!$B$21,Modélisation!$A$21,IF(C112&gt;=Modélisation!$B$20,Modélisation!$A$20,IF(C112&gt;=Modélisation!$B$19,Modélisation!$A$19,IF(C112&gt;=Modélisation!$B$18,Modélisation!$A$18,Modélisation!$A$17)))),IF(Modélisation!$B$10=6,IF(C112&gt;=Modélisation!$B$22,Modélisation!$A$22,IF(C112&gt;=Modélisation!$B$21,Modélisation!$A$21,IF(C112&gt;=Modélisation!$B$20,Modélisation!$A$20,IF(C112&gt;=Modélisation!$B$19,Modélisation!$A$19,IF(C112&gt;=Modélisation!$B$18,Modélisation!$A$18,Modélisation!$A$17))))),IF(Modélisation!$B$10=7,IF(C112&gt;=Modélisation!$B$23,Modélisation!$A$23,IF(C112&gt;=Modélisation!$B$22,Modélisation!$A$22,IF(C112&gt;=Modélisation!$B$21,Modélisation!$A$21,IF(C112&gt;=Modélisation!$B$20,Modélisation!$A$20,IF(C112&gt;=Modélisation!$B$19,Modélisation!$A$19,IF(C112&gt;=Modélisation!$B$18,Modélisation!$A$18,Modélisation!$A$17))))))))))))</f>
        <v/>
      </c>
      <c r="F112" s="1" t="str">
        <f>IF(ISBLANK(C112),"",VLOOKUP(E112,Modélisation!$A$17:$H$23,8,FALSE))</f>
        <v/>
      </c>
      <c r="G112" s="4" t="str">
        <f>IF(ISBLANK(C112),"",IF(Modélisation!$B$3="Oui",IF(D112=Liste!$F$2,0%,VLOOKUP(D112,Modélisation!$A$69:$B$86,2,FALSE)),""))</f>
        <v/>
      </c>
      <c r="H112" s="1" t="str">
        <f>IF(ISBLANK(C112),"",IF(Modélisation!$B$3="Oui",F112*(1-G112),F112))</f>
        <v/>
      </c>
    </row>
    <row r="113" spans="1:8" x14ac:dyDescent="0.35">
      <c r="A113" s="2">
        <v>112</v>
      </c>
      <c r="B113" s="36"/>
      <c r="C113" s="39"/>
      <c r="D113" s="37"/>
      <c r="E113" s="1" t="str">
        <f>IF(ISBLANK(C113),"",IF(Modélisation!$B$10=3,IF(C113&gt;=Modélisation!$B$19,Modélisation!$A$19,IF(C113&gt;=Modélisation!$B$18,Modélisation!$A$18,Modélisation!$A$17)),IF(Modélisation!$B$10=4,IF(C113&gt;=Modélisation!$B$20,Modélisation!$A$20,IF(C113&gt;=Modélisation!$B$19,Modélisation!$A$19,IF(C113&gt;=Modélisation!$B$18,Modélisation!$A$18,Modélisation!$A$17))),IF(Modélisation!$B$10=5,IF(C113&gt;=Modélisation!$B$21,Modélisation!$A$21,IF(C113&gt;=Modélisation!$B$20,Modélisation!$A$20,IF(C113&gt;=Modélisation!$B$19,Modélisation!$A$19,IF(C113&gt;=Modélisation!$B$18,Modélisation!$A$18,Modélisation!$A$17)))),IF(Modélisation!$B$10=6,IF(C113&gt;=Modélisation!$B$22,Modélisation!$A$22,IF(C113&gt;=Modélisation!$B$21,Modélisation!$A$21,IF(C113&gt;=Modélisation!$B$20,Modélisation!$A$20,IF(C113&gt;=Modélisation!$B$19,Modélisation!$A$19,IF(C113&gt;=Modélisation!$B$18,Modélisation!$A$18,Modélisation!$A$17))))),IF(Modélisation!$B$10=7,IF(C113&gt;=Modélisation!$B$23,Modélisation!$A$23,IF(C113&gt;=Modélisation!$B$22,Modélisation!$A$22,IF(C113&gt;=Modélisation!$B$21,Modélisation!$A$21,IF(C113&gt;=Modélisation!$B$20,Modélisation!$A$20,IF(C113&gt;=Modélisation!$B$19,Modélisation!$A$19,IF(C113&gt;=Modélisation!$B$18,Modélisation!$A$18,Modélisation!$A$17))))))))))))</f>
        <v/>
      </c>
      <c r="F113" s="1" t="str">
        <f>IF(ISBLANK(C113),"",VLOOKUP(E113,Modélisation!$A$17:$H$23,8,FALSE))</f>
        <v/>
      </c>
      <c r="G113" s="4" t="str">
        <f>IF(ISBLANK(C113),"",IF(Modélisation!$B$3="Oui",IF(D113=Liste!$F$2,0%,VLOOKUP(D113,Modélisation!$A$69:$B$86,2,FALSE)),""))</f>
        <v/>
      </c>
      <c r="H113" s="1" t="str">
        <f>IF(ISBLANK(C113),"",IF(Modélisation!$B$3="Oui",F113*(1-G113),F113))</f>
        <v/>
      </c>
    </row>
    <row r="114" spans="1:8" x14ac:dyDescent="0.35">
      <c r="A114" s="2">
        <v>113</v>
      </c>
      <c r="B114" s="36"/>
      <c r="C114" s="39"/>
      <c r="D114" s="37"/>
      <c r="E114" s="1" t="str">
        <f>IF(ISBLANK(C114),"",IF(Modélisation!$B$10=3,IF(C114&gt;=Modélisation!$B$19,Modélisation!$A$19,IF(C114&gt;=Modélisation!$B$18,Modélisation!$A$18,Modélisation!$A$17)),IF(Modélisation!$B$10=4,IF(C114&gt;=Modélisation!$B$20,Modélisation!$A$20,IF(C114&gt;=Modélisation!$B$19,Modélisation!$A$19,IF(C114&gt;=Modélisation!$B$18,Modélisation!$A$18,Modélisation!$A$17))),IF(Modélisation!$B$10=5,IF(C114&gt;=Modélisation!$B$21,Modélisation!$A$21,IF(C114&gt;=Modélisation!$B$20,Modélisation!$A$20,IF(C114&gt;=Modélisation!$B$19,Modélisation!$A$19,IF(C114&gt;=Modélisation!$B$18,Modélisation!$A$18,Modélisation!$A$17)))),IF(Modélisation!$B$10=6,IF(C114&gt;=Modélisation!$B$22,Modélisation!$A$22,IF(C114&gt;=Modélisation!$B$21,Modélisation!$A$21,IF(C114&gt;=Modélisation!$B$20,Modélisation!$A$20,IF(C114&gt;=Modélisation!$B$19,Modélisation!$A$19,IF(C114&gt;=Modélisation!$B$18,Modélisation!$A$18,Modélisation!$A$17))))),IF(Modélisation!$B$10=7,IF(C114&gt;=Modélisation!$B$23,Modélisation!$A$23,IF(C114&gt;=Modélisation!$B$22,Modélisation!$A$22,IF(C114&gt;=Modélisation!$B$21,Modélisation!$A$21,IF(C114&gt;=Modélisation!$B$20,Modélisation!$A$20,IF(C114&gt;=Modélisation!$B$19,Modélisation!$A$19,IF(C114&gt;=Modélisation!$B$18,Modélisation!$A$18,Modélisation!$A$17))))))))))))</f>
        <v/>
      </c>
      <c r="F114" s="1" t="str">
        <f>IF(ISBLANK(C114),"",VLOOKUP(E114,Modélisation!$A$17:$H$23,8,FALSE))</f>
        <v/>
      </c>
      <c r="G114" s="4" t="str">
        <f>IF(ISBLANK(C114),"",IF(Modélisation!$B$3="Oui",IF(D114=Liste!$F$2,0%,VLOOKUP(D114,Modélisation!$A$69:$B$86,2,FALSE)),""))</f>
        <v/>
      </c>
      <c r="H114" s="1" t="str">
        <f>IF(ISBLANK(C114),"",IF(Modélisation!$B$3="Oui",F114*(1-G114),F114))</f>
        <v/>
      </c>
    </row>
    <row r="115" spans="1:8" x14ac:dyDescent="0.35">
      <c r="A115" s="2">
        <v>114</v>
      </c>
      <c r="B115" s="36"/>
      <c r="C115" s="39"/>
      <c r="D115" s="37"/>
      <c r="E115" s="1" t="str">
        <f>IF(ISBLANK(C115),"",IF(Modélisation!$B$10=3,IF(C115&gt;=Modélisation!$B$19,Modélisation!$A$19,IF(C115&gt;=Modélisation!$B$18,Modélisation!$A$18,Modélisation!$A$17)),IF(Modélisation!$B$10=4,IF(C115&gt;=Modélisation!$B$20,Modélisation!$A$20,IF(C115&gt;=Modélisation!$B$19,Modélisation!$A$19,IF(C115&gt;=Modélisation!$B$18,Modélisation!$A$18,Modélisation!$A$17))),IF(Modélisation!$B$10=5,IF(C115&gt;=Modélisation!$B$21,Modélisation!$A$21,IF(C115&gt;=Modélisation!$B$20,Modélisation!$A$20,IF(C115&gt;=Modélisation!$B$19,Modélisation!$A$19,IF(C115&gt;=Modélisation!$B$18,Modélisation!$A$18,Modélisation!$A$17)))),IF(Modélisation!$B$10=6,IF(C115&gt;=Modélisation!$B$22,Modélisation!$A$22,IF(C115&gt;=Modélisation!$B$21,Modélisation!$A$21,IF(C115&gt;=Modélisation!$B$20,Modélisation!$A$20,IF(C115&gt;=Modélisation!$B$19,Modélisation!$A$19,IF(C115&gt;=Modélisation!$B$18,Modélisation!$A$18,Modélisation!$A$17))))),IF(Modélisation!$B$10=7,IF(C115&gt;=Modélisation!$B$23,Modélisation!$A$23,IF(C115&gt;=Modélisation!$B$22,Modélisation!$A$22,IF(C115&gt;=Modélisation!$B$21,Modélisation!$A$21,IF(C115&gt;=Modélisation!$B$20,Modélisation!$A$20,IF(C115&gt;=Modélisation!$B$19,Modélisation!$A$19,IF(C115&gt;=Modélisation!$B$18,Modélisation!$A$18,Modélisation!$A$17))))))))))))</f>
        <v/>
      </c>
      <c r="F115" s="1" t="str">
        <f>IF(ISBLANK(C115),"",VLOOKUP(E115,Modélisation!$A$17:$H$23,8,FALSE))</f>
        <v/>
      </c>
      <c r="G115" s="4" t="str">
        <f>IF(ISBLANK(C115),"",IF(Modélisation!$B$3="Oui",IF(D115=Liste!$F$2,0%,VLOOKUP(D115,Modélisation!$A$69:$B$86,2,FALSE)),""))</f>
        <v/>
      </c>
      <c r="H115" s="1" t="str">
        <f>IF(ISBLANK(C115),"",IF(Modélisation!$B$3="Oui",F115*(1-G115),F115))</f>
        <v/>
      </c>
    </row>
    <row r="116" spans="1:8" x14ac:dyDescent="0.35">
      <c r="A116" s="2">
        <v>115</v>
      </c>
      <c r="B116" s="36"/>
      <c r="C116" s="39"/>
      <c r="D116" s="37"/>
      <c r="E116" s="1" t="str">
        <f>IF(ISBLANK(C116),"",IF(Modélisation!$B$10=3,IF(C116&gt;=Modélisation!$B$19,Modélisation!$A$19,IF(C116&gt;=Modélisation!$B$18,Modélisation!$A$18,Modélisation!$A$17)),IF(Modélisation!$B$10=4,IF(C116&gt;=Modélisation!$B$20,Modélisation!$A$20,IF(C116&gt;=Modélisation!$B$19,Modélisation!$A$19,IF(C116&gt;=Modélisation!$B$18,Modélisation!$A$18,Modélisation!$A$17))),IF(Modélisation!$B$10=5,IF(C116&gt;=Modélisation!$B$21,Modélisation!$A$21,IF(C116&gt;=Modélisation!$B$20,Modélisation!$A$20,IF(C116&gt;=Modélisation!$B$19,Modélisation!$A$19,IF(C116&gt;=Modélisation!$B$18,Modélisation!$A$18,Modélisation!$A$17)))),IF(Modélisation!$B$10=6,IF(C116&gt;=Modélisation!$B$22,Modélisation!$A$22,IF(C116&gt;=Modélisation!$B$21,Modélisation!$A$21,IF(C116&gt;=Modélisation!$B$20,Modélisation!$A$20,IF(C116&gt;=Modélisation!$B$19,Modélisation!$A$19,IF(C116&gt;=Modélisation!$B$18,Modélisation!$A$18,Modélisation!$A$17))))),IF(Modélisation!$B$10=7,IF(C116&gt;=Modélisation!$B$23,Modélisation!$A$23,IF(C116&gt;=Modélisation!$B$22,Modélisation!$A$22,IF(C116&gt;=Modélisation!$B$21,Modélisation!$A$21,IF(C116&gt;=Modélisation!$B$20,Modélisation!$A$20,IF(C116&gt;=Modélisation!$B$19,Modélisation!$A$19,IF(C116&gt;=Modélisation!$B$18,Modélisation!$A$18,Modélisation!$A$17))))))))))))</f>
        <v/>
      </c>
      <c r="F116" s="1" t="str">
        <f>IF(ISBLANK(C116),"",VLOOKUP(E116,Modélisation!$A$17:$H$23,8,FALSE))</f>
        <v/>
      </c>
      <c r="G116" s="4" t="str">
        <f>IF(ISBLANK(C116),"",IF(Modélisation!$B$3="Oui",IF(D116=Liste!$F$2,0%,VLOOKUP(D116,Modélisation!$A$69:$B$86,2,FALSE)),""))</f>
        <v/>
      </c>
      <c r="H116" s="1" t="str">
        <f>IF(ISBLANK(C116),"",IF(Modélisation!$B$3="Oui",F116*(1-G116),F116))</f>
        <v/>
      </c>
    </row>
    <row r="117" spans="1:8" x14ac:dyDescent="0.35">
      <c r="A117" s="2">
        <v>116</v>
      </c>
      <c r="B117" s="36"/>
      <c r="C117" s="39"/>
      <c r="D117" s="37"/>
      <c r="E117" s="1" t="str">
        <f>IF(ISBLANK(C117),"",IF(Modélisation!$B$10=3,IF(C117&gt;=Modélisation!$B$19,Modélisation!$A$19,IF(C117&gt;=Modélisation!$B$18,Modélisation!$A$18,Modélisation!$A$17)),IF(Modélisation!$B$10=4,IF(C117&gt;=Modélisation!$B$20,Modélisation!$A$20,IF(C117&gt;=Modélisation!$B$19,Modélisation!$A$19,IF(C117&gt;=Modélisation!$B$18,Modélisation!$A$18,Modélisation!$A$17))),IF(Modélisation!$B$10=5,IF(C117&gt;=Modélisation!$B$21,Modélisation!$A$21,IF(C117&gt;=Modélisation!$B$20,Modélisation!$A$20,IF(C117&gt;=Modélisation!$B$19,Modélisation!$A$19,IF(C117&gt;=Modélisation!$B$18,Modélisation!$A$18,Modélisation!$A$17)))),IF(Modélisation!$B$10=6,IF(C117&gt;=Modélisation!$B$22,Modélisation!$A$22,IF(C117&gt;=Modélisation!$B$21,Modélisation!$A$21,IF(C117&gt;=Modélisation!$B$20,Modélisation!$A$20,IF(C117&gt;=Modélisation!$B$19,Modélisation!$A$19,IF(C117&gt;=Modélisation!$B$18,Modélisation!$A$18,Modélisation!$A$17))))),IF(Modélisation!$B$10=7,IF(C117&gt;=Modélisation!$B$23,Modélisation!$A$23,IF(C117&gt;=Modélisation!$B$22,Modélisation!$A$22,IF(C117&gt;=Modélisation!$B$21,Modélisation!$A$21,IF(C117&gt;=Modélisation!$B$20,Modélisation!$A$20,IF(C117&gt;=Modélisation!$B$19,Modélisation!$A$19,IF(C117&gt;=Modélisation!$B$18,Modélisation!$A$18,Modélisation!$A$17))))))))))))</f>
        <v/>
      </c>
      <c r="F117" s="1" t="str">
        <f>IF(ISBLANK(C117),"",VLOOKUP(E117,Modélisation!$A$17:$H$23,8,FALSE))</f>
        <v/>
      </c>
      <c r="G117" s="4" t="str">
        <f>IF(ISBLANK(C117),"",IF(Modélisation!$B$3="Oui",IF(D117=Liste!$F$2,0%,VLOOKUP(D117,Modélisation!$A$69:$B$86,2,FALSE)),""))</f>
        <v/>
      </c>
      <c r="H117" s="1" t="str">
        <f>IF(ISBLANK(C117),"",IF(Modélisation!$B$3="Oui",F117*(1-G117),F117))</f>
        <v/>
      </c>
    </row>
    <row r="118" spans="1:8" x14ac:dyDescent="0.35">
      <c r="A118" s="2">
        <v>117</v>
      </c>
      <c r="B118" s="36"/>
      <c r="C118" s="39"/>
      <c r="D118" s="37"/>
      <c r="E118" s="1" t="str">
        <f>IF(ISBLANK(C118),"",IF(Modélisation!$B$10=3,IF(C118&gt;=Modélisation!$B$19,Modélisation!$A$19,IF(C118&gt;=Modélisation!$B$18,Modélisation!$A$18,Modélisation!$A$17)),IF(Modélisation!$B$10=4,IF(C118&gt;=Modélisation!$B$20,Modélisation!$A$20,IF(C118&gt;=Modélisation!$B$19,Modélisation!$A$19,IF(C118&gt;=Modélisation!$B$18,Modélisation!$A$18,Modélisation!$A$17))),IF(Modélisation!$B$10=5,IF(C118&gt;=Modélisation!$B$21,Modélisation!$A$21,IF(C118&gt;=Modélisation!$B$20,Modélisation!$A$20,IF(C118&gt;=Modélisation!$B$19,Modélisation!$A$19,IF(C118&gt;=Modélisation!$B$18,Modélisation!$A$18,Modélisation!$A$17)))),IF(Modélisation!$B$10=6,IF(C118&gt;=Modélisation!$B$22,Modélisation!$A$22,IF(C118&gt;=Modélisation!$B$21,Modélisation!$A$21,IF(C118&gt;=Modélisation!$B$20,Modélisation!$A$20,IF(C118&gt;=Modélisation!$B$19,Modélisation!$A$19,IF(C118&gt;=Modélisation!$B$18,Modélisation!$A$18,Modélisation!$A$17))))),IF(Modélisation!$B$10=7,IF(C118&gt;=Modélisation!$B$23,Modélisation!$A$23,IF(C118&gt;=Modélisation!$B$22,Modélisation!$A$22,IF(C118&gt;=Modélisation!$B$21,Modélisation!$A$21,IF(C118&gt;=Modélisation!$B$20,Modélisation!$A$20,IF(C118&gt;=Modélisation!$B$19,Modélisation!$A$19,IF(C118&gt;=Modélisation!$B$18,Modélisation!$A$18,Modélisation!$A$17))))))))))))</f>
        <v/>
      </c>
      <c r="F118" s="1" t="str">
        <f>IF(ISBLANK(C118),"",VLOOKUP(E118,Modélisation!$A$17:$H$23,8,FALSE))</f>
        <v/>
      </c>
      <c r="G118" s="4" t="str">
        <f>IF(ISBLANK(C118),"",IF(Modélisation!$B$3="Oui",IF(D118=Liste!$F$2,0%,VLOOKUP(D118,Modélisation!$A$69:$B$86,2,FALSE)),""))</f>
        <v/>
      </c>
      <c r="H118" s="1" t="str">
        <f>IF(ISBLANK(C118),"",IF(Modélisation!$B$3="Oui",F118*(1-G118),F118))</f>
        <v/>
      </c>
    </row>
    <row r="119" spans="1:8" x14ac:dyDescent="0.35">
      <c r="A119" s="2">
        <v>118</v>
      </c>
      <c r="B119" s="36"/>
      <c r="C119" s="39"/>
      <c r="D119" s="37"/>
      <c r="E119" s="1" t="str">
        <f>IF(ISBLANK(C119),"",IF(Modélisation!$B$10=3,IF(C119&gt;=Modélisation!$B$19,Modélisation!$A$19,IF(C119&gt;=Modélisation!$B$18,Modélisation!$A$18,Modélisation!$A$17)),IF(Modélisation!$B$10=4,IF(C119&gt;=Modélisation!$B$20,Modélisation!$A$20,IF(C119&gt;=Modélisation!$B$19,Modélisation!$A$19,IF(C119&gt;=Modélisation!$B$18,Modélisation!$A$18,Modélisation!$A$17))),IF(Modélisation!$B$10=5,IF(C119&gt;=Modélisation!$B$21,Modélisation!$A$21,IF(C119&gt;=Modélisation!$B$20,Modélisation!$A$20,IF(C119&gt;=Modélisation!$B$19,Modélisation!$A$19,IF(C119&gt;=Modélisation!$B$18,Modélisation!$A$18,Modélisation!$A$17)))),IF(Modélisation!$B$10=6,IF(C119&gt;=Modélisation!$B$22,Modélisation!$A$22,IF(C119&gt;=Modélisation!$B$21,Modélisation!$A$21,IF(C119&gt;=Modélisation!$B$20,Modélisation!$A$20,IF(C119&gt;=Modélisation!$B$19,Modélisation!$A$19,IF(C119&gt;=Modélisation!$B$18,Modélisation!$A$18,Modélisation!$A$17))))),IF(Modélisation!$B$10=7,IF(C119&gt;=Modélisation!$B$23,Modélisation!$A$23,IF(C119&gt;=Modélisation!$B$22,Modélisation!$A$22,IF(C119&gt;=Modélisation!$B$21,Modélisation!$A$21,IF(C119&gt;=Modélisation!$B$20,Modélisation!$A$20,IF(C119&gt;=Modélisation!$B$19,Modélisation!$A$19,IF(C119&gt;=Modélisation!$B$18,Modélisation!$A$18,Modélisation!$A$17))))))))))))</f>
        <v/>
      </c>
      <c r="F119" s="1" t="str">
        <f>IF(ISBLANK(C119),"",VLOOKUP(E119,Modélisation!$A$17:$H$23,8,FALSE))</f>
        <v/>
      </c>
      <c r="G119" s="4" t="str">
        <f>IF(ISBLANK(C119),"",IF(Modélisation!$B$3="Oui",IF(D119=Liste!$F$2,0%,VLOOKUP(D119,Modélisation!$A$69:$B$86,2,FALSE)),""))</f>
        <v/>
      </c>
      <c r="H119" s="1" t="str">
        <f>IF(ISBLANK(C119),"",IF(Modélisation!$B$3="Oui",F119*(1-G119),F119))</f>
        <v/>
      </c>
    </row>
    <row r="120" spans="1:8" x14ac:dyDescent="0.35">
      <c r="A120" s="2">
        <v>119</v>
      </c>
      <c r="B120" s="36"/>
      <c r="C120" s="39"/>
      <c r="D120" s="37"/>
      <c r="E120" s="1" t="str">
        <f>IF(ISBLANK(C120),"",IF(Modélisation!$B$10=3,IF(C120&gt;=Modélisation!$B$19,Modélisation!$A$19,IF(C120&gt;=Modélisation!$B$18,Modélisation!$A$18,Modélisation!$A$17)),IF(Modélisation!$B$10=4,IF(C120&gt;=Modélisation!$B$20,Modélisation!$A$20,IF(C120&gt;=Modélisation!$B$19,Modélisation!$A$19,IF(C120&gt;=Modélisation!$B$18,Modélisation!$A$18,Modélisation!$A$17))),IF(Modélisation!$B$10=5,IF(C120&gt;=Modélisation!$B$21,Modélisation!$A$21,IF(C120&gt;=Modélisation!$B$20,Modélisation!$A$20,IF(C120&gt;=Modélisation!$B$19,Modélisation!$A$19,IF(C120&gt;=Modélisation!$B$18,Modélisation!$A$18,Modélisation!$A$17)))),IF(Modélisation!$B$10=6,IF(C120&gt;=Modélisation!$B$22,Modélisation!$A$22,IF(C120&gt;=Modélisation!$B$21,Modélisation!$A$21,IF(C120&gt;=Modélisation!$B$20,Modélisation!$A$20,IF(C120&gt;=Modélisation!$B$19,Modélisation!$A$19,IF(C120&gt;=Modélisation!$B$18,Modélisation!$A$18,Modélisation!$A$17))))),IF(Modélisation!$B$10=7,IF(C120&gt;=Modélisation!$B$23,Modélisation!$A$23,IF(C120&gt;=Modélisation!$B$22,Modélisation!$A$22,IF(C120&gt;=Modélisation!$B$21,Modélisation!$A$21,IF(C120&gt;=Modélisation!$B$20,Modélisation!$A$20,IF(C120&gt;=Modélisation!$B$19,Modélisation!$A$19,IF(C120&gt;=Modélisation!$B$18,Modélisation!$A$18,Modélisation!$A$17))))))))))))</f>
        <v/>
      </c>
      <c r="F120" s="1" t="str">
        <f>IF(ISBLANK(C120),"",VLOOKUP(E120,Modélisation!$A$17:$H$23,8,FALSE))</f>
        <v/>
      </c>
      <c r="G120" s="4" t="str">
        <f>IF(ISBLANK(C120),"",IF(Modélisation!$B$3="Oui",IF(D120=Liste!$F$2,0%,VLOOKUP(D120,Modélisation!$A$69:$B$86,2,FALSE)),""))</f>
        <v/>
      </c>
      <c r="H120" s="1" t="str">
        <f>IF(ISBLANK(C120),"",IF(Modélisation!$B$3="Oui",F120*(1-G120),F120))</f>
        <v/>
      </c>
    </row>
    <row r="121" spans="1:8" x14ac:dyDescent="0.35">
      <c r="A121" s="2">
        <v>120</v>
      </c>
      <c r="B121" s="36"/>
      <c r="C121" s="39"/>
      <c r="D121" s="37"/>
      <c r="E121" s="1" t="str">
        <f>IF(ISBLANK(C121),"",IF(Modélisation!$B$10=3,IF(C121&gt;=Modélisation!$B$19,Modélisation!$A$19,IF(C121&gt;=Modélisation!$B$18,Modélisation!$A$18,Modélisation!$A$17)),IF(Modélisation!$B$10=4,IF(C121&gt;=Modélisation!$B$20,Modélisation!$A$20,IF(C121&gt;=Modélisation!$B$19,Modélisation!$A$19,IF(C121&gt;=Modélisation!$B$18,Modélisation!$A$18,Modélisation!$A$17))),IF(Modélisation!$B$10=5,IF(C121&gt;=Modélisation!$B$21,Modélisation!$A$21,IF(C121&gt;=Modélisation!$B$20,Modélisation!$A$20,IF(C121&gt;=Modélisation!$B$19,Modélisation!$A$19,IF(C121&gt;=Modélisation!$B$18,Modélisation!$A$18,Modélisation!$A$17)))),IF(Modélisation!$B$10=6,IF(C121&gt;=Modélisation!$B$22,Modélisation!$A$22,IF(C121&gt;=Modélisation!$B$21,Modélisation!$A$21,IF(C121&gt;=Modélisation!$B$20,Modélisation!$A$20,IF(C121&gt;=Modélisation!$B$19,Modélisation!$A$19,IF(C121&gt;=Modélisation!$B$18,Modélisation!$A$18,Modélisation!$A$17))))),IF(Modélisation!$B$10=7,IF(C121&gt;=Modélisation!$B$23,Modélisation!$A$23,IF(C121&gt;=Modélisation!$B$22,Modélisation!$A$22,IF(C121&gt;=Modélisation!$B$21,Modélisation!$A$21,IF(C121&gt;=Modélisation!$B$20,Modélisation!$A$20,IF(C121&gt;=Modélisation!$B$19,Modélisation!$A$19,IF(C121&gt;=Modélisation!$B$18,Modélisation!$A$18,Modélisation!$A$17))))))))))))</f>
        <v/>
      </c>
      <c r="F121" s="1" t="str">
        <f>IF(ISBLANK(C121),"",VLOOKUP(E121,Modélisation!$A$17:$H$23,8,FALSE))</f>
        <v/>
      </c>
      <c r="G121" s="4" t="str">
        <f>IF(ISBLANK(C121),"",IF(Modélisation!$B$3="Oui",IF(D121=Liste!$F$2,0%,VLOOKUP(D121,Modélisation!$A$69:$B$86,2,FALSE)),""))</f>
        <v/>
      </c>
      <c r="H121" s="1" t="str">
        <f>IF(ISBLANK(C121),"",IF(Modélisation!$B$3="Oui",F121*(1-G121),F121))</f>
        <v/>
      </c>
    </row>
    <row r="122" spans="1:8" x14ac:dyDescent="0.35">
      <c r="A122" s="2">
        <v>121</v>
      </c>
      <c r="B122" s="36"/>
      <c r="C122" s="39"/>
      <c r="D122" s="37"/>
      <c r="E122" s="1" t="str">
        <f>IF(ISBLANK(C122),"",IF(Modélisation!$B$10=3,IF(C122&gt;=Modélisation!$B$19,Modélisation!$A$19,IF(C122&gt;=Modélisation!$B$18,Modélisation!$A$18,Modélisation!$A$17)),IF(Modélisation!$B$10=4,IF(C122&gt;=Modélisation!$B$20,Modélisation!$A$20,IF(C122&gt;=Modélisation!$B$19,Modélisation!$A$19,IF(C122&gt;=Modélisation!$B$18,Modélisation!$A$18,Modélisation!$A$17))),IF(Modélisation!$B$10=5,IF(C122&gt;=Modélisation!$B$21,Modélisation!$A$21,IF(C122&gt;=Modélisation!$B$20,Modélisation!$A$20,IF(C122&gt;=Modélisation!$B$19,Modélisation!$A$19,IF(C122&gt;=Modélisation!$B$18,Modélisation!$A$18,Modélisation!$A$17)))),IF(Modélisation!$B$10=6,IF(C122&gt;=Modélisation!$B$22,Modélisation!$A$22,IF(C122&gt;=Modélisation!$B$21,Modélisation!$A$21,IF(C122&gt;=Modélisation!$B$20,Modélisation!$A$20,IF(C122&gt;=Modélisation!$B$19,Modélisation!$A$19,IF(C122&gt;=Modélisation!$B$18,Modélisation!$A$18,Modélisation!$A$17))))),IF(Modélisation!$B$10=7,IF(C122&gt;=Modélisation!$B$23,Modélisation!$A$23,IF(C122&gt;=Modélisation!$B$22,Modélisation!$A$22,IF(C122&gt;=Modélisation!$B$21,Modélisation!$A$21,IF(C122&gt;=Modélisation!$B$20,Modélisation!$A$20,IF(C122&gt;=Modélisation!$B$19,Modélisation!$A$19,IF(C122&gt;=Modélisation!$B$18,Modélisation!$A$18,Modélisation!$A$17))))))))))))</f>
        <v/>
      </c>
      <c r="F122" s="1" t="str">
        <f>IF(ISBLANK(C122),"",VLOOKUP(E122,Modélisation!$A$17:$H$23,8,FALSE))</f>
        <v/>
      </c>
      <c r="G122" s="4" t="str">
        <f>IF(ISBLANK(C122),"",IF(Modélisation!$B$3="Oui",IF(D122=Liste!$F$2,0%,VLOOKUP(D122,Modélisation!$A$69:$B$86,2,FALSE)),""))</f>
        <v/>
      </c>
      <c r="H122" s="1" t="str">
        <f>IF(ISBLANK(C122),"",IF(Modélisation!$B$3="Oui",F122*(1-G122),F122))</f>
        <v/>
      </c>
    </row>
    <row r="123" spans="1:8" x14ac:dyDescent="0.35">
      <c r="A123" s="2">
        <v>122</v>
      </c>
      <c r="B123" s="36"/>
      <c r="C123" s="39"/>
      <c r="D123" s="37"/>
      <c r="E123" s="1" t="str">
        <f>IF(ISBLANK(C123),"",IF(Modélisation!$B$10=3,IF(C123&gt;=Modélisation!$B$19,Modélisation!$A$19,IF(C123&gt;=Modélisation!$B$18,Modélisation!$A$18,Modélisation!$A$17)),IF(Modélisation!$B$10=4,IF(C123&gt;=Modélisation!$B$20,Modélisation!$A$20,IF(C123&gt;=Modélisation!$B$19,Modélisation!$A$19,IF(C123&gt;=Modélisation!$B$18,Modélisation!$A$18,Modélisation!$A$17))),IF(Modélisation!$B$10=5,IF(C123&gt;=Modélisation!$B$21,Modélisation!$A$21,IF(C123&gt;=Modélisation!$B$20,Modélisation!$A$20,IF(C123&gt;=Modélisation!$B$19,Modélisation!$A$19,IF(C123&gt;=Modélisation!$B$18,Modélisation!$A$18,Modélisation!$A$17)))),IF(Modélisation!$B$10=6,IF(C123&gt;=Modélisation!$B$22,Modélisation!$A$22,IF(C123&gt;=Modélisation!$B$21,Modélisation!$A$21,IF(C123&gt;=Modélisation!$B$20,Modélisation!$A$20,IF(C123&gt;=Modélisation!$B$19,Modélisation!$A$19,IF(C123&gt;=Modélisation!$B$18,Modélisation!$A$18,Modélisation!$A$17))))),IF(Modélisation!$B$10=7,IF(C123&gt;=Modélisation!$B$23,Modélisation!$A$23,IF(C123&gt;=Modélisation!$B$22,Modélisation!$A$22,IF(C123&gt;=Modélisation!$B$21,Modélisation!$A$21,IF(C123&gt;=Modélisation!$B$20,Modélisation!$A$20,IF(C123&gt;=Modélisation!$B$19,Modélisation!$A$19,IF(C123&gt;=Modélisation!$B$18,Modélisation!$A$18,Modélisation!$A$17))))))))))))</f>
        <v/>
      </c>
      <c r="F123" s="1" t="str">
        <f>IF(ISBLANK(C123),"",VLOOKUP(E123,Modélisation!$A$17:$H$23,8,FALSE))</f>
        <v/>
      </c>
      <c r="G123" s="4" t="str">
        <f>IF(ISBLANK(C123),"",IF(Modélisation!$B$3="Oui",IF(D123=Liste!$F$2,0%,VLOOKUP(D123,Modélisation!$A$69:$B$86,2,FALSE)),""))</f>
        <v/>
      </c>
      <c r="H123" s="1" t="str">
        <f>IF(ISBLANK(C123),"",IF(Modélisation!$B$3="Oui",F123*(1-G123),F123))</f>
        <v/>
      </c>
    </row>
    <row r="124" spans="1:8" x14ac:dyDescent="0.35">
      <c r="A124" s="2">
        <v>123</v>
      </c>
      <c r="B124" s="36"/>
      <c r="C124" s="39"/>
      <c r="D124" s="37"/>
      <c r="E124" s="1" t="str">
        <f>IF(ISBLANK(C124),"",IF(Modélisation!$B$10=3,IF(C124&gt;=Modélisation!$B$19,Modélisation!$A$19,IF(C124&gt;=Modélisation!$B$18,Modélisation!$A$18,Modélisation!$A$17)),IF(Modélisation!$B$10=4,IF(C124&gt;=Modélisation!$B$20,Modélisation!$A$20,IF(C124&gt;=Modélisation!$B$19,Modélisation!$A$19,IF(C124&gt;=Modélisation!$B$18,Modélisation!$A$18,Modélisation!$A$17))),IF(Modélisation!$B$10=5,IF(C124&gt;=Modélisation!$B$21,Modélisation!$A$21,IF(C124&gt;=Modélisation!$B$20,Modélisation!$A$20,IF(C124&gt;=Modélisation!$B$19,Modélisation!$A$19,IF(C124&gt;=Modélisation!$B$18,Modélisation!$A$18,Modélisation!$A$17)))),IF(Modélisation!$B$10=6,IF(C124&gt;=Modélisation!$B$22,Modélisation!$A$22,IF(C124&gt;=Modélisation!$B$21,Modélisation!$A$21,IF(C124&gt;=Modélisation!$B$20,Modélisation!$A$20,IF(C124&gt;=Modélisation!$B$19,Modélisation!$A$19,IF(C124&gt;=Modélisation!$B$18,Modélisation!$A$18,Modélisation!$A$17))))),IF(Modélisation!$B$10=7,IF(C124&gt;=Modélisation!$B$23,Modélisation!$A$23,IF(C124&gt;=Modélisation!$B$22,Modélisation!$A$22,IF(C124&gt;=Modélisation!$B$21,Modélisation!$A$21,IF(C124&gt;=Modélisation!$B$20,Modélisation!$A$20,IF(C124&gt;=Modélisation!$B$19,Modélisation!$A$19,IF(C124&gt;=Modélisation!$B$18,Modélisation!$A$18,Modélisation!$A$17))))))))))))</f>
        <v/>
      </c>
      <c r="F124" s="1" t="str">
        <f>IF(ISBLANK(C124),"",VLOOKUP(E124,Modélisation!$A$17:$H$23,8,FALSE))</f>
        <v/>
      </c>
      <c r="G124" s="4" t="str">
        <f>IF(ISBLANK(C124),"",IF(Modélisation!$B$3="Oui",IF(D124=Liste!$F$2,0%,VLOOKUP(D124,Modélisation!$A$69:$B$86,2,FALSE)),""))</f>
        <v/>
      </c>
      <c r="H124" s="1" t="str">
        <f>IF(ISBLANK(C124),"",IF(Modélisation!$B$3="Oui",F124*(1-G124),F124))</f>
        <v/>
      </c>
    </row>
    <row r="125" spans="1:8" x14ac:dyDescent="0.35">
      <c r="A125" s="2">
        <v>124</v>
      </c>
      <c r="B125" s="36"/>
      <c r="C125" s="39"/>
      <c r="D125" s="37"/>
      <c r="E125" s="1" t="str">
        <f>IF(ISBLANK(C125),"",IF(Modélisation!$B$10=3,IF(C125&gt;=Modélisation!$B$19,Modélisation!$A$19,IF(C125&gt;=Modélisation!$B$18,Modélisation!$A$18,Modélisation!$A$17)),IF(Modélisation!$B$10=4,IF(C125&gt;=Modélisation!$B$20,Modélisation!$A$20,IF(C125&gt;=Modélisation!$B$19,Modélisation!$A$19,IF(C125&gt;=Modélisation!$B$18,Modélisation!$A$18,Modélisation!$A$17))),IF(Modélisation!$B$10=5,IF(C125&gt;=Modélisation!$B$21,Modélisation!$A$21,IF(C125&gt;=Modélisation!$B$20,Modélisation!$A$20,IF(C125&gt;=Modélisation!$B$19,Modélisation!$A$19,IF(C125&gt;=Modélisation!$B$18,Modélisation!$A$18,Modélisation!$A$17)))),IF(Modélisation!$B$10=6,IF(C125&gt;=Modélisation!$B$22,Modélisation!$A$22,IF(C125&gt;=Modélisation!$B$21,Modélisation!$A$21,IF(C125&gt;=Modélisation!$B$20,Modélisation!$A$20,IF(C125&gt;=Modélisation!$B$19,Modélisation!$A$19,IF(C125&gt;=Modélisation!$B$18,Modélisation!$A$18,Modélisation!$A$17))))),IF(Modélisation!$B$10=7,IF(C125&gt;=Modélisation!$B$23,Modélisation!$A$23,IF(C125&gt;=Modélisation!$B$22,Modélisation!$A$22,IF(C125&gt;=Modélisation!$B$21,Modélisation!$A$21,IF(C125&gt;=Modélisation!$B$20,Modélisation!$A$20,IF(C125&gt;=Modélisation!$B$19,Modélisation!$A$19,IF(C125&gt;=Modélisation!$B$18,Modélisation!$A$18,Modélisation!$A$17))))))))))))</f>
        <v/>
      </c>
      <c r="F125" s="1" t="str">
        <f>IF(ISBLANK(C125),"",VLOOKUP(E125,Modélisation!$A$17:$H$23,8,FALSE))</f>
        <v/>
      </c>
      <c r="G125" s="4" t="str">
        <f>IF(ISBLANK(C125),"",IF(Modélisation!$B$3="Oui",IF(D125=Liste!$F$2,0%,VLOOKUP(D125,Modélisation!$A$69:$B$86,2,FALSE)),""))</f>
        <v/>
      </c>
      <c r="H125" s="1" t="str">
        <f>IF(ISBLANK(C125),"",IF(Modélisation!$B$3="Oui",F125*(1-G125),F125))</f>
        <v/>
      </c>
    </row>
    <row r="126" spans="1:8" x14ac:dyDescent="0.35">
      <c r="A126" s="2">
        <v>125</v>
      </c>
      <c r="B126" s="36"/>
      <c r="C126" s="39"/>
      <c r="D126" s="37"/>
      <c r="E126" s="1" t="str">
        <f>IF(ISBLANK(C126),"",IF(Modélisation!$B$10=3,IF(C126&gt;=Modélisation!$B$19,Modélisation!$A$19,IF(C126&gt;=Modélisation!$B$18,Modélisation!$A$18,Modélisation!$A$17)),IF(Modélisation!$B$10=4,IF(C126&gt;=Modélisation!$B$20,Modélisation!$A$20,IF(C126&gt;=Modélisation!$B$19,Modélisation!$A$19,IF(C126&gt;=Modélisation!$B$18,Modélisation!$A$18,Modélisation!$A$17))),IF(Modélisation!$B$10=5,IF(C126&gt;=Modélisation!$B$21,Modélisation!$A$21,IF(C126&gt;=Modélisation!$B$20,Modélisation!$A$20,IF(C126&gt;=Modélisation!$B$19,Modélisation!$A$19,IF(C126&gt;=Modélisation!$B$18,Modélisation!$A$18,Modélisation!$A$17)))),IF(Modélisation!$B$10=6,IF(C126&gt;=Modélisation!$B$22,Modélisation!$A$22,IF(C126&gt;=Modélisation!$B$21,Modélisation!$A$21,IF(C126&gt;=Modélisation!$B$20,Modélisation!$A$20,IF(C126&gt;=Modélisation!$B$19,Modélisation!$A$19,IF(C126&gt;=Modélisation!$B$18,Modélisation!$A$18,Modélisation!$A$17))))),IF(Modélisation!$B$10=7,IF(C126&gt;=Modélisation!$B$23,Modélisation!$A$23,IF(C126&gt;=Modélisation!$B$22,Modélisation!$A$22,IF(C126&gt;=Modélisation!$B$21,Modélisation!$A$21,IF(C126&gt;=Modélisation!$B$20,Modélisation!$A$20,IF(C126&gt;=Modélisation!$B$19,Modélisation!$A$19,IF(C126&gt;=Modélisation!$B$18,Modélisation!$A$18,Modélisation!$A$17))))))))))))</f>
        <v/>
      </c>
      <c r="F126" s="1" t="str">
        <f>IF(ISBLANK(C126),"",VLOOKUP(E126,Modélisation!$A$17:$H$23,8,FALSE))</f>
        <v/>
      </c>
      <c r="G126" s="4" t="str">
        <f>IF(ISBLANK(C126),"",IF(Modélisation!$B$3="Oui",IF(D126=Liste!$F$2,0%,VLOOKUP(D126,Modélisation!$A$69:$B$86,2,FALSE)),""))</f>
        <v/>
      </c>
      <c r="H126" s="1" t="str">
        <f>IF(ISBLANK(C126),"",IF(Modélisation!$B$3="Oui",F126*(1-G126),F126))</f>
        <v/>
      </c>
    </row>
    <row r="127" spans="1:8" x14ac:dyDescent="0.35">
      <c r="A127" s="2">
        <v>126</v>
      </c>
      <c r="B127" s="36"/>
      <c r="C127" s="39"/>
      <c r="D127" s="37"/>
      <c r="E127" s="1" t="str">
        <f>IF(ISBLANK(C127),"",IF(Modélisation!$B$10=3,IF(C127&gt;=Modélisation!$B$19,Modélisation!$A$19,IF(C127&gt;=Modélisation!$B$18,Modélisation!$A$18,Modélisation!$A$17)),IF(Modélisation!$B$10=4,IF(C127&gt;=Modélisation!$B$20,Modélisation!$A$20,IF(C127&gt;=Modélisation!$B$19,Modélisation!$A$19,IF(C127&gt;=Modélisation!$B$18,Modélisation!$A$18,Modélisation!$A$17))),IF(Modélisation!$B$10=5,IF(C127&gt;=Modélisation!$B$21,Modélisation!$A$21,IF(C127&gt;=Modélisation!$B$20,Modélisation!$A$20,IF(C127&gt;=Modélisation!$B$19,Modélisation!$A$19,IF(C127&gt;=Modélisation!$B$18,Modélisation!$A$18,Modélisation!$A$17)))),IF(Modélisation!$B$10=6,IF(C127&gt;=Modélisation!$B$22,Modélisation!$A$22,IF(C127&gt;=Modélisation!$B$21,Modélisation!$A$21,IF(C127&gt;=Modélisation!$B$20,Modélisation!$A$20,IF(C127&gt;=Modélisation!$B$19,Modélisation!$A$19,IF(C127&gt;=Modélisation!$B$18,Modélisation!$A$18,Modélisation!$A$17))))),IF(Modélisation!$B$10=7,IF(C127&gt;=Modélisation!$B$23,Modélisation!$A$23,IF(C127&gt;=Modélisation!$B$22,Modélisation!$A$22,IF(C127&gt;=Modélisation!$B$21,Modélisation!$A$21,IF(C127&gt;=Modélisation!$B$20,Modélisation!$A$20,IF(C127&gt;=Modélisation!$B$19,Modélisation!$A$19,IF(C127&gt;=Modélisation!$B$18,Modélisation!$A$18,Modélisation!$A$17))))))))))))</f>
        <v/>
      </c>
      <c r="F127" s="1" t="str">
        <f>IF(ISBLANK(C127),"",VLOOKUP(E127,Modélisation!$A$17:$H$23,8,FALSE))</f>
        <v/>
      </c>
      <c r="G127" s="4" t="str">
        <f>IF(ISBLANK(C127),"",IF(Modélisation!$B$3="Oui",IF(D127=Liste!$F$2,0%,VLOOKUP(D127,Modélisation!$A$69:$B$86,2,FALSE)),""))</f>
        <v/>
      </c>
      <c r="H127" s="1" t="str">
        <f>IF(ISBLANK(C127),"",IF(Modélisation!$B$3="Oui",F127*(1-G127),F127))</f>
        <v/>
      </c>
    </row>
    <row r="128" spans="1:8" x14ac:dyDescent="0.35">
      <c r="A128" s="2">
        <v>127</v>
      </c>
      <c r="B128" s="36"/>
      <c r="C128" s="39"/>
      <c r="D128" s="37"/>
      <c r="E128" s="1" t="str">
        <f>IF(ISBLANK(C128),"",IF(Modélisation!$B$10=3,IF(C128&gt;=Modélisation!$B$19,Modélisation!$A$19,IF(C128&gt;=Modélisation!$B$18,Modélisation!$A$18,Modélisation!$A$17)),IF(Modélisation!$B$10=4,IF(C128&gt;=Modélisation!$B$20,Modélisation!$A$20,IF(C128&gt;=Modélisation!$B$19,Modélisation!$A$19,IF(C128&gt;=Modélisation!$B$18,Modélisation!$A$18,Modélisation!$A$17))),IF(Modélisation!$B$10=5,IF(C128&gt;=Modélisation!$B$21,Modélisation!$A$21,IF(C128&gt;=Modélisation!$B$20,Modélisation!$A$20,IF(C128&gt;=Modélisation!$B$19,Modélisation!$A$19,IF(C128&gt;=Modélisation!$B$18,Modélisation!$A$18,Modélisation!$A$17)))),IF(Modélisation!$B$10=6,IF(C128&gt;=Modélisation!$B$22,Modélisation!$A$22,IF(C128&gt;=Modélisation!$B$21,Modélisation!$A$21,IF(C128&gt;=Modélisation!$B$20,Modélisation!$A$20,IF(C128&gt;=Modélisation!$B$19,Modélisation!$A$19,IF(C128&gt;=Modélisation!$B$18,Modélisation!$A$18,Modélisation!$A$17))))),IF(Modélisation!$B$10=7,IF(C128&gt;=Modélisation!$B$23,Modélisation!$A$23,IF(C128&gt;=Modélisation!$B$22,Modélisation!$A$22,IF(C128&gt;=Modélisation!$B$21,Modélisation!$A$21,IF(C128&gt;=Modélisation!$B$20,Modélisation!$A$20,IF(C128&gt;=Modélisation!$B$19,Modélisation!$A$19,IF(C128&gt;=Modélisation!$B$18,Modélisation!$A$18,Modélisation!$A$17))))))))))))</f>
        <v/>
      </c>
      <c r="F128" s="1" t="str">
        <f>IF(ISBLANK(C128),"",VLOOKUP(E128,Modélisation!$A$17:$H$23,8,FALSE))</f>
        <v/>
      </c>
      <c r="G128" s="4" t="str">
        <f>IF(ISBLANK(C128),"",IF(Modélisation!$B$3="Oui",IF(D128=Liste!$F$2,0%,VLOOKUP(D128,Modélisation!$A$69:$B$86,2,FALSE)),""))</f>
        <v/>
      </c>
      <c r="H128" s="1" t="str">
        <f>IF(ISBLANK(C128),"",IF(Modélisation!$B$3="Oui",F128*(1-G128),F128))</f>
        <v/>
      </c>
    </row>
    <row r="129" spans="1:8" x14ac:dyDescent="0.35">
      <c r="A129" s="2">
        <v>128</v>
      </c>
      <c r="B129" s="36"/>
      <c r="C129" s="39"/>
      <c r="D129" s="37"/>
      <c r="E129" s="1" t="str">
        <f>IF(ISBLANK(C129),"",IF(Modélisation!$B$10=3,IF(C129&gt;=Modélisation!$B$19,Modélisation!$A$19,IF(C129&gt;=Modélisation!$B$18,Modélisation!$A$18,Modélisation!$A$17)),IF(Modélisation!$B$10=4,IF(C129&gt;=Modélisation!$B$20,Modélisation!$A$20,IF(C129&gt;=Modélisation!$B$19,Modélisation!$A$19,IF(C129&gt;=Modélisation!$B$18,Modélisation!$A$18,Modélisation!$A$17))),IF(Modélisation!$B$10=5,IF(C129&gt;=Modélisation!$B$21,Modélisation!$A$21,IF(C129&gt;=Modélisation!$B$20,Modélisation!$A$20,IF(C129&gt;=Modélisation!$B$19,Modélisation!$A$19,IF(C129&gt;=Modélisation!$B$18,Modélisation!$A$18,Modélisation!$A$17)))),IF(Modélisation!$B$10=6,IF(C129&gt;=Modélisation!$B$22,Modélisation!$A$22,IF(C129&gt;=Modélisation!$B$21,Modélisation!$A$21,IF(C129&gt;=Modélisation!$B$20,Modélisation!$A$20,IF(C129&gt;=Modélisation!$B$19,Modélisation!$A$19,IF(C129&gt;=Modélisation!$B$18,Modélisation!$A$18,Modélisation!$A$17))))),IF(Modélisation!$B$10=7,IF(C129&gt;=Modélisation!$B$23,Modélisation!$A$23,IF(C129&gt;=Modélisation!$B$22,Modélisation!$A$22,IF(C129&gt;=Modélisation!$B$21,Modélisation!$A$21,IF(C129&gt;=Modélisation!$B$20,Modélisation!$A$20,IF(C129&gt;=Modélisation!$B$19,Modélisation!$A$19,IF(C129&gt;=Modélisation!$B$18,Modélisation!$A$18,Modélisation!$A$17))))))))))))</f>
        <v/>
      </c>
      <c r="F129" s="1" t="str">
        <f>IF(ISBLANK(C129),"",VLOOKUP(E129,Modélisation!$A$17:$H$23,8,FALSE))</f>
        <v/>
      </c>
      <c r="G129" s="4" t="str">
        <f>IF(ISBLANK(C129),"",IF(Modélisation!$B$3="Oui",IF(D129=Liste!$F$2,0%,VLOOKUP(D129,Modélisation!$A$69:$B$86,2,FALSE)),""))</f>
        <v/>
      </c>
      <c r="H129" s="1" t="str">
        <f>IF(ISBLANK(C129),"",IF(Modélisation!$B$3="Oui",F129*(1-G129),F129))</f>
        <v/>
      </c>
    </row>
    <row r="130" spans="1:8" x14ac:dyDescent="0.35">
      <c r="A130" s="2">
        <v>129</v>
      </c>
      <c r="B130" s="36"/>
      <c r="C130" s="39"/>
      <c r="D130" s="37"/>
      <c r="E130" s="1" t="str">
        <f>IF(ISBLANK(C130),"",IF(Modélisation!$B$10=3,IF(C130&gt;=Modélisation!$B$19,Modélisation!$A$19,IF(C130&gt;=Modélisation!$B$18,Modélisation!$A$18,Modélisation!$A$17)),IF(Modélisation!$B$10=4,IF(C130&gt;=Modélisation!$B$20,Modélisation!$A$20,IF(C130&gt;=Modélisation!$B$19,Modélisation!$A$19,IF(C130&gt;=Modélisation!$B$18,Modélisation!$A$18,Modélisation!$A$17))),IF(Modélisation!$B$10=5,IF(C130&gt;=Modélisation!$B$21,Modélisation!$A$21,IF(C130&gt;=Modélisation!$B$20,Modélisation!$A$20,IF(C130&gt;=Modélisation!$B$19,Modélisation!$A$19,IF(C130&gt;=Modélisation!$B$18,Modélisation!$A$18,Modélisation!$A$17)))),IF(Modélisation!$B$10=6,IF(C130&gt;=Modélisation!$B$22,Modélisation!$A$22,IF(C130&gt;=Modélisation!$B$21,Modélisation!$A$21,IF(C130&gt;=Modélisation!$B$20,Modélisation!$A$20,IF(C130&gt;=Modélisation!$B$19,Modélisation!$A$19,IF(C130&gt;=Modélisation!$B$18,Modélisation!$A$18,Modélisation!$A$17))))),IF(Modélisation!$B$10=7,IF(C130&gt;=Modélisation!$B$23,Modélisation!$A$23,IF(C130&gt;=Modélisation!$B$22,Modélisation!$A$22,IF(C130&gt;=Modélisation!$B$21,Modélisation!$A$21,IF(C130&gt;=Modélisation!$B$20,Modélisation!$A$20,IF(C130&gt;=Modélisation!$B$19,Modélisation!$A$19,IF(C130&gt;=Modélisation!$B$18,Modélisation!$A$18,Modélisation!$A$17))))))))))))</f>
        <v/>
      </c>
      <c r="F130" s="1" t="str">
        <f>IF(ISBLANK(C130),"",VLOOKUP(E130,Modélisation!$A$17:$H$23,8,FALSE))</f>
        <v/>
      </c>
      <c r="G130" s="4" t="str">
        <f>IF(ISBLANK(C130),"",IF(Modélisation!$B$3="Oui",IF(D130=Liste!$F$2,0%,VLOOKUP(D130,Modélisation!$A$69:$B$86,2,FALSE)),""))</f>
        <v/>
      </c>
      <c r="H130" s="1" t="str">
        <f>IF(ISBLANK(C130),"",IF(Modélisation!$B$3="Oui",F130*(1-G130),F130))</f>
        <v/>
      </c>
    </row>
    <row r="131" spans="1:8" x14ac:dyDescent="0.35">
      <c r="A131" s="2">
        <v>130</v>
      </c>
      <c r="B131" s="36"/>
      <c r="C131" s="39"/>
      <c r="D131" s="37"/>
      <c r="E131" s="1" t="str">
        <f>IF(ISBLANK(C131),"",IF(Modélisation!$B$10=3,IF(C131&gt;=Modélisation!$B$19,Modélisation!$A$19,IF(C131&gt;=Modélisation!$B$18,Modélisation!$A$18,Modélisation!$A$17)),IF(Modélisation!$B$10=4,IF(C131&gt;=Modélisation!$B$20,Modélisation!$A$20,IF(C131&gt;=Modélisation!$B$19,Modélisation!$A$19,IF(C131&gt;=Modélisation!$B$18,Modélisation!$A$18,Modélisation!$A$17))),IF(Modélisation!$B$10=5,IF(C131&gt;=Modélisation!$B$21,Modélisation!$A$21,IF(C131&gt;=Modélisation!$B$20,Modélisation!$A$20,IF(C131&gt;=Modélisation!$B$19,Modélisation!$A$19,IF(C131&gt;=Modélisation!$B$18,Modélisation!$A$18,Modélisation!$A$17)))),IF(Modélisation!$B$10=6,IF(C131&gt;=Modélisation!$B$22,Modélisation!$A$22,IF(C131&gt;=Modélisation!$B$21,Modélisation!$A$21,IF(C131&gt;=Modélisation!$B$20,Modélisation!$A$20,IF(C131&gt;=Modélisation!$B$19,Modélisation!$A$19,IF(C131&gt;=Modélisation!$B$18,Modélisation!$A$18,Modélisation!$A$17))))),IF(Modélisation!$B$10=7,IF(C131&gt;=Modélisation!$B$23,Modélisation!$A$23,IF(C131&gt;=Modélisation!$B$22,Modélisation!$A$22,IF(C131&gt;=Modélisation!$B$21,Modélisation!$A$21,IF(C131&gt;=Modélisation!$B$20,Modélisation!$A$20,IF(C131&gt;=Modélisation!$B$19,Modélisation!$A$19,IF(C131&gt;=Modélisation!$B$18,Modélisation!$A$18,Modélisation!$A$17))))))))))))</f>
        <v/>
      </c>
      <c r="F131" s="1" t="str">
        <f>IF(ISBLANK(C131),"",VLOOKUP(E131,Modélisation!$A$17:$H$23,8,FALSE))</f>
        <v/>
      </c>
      <c r="G131" s="4" t="str">
        <f>IF(ISBLANK(C131),"",IF(Modélisation!$B$3="Oui",IF(D131=Liste!$F$2,0%,VLOOKUP(D131,Modélisation!$A$69:$B$86,2,FALSE)),""))</f>
        <v/>
      </c>
      <c r="H131" s="1" t="str">
        <f>IF(ISBLANK(C131),"",IF(Modélisation!$B$3="Oui",F131*(1-G131),F131))</f>
        <v/>
      </c>
    </row>
    <row r="132" spans="1:8" x14ac:dyDescent="0.35">
      <c r="A132" s="2">
        <v>131</v>
      </c>
      <c r="B132" s="36"/>
      <c r="C132" s="39"/>
      <c r="D132" s="37"/>
      <c r="E132" s="1" t="str">
        <f>IF(ISBLANK(C132),"",IF(Modélisation!$B$10=3,IF(C132&gt;=Modélisation!$B$19,Modélisation!$A$19,IF(C132&gt;=Modélisation!$B$18,Modélisation!$A$18,Modélisation!$A$17)),IF(Modélisation!$B$10=4,IF(C132&gt;=Modélisation!$B$20,Modélisation!$A$20,IF(C132&gt;=Modélisation!$B$19,Modélisation!$A$19,IF(C132&gt;=Modélisation!$B$18,Modélisation!$A$18,Modélisation!$A$17))),IF(Modélisation!$B$10=5,IF(C132&gt;=Modélisation!$B$21,Modélisation!$A$21,IF(C132&gt;=Modélisation!$B$20,Modélisation!$A$20,IF(C132&gt;=Modélisation!$B$19,Modélisation!$A$19,IF(C132&gt;=Modélisation!$B$18,Modélisation!$A$18,Modélisation!$A$17)))),IF(Modélisation!$B$10=6,IF(C132&gt;=Modélisation!$B$22,Modélisation!$A$22,IF(C132&gt;=Modélisation!$B$21,Modélisation!$A$21,IF(C132&gt;=Modélisation!$B$20,Modélisation!$A$20,IF(C132&gt;=Modélisation!$B$19,Modélisation!$A$19,IF(C132&gt;=Modélisation!$B$18,Modélisation!$A$18,Modélisation!$A$17))))),IF(Modélisation!$B$10=7,IF(C132&gt;=Modélisation!$B$23,Modélisation!$A$23,IF(C132&gt;=Modélisation!$B$22,Modélisation!$A$22,IF(C132&gt;=Modélisation!$B$21,Modélisation!$A$21,IF(C132&gt;=Modélisation!$B$20,Modélisation!$A$20,IF(C132&gt;=Modélisation!$B$19,Modélisation!$A$19,IF(C132&gt;=Modélisation!$B$18,Modélisation!$A$18,Modélisation!$A$17))))))))))))</f>
        <v/>
      </c>
      <c r="F132" s="1" t="str">
        <f>IF(ISBLANK(C132),"",VLOOKUP(E132,Modélisation!$A$17:$H$23,8,FALSE))</f>
        <v/>
      </c>
      <c r="G132" s="4" t="str">
        <f>IF(ISBLANK(C132),"",IF(Modélisation!$B$3="Oui",IF(D132=Liste!$F$2,0%,VLOOKUP(D132,Modélisation!$A$69:$B$86,2,FALSE)),""))</f>
        <v/>
      </c>
      <c r="H132" s="1" t="str">
        <f>IF(ISBLANK(C132),"",IF(Modélisation!$B$3="Oui",F132*(1-G132),F132))</f>
        <v/>
      </c>
    </row>
    <row r="133" spans="1:8" x14ac:dyDescent="0.35">
      <c r="A133" s="2">
        <v>132</v>
      </c>
      <c r="B133" s="36"/>
      <c r="C133" s="39"/>
      <c r="D133" s="37"/>
      <c r="E133" s="1" t="str">
        <f>IF(ISBLANK(C133),"",IF(Modélisation!$B$10=3,IF(C133&gt;=Modélisation!$B$19,Modélisation!$A$19,IF(C133&gt;=Modélisation!$B$18,Modélisation!$A$18,Modélisation!$A$17)),IF(Modélisation!$B$10=4,IF(C133&gt;=Modélisation!$B$20,Modélisation!$A$20,IF(C133&gt;=Modélisation!$B$19,Modélisation!$A$19,IF(C133&gt;=Modélisation!$B$18,Modélisation!$A$18,Modélisation!$A$17))),IF(Modélisation!$B$10=5,IF(C133&gt;=Modélisation!$B$21,Modélisation!$A$21,IF(C133&gt;=Modélisation!$B$20,Modélisation!$A$20,IF(C133&gt;=Modélisation!$B$19,Modélisation!$A$19,IF(C133&gt;=Modélisation!$B$18,Modélisation!$A$18,Modélisation!$A$17)))),IF(Modélisation!$B$10=6,IF(C133&gt;=Modélisation!$B$22,Modélisation!$A$22,IF(C133&gt;=Modélisation!$B$21,Modélisation!$A$21,IF(C133&gt;=Modélisation!$B$20,Modélisation!$A$20,IF(C133&gt;=Modélisation!$B$19,Modélisation!$A$19,IF(C133&gt;=Modélisation!$B$18,Modélisation!$A$18,Modélisation!$A$17))))),IF(Modélisation!$B$10=7,IF(C133&gt;=Modélisation!$B$23,Modélisation!$A$23,IF(C133&gt;=Modélisation!$B$22,Modélisation!$A$22,IF(C133&gt;=Modélisation!$B$21,Modélisation!$A$21,IF(C133&gt;=Modélisation!$B$20,Modélisation!$A$20,IF(C133&gt;=Modélisation!$B$19,Modélisation!$A$19,IF(C133&gt;=Modélisation!$B$18,Modélisation!$A$18,Modélisation!$A$17))))))))))))</f>
        <v/>
      </c>
      <c r="F133" s="1" t="str">
        <f>IF(ISBLANK(C133),"",VLOOKUP(E133,Modélisation!$A$17:$H$23,8,FALSE))</f>
        <v/>
      </c>
      <c r="G133" s="4" t="str">
        <f>IF(ISBLANK(C133),"",IF(Modélisation!$B$3="Oui",IF(D133=Liste!$F$2,0%,VLOOKUP(D133,Modélisation!$A$69:$B$86,2,FALSE)),""))</f>
        <v/>
      </c>
      <c r="H133" s="1" t="str">
        <f>IF(ISBLANK(C133),"",IF(Modélisation!$B$3="Oui",F133*(1-G133),F133))</f>
        <v/>
      </c>
    </row>
    <row r="134" spans="1:8" x14ac:dyDescent="0.35">
      <c r="A134" s="2">
        <v>133</v>
      </c>
      <c r="B134" s="36"/>
      <c r="C134" s="39"/>
      <c r="D134" s="37"/>
      <c r="E134" s="1" t="str">
        <f>IF(ISBLANK(C134),"",IF(Modélisation!$B$10=3,IF(C134&gt;=Modélisation!$B$19,Modélisation!$A$19,IF(C134&gt;=Modélisation!$B$18,Modélisation!$A$18,Modélisation!$A$17)),IF(Modélisation!$B$10=4,IF(C134&gt;=Modélisation!$B$20,Modélisation!$A$20,IF(C134&gt;=Modélisation!$B$19,Modélisation!$A$19,IF(C134&gt;=Modélisation!$B$18,Modélisation!$A$18,Modélisation!$A$17))),IF(Modélisation!$B$10=5,IF(C134&gt;=Modélisation!$B$21,Modélisation!$A$21,IF(C134&gt;=Modélisation!$B$20,Modélisation!$A$20,IF(C134&gt;=Modélisation!$B$19,Modélisation!$A$19,IF(C134&gt;=Modélisation!$B$18,Modélisation!$A$18,Modélisation!$A$17)))),IF(Modélisation!$B$10=6,IF(C134&gt;=Modélisation!$B$22,Modélisation!$A$22,IF(C134&gt;=Modélisation!$B$21,Modélisation!$A$21,IF(C134&gt;=Modélisation!$B$20,Modélisation!$A$20,IF(C134&gt;=Modélisation!$B$19,Modélisation!$A$19,IF(C134&gt;=Modélisation!$B$18,Modélisation!$A$18,Modélisation!$A$17))))),IF(Modélisation!$B$10=7,IF(C134&gt;=Modélisation!$B$23,Modélisation!$A$23,IF(C134&gt;=Modélisation!$B$22,Modélisation!$A$22,IF(C134&gt;=Modélisation!$B$21,Modélisation!$A$21,IF(C134&gt;=Modélisation!$B$20,Modélisation!$A$20,IF(C134&gt;=Modélisation!$B$19,Modélisation!$A$19,IF(C134&gt;=Modélisation!$B$18,Modélisation!$A$18,Modélisation!$A$17))))))))))))</f>
        <v/>
      </c>
      <c r="F134" s="1" t="str">
        <f>IF(ISBLANK(C134),"",VLOOKUP(E134,Modélisation!$A$17:$H$23,8,FALSE))</f>
        <v/>
      </c>
      <c r="G134" s="4" t="str">
        <f>IF(ISBLANK(C134),"",IF(Modélisation!$B$3="Oui",IF(D134=Liste!$F$2,0%,VLOOKUP(D134,Modélisation!$A$69:$B$86,2,FALSE)),""))</f>
        <v/>
      </c>
      <c r="H134" s="1" t="str">
        <f>IF(ISBLANK(C134),"",IF(Modélisation!$B$3="Oui",F134*(1-G134),F134))</f>
        <v/>
      </c>
    </row>
    <row r="135" spans="1:8" x14ac:dyDescent="0.35">
      <c r="A135" s="2">
        <v>134</v>
      </c>
      <c r="B135" s="36"/>
      <c r="C135" s="39"/>
      <c r="D135" s="37"/>
      <c r="E135" s="1" t="str">
        <f>IF(ISBLANK(C135),"",IF(Modélisation!$B$10=3,IF(C135&gt;=Modélisation!$B$19,Modélisation!$A$19,IF(C135&gt;=Modélisation!$B$18,Modélisation!$A$18,Modélisation!$A$17)),IF(Modélisation!$B$10=4,IF(C135&gt;=Modélisation!$B$20,Modélisation!$A$20,IF(C135&gt;=Modélisation!$B$19,Modélisation!$A$19,IF(C135&gt;=Modélisation!$B$18,Modélisation!$A$18,Modélisation!$A$17))),IF(Modélisation!$B$10=5,IF(C135&gt;=Modélisation!$B$21,Modélisation!$A$21,IF(C135&gt;=Modélisation!$B$20,Modélisation!$A$20,IF(C135&gt;=Modélisation!$B$19,Modélisation!$A$19,IF(C135&gt;=Modélisation!$B$18,Modélisation!$A$18,Modélisation!$A$17)))),IF(Modélisation!$B$10=6,IF(C135&gt;=Modélisation!$B$22,Modélisation!$A$22,IF(C135&gt;=Modélisation!$B$21,Modélisation!$A$21,IF(C135&gt;=Modélisation!$B$20,Modélisation!$A$20,IF(C135&gt;=Modélisation!$B$19,Modélisation!$A$19,IF(C135&gt;=Modélisation!$B$18,Modélisation!$A$18,Modélisation!$A$17))))),IF(Modélisation!$B$10=7,IF(C135&gt;=Modélisation!$B$23,Modélisation!$A$23,IF(C135&gt;=Modélisation!$B$22,Modélisation!$A$22,IF(C135&gt;=Modélisation!$B$21,Modélisation!$A$21,IF(C135&gt;=Modélisation!$B$20,Modélisation!$A$20,IF(C135&gt;=Modélisation!$B$19,Modélisation!$A$19,IF(C135&gt;=Modélisation!$B$18,Modélisation!$A$18,Modélisation!$A$17))))))))))))</f>
        <v/>
      </c>
      <c r="F135" s="1" t="str">
        <f>IF(ISBLANK(C135),"",VLOOKUP(E135,Modélisation!$A$17:$H$23,8,FALSE))</f>
        <v/>
      </c>
      <c r="G135" s="4" t="str">
        <f>IF(ISBLANK(C135),"",IF(Modélisation!$B$3="Oui",IF(D135=Liste!$F$2,0%,VLOOKUP(D135,Modélisation!$A$69:$B$86,2,FALSE)),""))</f>
        <v/>
      </c>
      <c r="H135" s="1" t="str">
        <f>IF(ISBLANK(C135),"",IF(Modélisation!$B$3="Oui",F135*(1-G135),F135))</f>
        <v/>
      </c>
    </row>
    <row r="136" spans="1:8" x14ac:dyDescent="0.35">
      <c r="A136" s="2">
        <v>135</v>
      </c>
      <c r="B136" s="36"/>
      <c r="C136" s="39"/>
      <c r="D136" s="37"/>
      <c r="E136" s="1" t="str">
        <f>IF(ISBLANK(C136),"",IF(Modélisation!$B$10=3,IF(C136&gt;=Modélisation!$B$19,Modélisation!$A$19,IF(C136&gt;=Modélisation!$B$18,Modélisation!$A$18,Modélisation!$A$17)),IF(Modélisation!$B$10=4,IF(C136&gt;=Modélisation!$B$20,Modélisation!$A$20,IF(C136&gt;=Modélisation!$B$19,Modélisation!$A$19,IF(C136&gt;=Modélisation!$B$18,Modélisation!$A$18,Modélisation!$A$17))),IF(Modélisation!$B$10=5,IF(C136&gt;=Modélisation!$B$21,Modélisation!$A$21,IF(C136&gt;=Modélisation!$B$20,Modélisation!$A$20,IF(C136&gt;=Modélisation!$B$19,Modélisation!$A$19,IF(C136&gt;=Modélisation!$B$18,Modélisation!$A$18,Modélisation!$A$17)))),IF(Modélisation!$B$10=6,IF(C136&gt;=Modélisation!$B$22,Modélisation!$A$22,IF(C136&gt;=Modélisation!$B$21,Modélisation!$A$21,IF(C136&gt;=Modélisation!$B$20,Modélisation!$A$20,IF(C136&gt;=Modélisation!$B$19,Modélisation!$A$19,IF(C136&gt;=Modélisation!$B$18,Modélisation!$A$18,Modélisation!$A$17))))),IF(Modélisation!$B$10=7,IF(C136&gt;=Modélisation!$B$23,Modélisation!$A$23,IF(C136&gt;=Modélisation!$B$22,Modélisation!$A$22,IF(C136&gt;=Modélisation!$B$21,Modélisation!$A$21,IF(C136&gt;=Modélisation!$B$20,Modélisation!$A$20,IF(C136&gt;=Modélisation!$B$19,Modélisation!$A$19,IF(C136&gt;=Modélisation!$B$18,Modélisation!$A$18,Modélisation!$A$17))))))))))))</f>
        <v/>
      </c>
      <c r="F136" s="1" t="str">
        <f>IF(ISBLANK(C136),"",VLOOKUP(E136,Modélisation!$A$17:$H$23,8,FALSE))</f>
        <v/>
      </c>
      <c r="G136" s="4" t="str">
        <f>IF(ISBLANK(C136),"",IF(Modélisation!$B$3="Oui",IF(D136=Liste!$F$2,0%,VLOOKUP(D136,Modélisation!$A$69:$B$86,2,FALSE)),""))</f>
        <v/>
      </c>
      <c r="H136" s="1" t="str">
        <f>IF(ISBLANK(C136),"",IF(Modélisation!$B$3="Oui",F136*(1-G136),F136))</f>
        <v/>
      </c>
    </row>
    <row r="137" spans="1:8" x14ac:dyDescent="0.35">
      <c r="A137" s="2">
        <v>136</v>
      </c>
      <c r="B137" s="36"/>
      <c r="C137" s="39"/>
      <c r="D137" s="37"/>
      <c r="E137" s="1" t="str">
        <f>IF(ISBLANK(C137),"",IF(Modélisation!$B$10=3,IF(C137&gt;=Modélisation!$B$19,Modélisation!$A$19,IF(C137&gt;=Modélisation!$B$18,Modélisation!$A$18,Modélisation!$A$17)),IF(Modélisation!$B$10=4,IF(C137&gt;=Modélisation!$B$20,Modélisation!$A$20,IF(C137&gt;=Modélisation!$B$19,Modélisation!$A$19,IF(C137&gt;=Modélisation!$B$18,Modélisation!$A$18,Modélisation!$A$17))),IF(Modélisation!$B$10=5,IF(C137&gt;=Modélisation!$B$21,Modélisation!$A$21,IF(C137&gt;=Modélisation!$B$20,Modélisation!$A$20,IF(C137&gt;=Modélisation!$B$19,Modélisation!$A$19,IF(C137&gt;=Modélisation!$B$18,Modélisation!$A$18,Modélisation!$A$17)))),IF(Modélisation!$B$10=6,IF(C137&gt;=Modélisation!$B$22,Modélisation!$A$22,IF(C137&gt;=Modélisation!$B$21,Modélisation!$A$21,IF(C137&gt;=Modélisation!$B$20,Modélisation!$A$20,IF(C137&gt;=Modélisation!$B$19,Modélisation!$A$19,IF(C137&gt;=Modélisation!$B$18,Modélisation!$A$18,Modélisation!$A$17))))),IF(Modélisation!$B$10=7,IF(C137&gt;=Modélisation!$B$23,Modélisation!$A$23,IF(C137&gt;=Modélisation!$B$22,Modélisation!$A$22,IF(C137&gt;=Modélisation!$B$21,Modélisation!$A$21,IF(C137&gt;=Modélisation!$B$20,Modélisation!$A$20,IF(C137&gt;=Modélisation!$B$19,Modélisation!$A$19,IF(C137&gt;=Modélisation!$B$18,Modélisation!$A$18,Modélisation!$A$17))))))))))))</f>
        <v/>
      </c>
      <c r="F137" s="1" t="str">
        <f>IF(ISBLANK(C137),"",VLOOKUP(E137,Modélisation!$A$17:$H$23,8,FALSE))</f>
        <v/>
      </c>
      <c r="G137" s="4" t="str">
        <f>IF(ISBLANK(C137),"",IF(Modélisation!$B$3="Oui",IF(D137=Liste!$F$2,0%,VLOOKUP(D137,Modélisation!$A$69:$B$86,2,FALSE)),""))</f>
        <v/>
      </c>
      <c r="H137" s="1" t="str">
        <f>IF(ISBLANK(C137),"",IF(Modélisation!$B$3="Oui",F137*(1-G137),F137))</f>
        <v/>
      </c>
    </row>
    <row r="138" spans="1:8" x14ac:dyDescent="0.35">
      <c r="A138" s="2">
        <v>137</v>
      </c>
      <c r="B138" s="36"/>
      <c r="C138" s="39"/>
      <c r="D138" s="37"/>
      <c r="E138" s="1" t="str">
        <f>IF(ISBLANK(C138),"",IF(Modélisation!$B$10=3,IF(C138&gt;=Modélisation!$B$19,Modélisation!$A$19,IF(C138&gt;=Modélisation!$B$18,Modélisation!$A$18,Modélisation!$A$17)),IF(Modélisation!$B$10=4,IF(C138&gt;=Modélisation!$B$20,Modélisation!$A$20,IF(C138&gt;=Modélisation!$B$19,Modélisation!$A$19,IF(C138&gt;=Modélisation!$B$18,Modélisation!$A$18,Modélisation!$A$17))),IF(Modélisation!$B$10=5,IF(C138&gt;=Modélisation!$B$21,Modélisation!$A$21,IF(C138&gt;=Modélisation!$B$20,Modélisation!$A$20,IF(C138&gt;=Modélisation!$B$19,Modélisation!$A$19,IF(C138&gt;=Modélisation!$B$18,Modélisation!$A$18,Modélisation!$A$17)))),IF(Modélisation!$B$10=6,IF(C138&gt;=Modélisation!$B$22,Modélisation!$A$22,IF(C138&gt;=Modélisation!$B$21,Modélisation!$A$21,IF(C138&gt;=Modélisation!$B$20,Modélisation!$A$20,IF(C138&gt;=Modélisation!$B$19,Modélisation!$A$19,IF(C138&gt;=Modélisation!$B$18,Modélisation!$A$18,Modélisation!$A$17))))),IF(Modélisation!$B$10=7,IF(C138&gt;=Modélisation!$B$23,Modélisation!$A$23,IF(C138&gt;=Modélisation!$B$22,Modélisation!$A$22,IF(C138&gt;=Modélisation!$B$21,Modélisation!$A$21,IF(C138&gt;=Modélisation!$B$20,Modélisation!$A$20,IF(C138&gt;=Modélisation!$B$19,Modélisation!$A$19,IF(C138&gt;=Modélisation!$B$18,Modélisation!$A$18,Modélisation!$A$17))))))))))))</f>
        <v/>
      </c>
      <c r="F138" s="1" t="str">
        <f>IF(ISBLANK(C138),"",VLOOKUP(E138,Modélisation!$A$17:$H$23,8,FALSE))</f>
        <v/>
      </c>
      <c r="G138" s="4" t="str">
        <f>IF(ISBLANK(C138),"",IF(Modélisation!$B$3="Oui",IF(D138=Liste!$F$2,0%,VLOOKUP(D138,Modélisation!$A$69:$B$86,2,FALSE)),""))</f>
        <v/>
      </c>
      <c r="H138" s="1" t="str">
        <f>IF(ISBLANK(C138),"",IF(Modélisation!$B$3="Oui",F138*(1-G138),F138))</f>
        <v/>
      </c>
    </row>
    <row r="139" spans="1:8" x14ac:dyDescent="0.35">
      <c r="A139" s="2">
        <v>138</v>
      </c>
      <c r="B139" s="36"/>
      <c r="C139" s="39"/>
      <c r="D139" s="37"/>
      <c r="E139" s="1" t="str">
        <f>IF(ISBLANK(C139),"",IF(Modélisation!$B$10=3,IF(C139&gt;=Modélisation!$B$19,Modélisation!$A$19,IF(C139&gt;=Modélisation!$B$18,Modélisation!$A$18,Modélisation!$A$17)),IF(Modélisation!$B$10=4,IF(C139&gt;=Modélisation!$B$20,Modélisation!$A$20,IF(C139&gt;=Modélisation!$B$19,Modélisation!$A$19,IF(C139&gt;=Modélisation!$B$18,Modélisation!$A$18,Modélisation!$A$17))),IF(Modélisation!$B$10=5,IF(C139&gt;=Modélisation!$B$21,Modélisation!$A$21,IF(C139&gt;=Modélisation!$B$20,Modélisation!$A$20,IF(C139&gt;=Modélisation!$B$19,Modélisation!$A$19,IF(C139&gt;=Modélisation!$B$18,Modélisation!$A$18,Modélisation!$A$17)))),IF(Modélisation!$B$10=6,IF(C139&gt;=Modélisation!$B$22,Modélisation!$A$22,IF(C139&gt;=Modélisation!$B$21,Modélisation!$A$21,IF(C139&gt;=Modélisation!$B$20,Modélisation!$A$20,IF(C139&gt;=Modélisation!$B$19,Modélisation!$A$19,IF(C139&gt;=Modélisation!$B$18,Modélisation!$A$18,Modélisation!$A$17))))),IF(Modélisation!$B$10=7,IF(C139&gt;=Modélisation!$B$23,Modélisation!$A$23,IF(C139&gt;=Modélisation!$B$22,Modélisation!$A$22,IF(C139&gt;=Modélisation!$B$21,Modélisation!$A$21,IF(C139&gt;=Modélisation!$B$20,Modélisation!$A$20,IF(C139&gt;=Modélisation!$B$19,Modélisation!$A$19,IF(C139&gt;=Modélisation!$B$18,Modélisation!$A$18,Modélisation!$A$17))))))))))))</f>
        <v/>
      </c>
      <c r="F139" s="1" t="str">
        <f>IF(ISBLANK(C139),"",VLOOKUP(E139,Modélisation!$A$17:$H$23,8,FALSE))</f>
        <v/>
      </c>
      <c r="G139" s="4" t="str">
        <f>IF(ISBLANK(C139),"",IF(Modélisation!$B$3="Oui",IF(D139=Liste!$F$2,0%,VLOOKUP(D139,Modélisation!$A$69:$B$86,2,FALSE)),""))</f>
        <v/>
      </c>
      <c r="H139" s="1" t="str">
        <f>IF(ISBLANK(C139),"",IF(Modélisation!$B$3="Oui",F139*(1-G139),F139))</f>
        <v/>
      </c>
    </row>
    <row r="140" spans="1:8" x14ac:dyDescent="0.35">
      <c r="A140" s="2">
        <v>139</v>
      </c>
      <c r="B140" s="36"/>
      <c r="C140" s="39"/>
      <c r="D140" s="37"/>
      <c r="E140" s="1" t="str">
        <f>IF(ISBLANK(C140),"",IF(Modélisation!$B$10=3,IF(C140&gt;=Modélisation!$B$19,Modélisation!$A$19,IF(C140&gt;=Modélisation!$B$18,Modélisation!$A$18,Modélisation!$A$17)),IF(Modélisation!$B$10=4,IF(C140&gt;=Modélisation!$B$20,Modélisation!$A$20,IF(C140&gt;=Modélisation!$B$19,Modélisation!$A$19,IF(C140&gt;=Modélisation!$B$18,Modélisation!$A$18,Modélisation!$A$17))),IF(Modélisation!$B$10=5,IF(C140&gt;=Modélisation!$B$21,Modélisation!$A$21,IF(C140&gt;=Modélisation!$B$20,Modélisation!$A$20,IF(C140&gt;=Modélisation!$B$19,Modélisation!$A$19,IF(C140&gt;=Modélisation!$B$18,Modélisation!$A$18,Modélisation!$A$17)))),IF(Modélisation!$B$10=6,IF(C140&gt;=Modélisation!$B$22,Modélisation!$A$22,IF(C140&gt;=Modélisation!$B$21,Modélisation!$A$21,IF(C140&gt;=Modélisation!$B$20,Modélisation!$A$20,IF(C140&gt;=Modélisation!$B$19,Modélisation!$A$19,IF(C140&gt;=Modélisation!$B$18,Modélisation!$A$18,Modélisation!$A$17))))),IF(Modélisation!$B$10=7,IF(C140&gt;=Modélisation!$B$23,Modélisation!$A$23,IF(C140&gt;=Modélisation!$B$22,Modélisation!$A$22,IF(C140&gt;=Modélisation!$B$21,Modélisation!$A$21,IF(C140&gt;=Modélisation!$B$20,Modélisation!$A$20,IF(C140&gt;=Modélisation!$B$19,Modélisation!$A$19,IF(C140&gt;=Modélisation!$B$18,Modélisation!$A$18,Modélisation!$A$17))))))))))))</f>
        <v/>
      </c>
      <c r="F140" s="1" t="str">
        <f>IF(ISBLANK(C140),"",VLOOKUP(E140,Modélisation!$A$17:$H$23,8,FALSE))</f>
        <v/>
      </c>
      <c r="G140" s="4" t="str">
        <f>IF(ISBLANK(C140),"",IF(Modélisation!$B$3="Oui",IF(D140=Liste!$F$2,0%,VLOOKUP(D140,Modélisation!$A$69:$B$86,2,FALSE)),""))</f>
        <v/>
      </c>
      <c r="H140" s="1" t="str">
        <f>IF(ISBLANK(C140),"",IF(Modélisation!$B$3="Oui",F140*(1-G140),F140))</f>
        <v/>
      </c>
    </row>
    <row r="141" spans="1:8" x14ac:dyDescent="0.35">
      <c r="A141" s="2">
        <v>140</v>
      </c>
      <c r="B141" s="36"/>
      <c r="C141" s="39"/>
      <c r="D141" s="37"/>
      <c r="E141" s="1" t="str">
        <f>IF(ISBLANK(C141),"",IF(Modélisation!$B$10=3,IF(C141&gt;=Modélisation!$B$19,Modélisation!$A$19,IF(C141&gt;=Modélisation!$B$18,Modélisation!$A$18,Modélisation!$A$17)),IF(Modélisation!$B$10=4,IF(C141&gt;=Modélisation!$B$20,Modélisation!$A$20,IF(C141&gt;=Modélisation!$B$19,Modélisation!$A$19,IF(C141&gt;=Modélisation!$B$18,Modélisation!$A$18,Modélisation!$A$17))),IF(Modélisation!$B$10=5,IF(C141&gt;=Modélisation!$B$21,Modélisation!$A$21,IF(C141&gt;=Modélisation!$B$20,Modélisation!$A$20,IF(C141&gt;=Modélisation!$B$19,Modélisation!$A$19,IF(C141&gt;=Modélisation!$B$18,Modélisation!$A$18,Modélisation!$A$17)))),IF(Modélisation!$B$10=6,IF(C141&gt;=Modélisation!$B$22,Modélisation!$A$22,IF(C141&gt;=Modélisation!$B$21,Modélisation!$A$21,IF(C141&gt;=Modélisation!$B$20,Modélisation!$A$20,IF(C141&gt;=Modélisation!$B$19,Modélisation!$A$19,IF(C141&gt;=Modélisation!$B$18,Modélisation!$A$18,Modélisation!$A$17))))),IF(Modélisation!$B$10=7,IF(C141&gt;=Modélisation!$B$23,Modélisation!$A$23,IF(C141&gt;=Modélisation!$B$22,Modélisation!$A$22,IF(C141&gt;=Modélisation!$B$21,Modélisation!$A$21,IF(C141&gt;=Modélisation!$B$20,Modélisation!$A$20,IF(C141&gt;=Modélisation!$B$19,Modélisation!$A$19,IF(C141&gt;=Modélisation!$B$18,Modélisation!$A$18,Modélisation!$A$17))))))))))))</f>
        <v/>
      </c>
      <c r="F141" s="1" t="str">
        <f>IF(ISBLANK(C141),"",VLOOKUP(E141,Modélisation!$A$17:$H$23,8,FALSE))</f>
        <v/>
      </c>
      <c r="G141" s="4" t="str">
        <f>IF(ISBLANK(C141),"",IF(Modélisation!$B$3="Oui",IF(D141=Liste!$F$2,0%,VLOOKUP(D141,Modélisation!$A$69:$B$86,2,FALSE)),""))</f>
        <v/>
      </c>
      <c r="H141" s="1" t="str">
        <f>IF(ISBLANK(C141),"",IF(Modélisation!$B$3="Oui",F141*(1-G141),F141))</f>
        <v/>
      </c>
    </row>
    <row r="142" spans="1:8" x14ac:dyDescent="0.35">
      <c r="A142" s="2">
        <v>141</v>
      </c>
      <c r="B142" s="36"/>
      <c r="C142" s="39"/>
      <c r="D142" s="37"/>
      <c r="E142" s="1" t="str">
        <f>IF(ISBLANK(C142),"",IF(Modélisation!$B$10=3,IF(C142&gt;=Modélisation!$B$19,Modélisation!$A$19,IF(C142&gt;=Modélisation!$B$18,Modélisation!$A$18,Modélisation!$A$17)),IF(Modélisation!$B$10=4,IF(C142&gt;=Modélisation!$B$20,Modélisation!$A$20,IF(C142&gt;=Modélisation!$B$19,Modélisation!$A$19,IF(C142&gt;=Modélisation!$B$18,Modélisation!$A$18,Modélisation!$A$17))),IF(Modélisation!$B$10=5,IF(C142&gt;=Modélisation!$B$21,Modélisation!$A$21,IF(C142&gt;=Modélisation!$B$20,Modélisation!$A$20,IF(C142&gt;=Modélisation!$B$19,Modélisation!$A$19,IF(C142&gt;=Modélisation!$B$18,Modélisation!$A$18,Modélisation!$A$17)))),IF(Modélisation!$B$10=6,IF(C142&gt;=Modélisation!$B$22,Modélisation!$A$22,IF(C142&gt;=Modélisation!$B$21,Modélisation!$A$21,IF(C142&gt;=Modélisation!$B$20,Modélisation!$A$20,IF(C142&gt;=Modélisation!$B$19,Modélisation!$A$19,IF(C142&gt;=Modélisation!$B$18,Modélisation!$A$18,Modélisation!$A$17))))),IF(Modélisation!$B$10=7,IF(C142&gt;=Modélisation!$B$23,Modélisation!$A$23,IF(C142&gt;=Modélisation!$B$22,Modélisation!$A$22,IF(C142&gt;=Modélisation!$B$21,Modélisation!$A$21,IF(C142&gt;=Modélisation!$B$20,Modélisation!$A$20,IF(C142&gt;=Modélisation!$B$19,Modélisation!$A$19,IF(C142&gt;=Modélisation!$B$18,Modélisation!$A$18,Modélisation!$A$17))))))))))))</f>
        <v/>
      </c>
      <c r="F142" s="1" t="str">
        <f>IF(ISBLANK(C142),"",VLOOKUP(E142,Modélisation!$A$17:$H$23,8,FALSE))</f>
        <v/>
      </c>
      <c r="G142" s="4" t="str">
        <f>IF(ISBLANK(C142),"",IF(Modélisation!$B$3="Oui",IF(D142=Liste!$F$2,0%,VLOOKUP(D142,Modélisation!$A$69:$B$86,2,FALSE)),""))</f>
        <v/>
      </c>
      <c r="H142" s="1" t="str">
        <f>IF(ISBLANK(C142),"",IF(Modélisation!$B$3="Oui",F142*(1-G142),F142))</f>
        <v/>
      </c>
    </row>
    <row r="143" spans="1:8" x14ac:dyDescent="0.35">
      <c r="A143" s="2">
        <v>142</v>
      </c>
      <c r="B143" s="36"/>
      <c r="C143" s="39"/>
      <c r="D143" s="37"/>
      <c r="E143" s="1" t="str">
        <f>IF(ISBLANK(C143),"",IF(Modélisation!$B$10=3,IF(C143&gt;=Modélisation!$B$19,Modélisation!$A$19,IF(C143&gt;=Modélisation!$B$18,Modélisation!$A$18,Modélisation!$A$17)),IF(Modélisation!$B$10=4,IF(C143&gt;=Modélisation!$B$20,Modélisation!$A$20,IF(C143&gt;=Modélisation!$B$19,Modélisation!$A$19,IF(C143&gt;=Modélisation!$B$18,Modélisation!$A$18,Modélisation!$A$17))),IF(Modélisation!$B$10=5,IF(C143&gt;=Modélisation!$B$21,Modélisation!$A$21,IF(C143&gt;=Modélisation!$B$20,Modélisation!$A$20,IF(C143&gt;=Modélisation!$B$19,Modélisation!$A$19,IF(C143&gt;=Modélisation!$B$18,Modélisation!$A$18,Modélisation!$A$17)))),IF(Modélisation!$B$10=6,IF(C143&gt;=Modélisation!$B$22,Modélisation!$A$22,IF(C143&gt;=Modélisation!$B$21,Modélisation!$A$21,IF(C143&gt;=Modélisation!$B$20,Modélisation!$A$20,IF(C143&gt;=Modélisation!$B$19,Modélisation!$A$19,IF(C143&gt;=Modélisation!$B$18,Modélisation!$A$18,Modélisation!$A$17))))),IF(Modélisation!$B$10=7,IF(C143&gt;=Modélisation!$B$23,Modélisation!$A$23,IF(C143&gt;=Modélisation!$B$22,Modélisation!$A$22,IF(C143&gt;=Modélisation!$B$21,Modélisation!$A$21,IF(C143&gt;=Modélisation!$B$20,Modélisation!$A$20,IF(C143&gt;=Modélisation!$B$19,Modélisation!$A$19,IF(C143&gt;=Modélisation!$B$18,Modélisation!$A$18,Modélisation!$A$17))))))))))))</f>
        <v/>
      </c>
      <c r="F143" s="1" t="str">
        <f>IF(ISBLANK(C143),"",VLOOKUP(E143,Modélisation!$A$17:$H$23,8,FALSE))</f>
        <v/>
      </c>
      <c r="G143" s="4" t="str">
        <f>IF(ISBLANK(C143),"",IF(Modélisation!$B$3="Oui",IF(D143=Liste!$F$2,0%,VLOOKUP(D143,Modélisation!$A$69:$B$86,2,FALSE)),""))</f>
        <v/>
      </c>
      <c r="H143" s="1" t="str">
        <f>IF(ISBLANK(C143),"",IF(Modélisation!$B$3="Oui",F143*(1-G143),F143))</f>
        <v/>
      </c>
    </row>
    <row r="144" spans="1:8" x14ac:dyDescent="0.35">
      <c r="A144" s="2">
        <v>143</v>
      </c>
      <c r="B144" s="36"/>
      <c r="C144" s="39"/>
      <c r="D144" s="37"/>
      <c r="E144" s="1" t="str">
        <f>IF(ISBLANK(C144),"",IF(Modélisation!$B$10=3,IF(C144&gt;=Modélisation!$B$19,Modélisation!$A$19,IF(C144&gt;=Modélisation!$B$18,Modélisation!$A$18,Modélisation!$A$17)),IF(Modélisation!$B$10=4,IF(C144&gt;=Modélisation!$B$20,Modélisation!$A$20,IF(C144&gt;=Modélisation!$B$19,Modélisation!$A$19,IF(C144&gt;=Modélisation!$B$18,Modélisation!$A$18,Modélisation!$A$17))),IF(Modélisation!$B$10=5,IF(C144&gt;=Modélisation!$B$21,Modélisation!$A$21,IF(C144&gt;=Modélisation!$B$20,Modélisation!$A$20,IF(C144&gt;=Modélisation!$B$19,Modélisation!$A$19,IF(C144&gt;=Modélisation!$B$18,Modélisation!$A$18,Modélisation!$A$17)))),IF(Modélisation!$B$10=6,IF(C144&gt;=Modélisation!$B$22,Modélisation!$A$22,IF(C144&gt;=Modélisation!$B$21,Modélisation!$A$21,IF(C144&gt;=Modélisation!$B$20,Modélisation!$A$20,IF(C144&gt;=Modélisation!$B$19,Modélisation!$A$19,IF(C144&gt;=Modélisation!$B$18,Modélisation!$A$18,Modélisation!$A$17))))),IF(Modélisation!$B$10=7,IF(C144&gt;=Modélisation!$B$23,Modélisation!$A$23,IF(C144&gt;=Modélisation!$B$22,Modélisation!$A$22,IF(C144&gt;=Modélisation!$B$21,Modélisation!$A$21,IF(C144&gt;=Modélisation!$B$20,Modélisation!$A$20,IF(C144&gt;=Modélisation!$B$19,Modélisation!$A$19,IF(C144&gt;=Modélisation!$B$18,Modélisation!$A$18,Modélisation!$A$17))))))))))))</f>
        <v/>
      </c>
      <c r="F144" s="1" t="str">
        <f>IF(ISBLANK(C144),"",VLOOKUP(E144,Modélisation!$A$17:$H$23,8,FALSE))</f>
        <v/>
      </c>
      <c r="G144" s="4" t="str">
        <f>IF(ISBLANK(C144),"",IF(Modélisation!$B$3="Oui",IF(D144=Liste!$F$2,0%,VLOOKUP(D144,Modélisation!$A$69:$B$86,2,FALSE)),""))</f>
        <v/>
      </c>
      <c r="H144" s="1" t="str">
        <f>IF(ISBLANK(C144),"",IF(Modélisation!$B$3="Oui",F144*(1-G144),F144))</f>
        <v/>
      </c>
    </row>
    <row r="145" spans="1:8" x14ac:dyDescent="0.35">
      <c r="A145" s="2">
        <v>144</v>
      </c>
      <c r="B145" s="36"/>
      <c r="C145" s="39"/>
      <c r="D145" s="37"/>
      <c r="E145" s="1" t="str">
        <f>IF(ISBLANK(C145),"",IF(Modélisation!$B$10=3,IF(C145&gt;=Modélisation!$B$19,Modélisation!$A$19,IF(C145&gt;=Modélisation!$B$18,Modélisation!$A$18,Modélisation!$A$17)),IF(Modélisation!$B$10=4,IF(C145&gt;=Modélisation!$B$20,Modélisation!$A$20,IF(C145&gt;=Modélisation!$B$19,Modélisation!$A$19,IF(C145&gt;=Modélisation!$B$18,Modélisation!$A$18,Modélisation!$A$17))),IF(Modélisation!$B$10=5,IF(C145&gt;=Modélisation!$B$21,Modélisation!$A$21,IF(C145&gt;=Modélisation!$B$20,Modélisation!$A$20,IF(C145&gt;=Modélisation!$B$19,Modélisation!$A$19,IF(C145&gt;=Modélisation!$B$18,Modélisation!$A$18,Modélisation!$A$17)))),IF(Modélisation!$B$10=6,IF(C145&gt;=Modélisation!$B$22,Modélisation!$A$22,IF(C145&gt;=Modélisation!$B$21,Modélisation!$A$21,IF(C145&gt;=Modélisation!$B$20,Modélisation!$A$20,IF(C145&gt;=Modélisation!$B$19,Modélisation!$A$19,IF(C145&gt;=Modélisation!$B$18,Modélisation!$A$18,Modélisation!$A$17))))),IF(Modélisation!$B$10=7,IF(C145&gt;=Modélisation!$B$23,Modélisation!$A$23,IF(C145&gt;=Modélisation!$B$22,Modélisation!$A$22,IF(C145&gt;=Modélisation!$B$21,Modélisation!$A$21,IF(C145&gt;=Modélisation!$B$20,Modélisation!$A$20,IF(C145&gt;=Modélisation!$B$19,Modélisation!$A$19,IF(C145&gt;=Modélisation!$B$18,Modélisation!$A$18,Modélisation!$A$17))))))))))))</f>
        <v/>
      </c>
      <c r="F145" s="1" t="str">
        <f>IF(ISBLANK(C145),"",VLOOKUP(E145,Modélisation!$A$17:$H$23,8,FALSE))</f>
        <v/>
      </c>
      <c r="G145" s="4" t="str">
        <f>IF(ISBLANK(C145),"",IF(Modélisation!$B$3="Oui",IF(D145=Liste!$F$2,0%,VLOOKUP(D145,Modélisation!$A$69:$B$86,2,FALSE)),""))</f>
        <v/>
      </c>
      <c r="H145" s="1" t="str">
        <f>IF(ISBLANK(C145),"",IF(Modélisation!$B$3="Oui",F145*(1-G145),F145))</f>
        <v/>
      </c>
    </row>
    <row r="146" spans="1:8" x14ac:dyDescent="0.35">
      <c r="A146" s="2">
        <v>145</v>
      </c>
      <c r="B146" s="36"/>
      <c r="C146" s="39"/>
      <c r="D146" s="37"/>
      <c r="E146" s="1" t="str">
        <f>IF(ISBLANK(C146),"",IF(Modélisation!$B$10=3,IF(C146&gt;=Modélisation!$B$19,Modélisation!$A$19,IF(C146&gt;=Modélisation!$B$18,Modélisation!$A$18,Modélisation!$A$17)),IF(Modélisation!$B$10=4,IF(C146&gt;=Modélisation!$B$20,Modélisation!$A$20,IF(C146&gt;=Modélisation!$B$19,Modélisation!$A$19,IF(C146&gt;=Modélisation!$B$18,Modélisation!$A$18,Modélisation!$A$17))),IF(Modélisation!$B$10=5,IF(C146&gt;=Modélisation!$B$21,Modélisation!$A$21,IF(C146&gt;=Modélisation!$B$20,Modélisation!$A$20,IF(C146&gt;=Modélisation!$B$19,Modélisation!$A$19,IF(C146&gt;=Modélisation!$B$18,Modélisation!$A$18,Modélisation!$A$17)))),IF(Modélisation!$B$10=6,IF(C146&gt;=Modélisation!$B$22,Modélisation!$A$22,IF(C146&gt;=Modélisation!$B$21,Modélisation!$A$21,IF(C146&gt;=Modélisation!$B$20,Modélisation!$A$20,IF(C146&gt;=Modélisation!$B$19,Modélisation!$A$19,IF(C146&gt;=Modélisation!$B$18,Modélisation!$A$18,Modélisation!$A$17))))),IF(Modélisation!$B$10=7,IF(C146&gt;=Modélisation!$B$23,Modélisation!$A$23,IF(C146&gt;=Modélisation!$B$22,Modélisation!$A$22,IF(C146&gt;=Modélisation!$B$21,Modélisation!$A$21,IF(C146&gt;=Modélisation!$B$20,Modélisation!$A$20,IF(C146&gt;=Modélisation!$B$19,Modélisation!$A$19,IF(C146&gt;=Modélisation!$B$18,Modélisation!$A$18,Modélisation!$A$17))))))))))))</f>
        <v/>
      </c>
      <c r="F146" s="1" t="str">
        <f>IF(ISBLANK(C146),"",VLOOKUP(E146,Modélisation!$A$17:$H$23,8,FALSE))</f>
        <v/>
      </c>
      <c r="G146" s="4" t="str">
        <f>IF(ISBLANK(C146),"",IF(Modélisation!$B$3="Oui",IF(D146=Liste!$F$2,0%,VLOOKUP(D146,Modélisation!$A$69:$B$86,2,FALSE)),""))</f>
        <v/>
      </c>
      <c r="H146" s="1" t="str">
        <f>IF(ISBLANK(C146),"",IF(Modélisation!$B$3="Oui",F146*(1-G146),F146))</f>
        <v/>
      </c>
    </row>
    <row r="147" spans="1:8" x14ac:dyDescent="0.35">
      <c r="A147" s="2">
        <v>146</v>
      </c>
      <c r="B147" s="36"/>
      <c r="C147" s="39"/>
      <c r="D147" s="37"/>
      <c r="E147" s="1" t="str">
        <f>IF(ISBLANK(C147),"",IF(Modélisation!$B$10=3,IF(C147&gt;=Modélisation!$B$19,Modélisation!$A$19,IF(C147&gt;=Modélisation!$B$18,Modélisation!$A$18,Modélisation!$A$17)),IF(Modélisation!$B$10=4,IF(C147&gt;=Modélisation!$B$20,Modélisation!$A$20,IF(C147&gt;=Modélisation!$B$19,Modélisation!$A$19,IF(C147&gt;=Modélisation!$B$18,Modélisation!$A$18,Modélisation!$A$17))),IF(Modélisation!$B$10=5,IF(C147&gt;=Modélisation!$B$21,Modélisation!$A$21,IF(C147&gt;=Modélisation!$B$20,Modélisation!$A$20,IF(C147&gt;=Modélisation!$B$19,Modélisation!$A$19,IF(C147&gt;=Modélisation!$B$18,Modélisation!$A$18,Modélisation!$A$17)))),IF(Modélisation!$B$10=6,IF(C147&gt;=Modélisation!$B$22,Modélisation!$A$22,IF(C147&gt;=Modélisation!$B$21,Modélisation!$A$21,IF(C147&gt;=Modélisation!$B$20,Modélisation!$A$20,IF(C147&gt;=Modélisation!$B$19,Modélisation!$A$19,IF(C147&gt;=Modélisation!$B$18,Modélisation!$A$18,Modélisation!$A$17))))),IF(Modélisation!$B$10=7,IF(C147&gt;=Modélisation!$B$23,Modélisation!$A$23,IF(C147&gt;=Modélisation!$B$22,Modélisation!$A$22,IF(C147&gt;=Modélisation!$B$21,Modélisation!$A$21,IF(C147&gt;=Modélisation!$B$20,Modélisation!$A$20,IF(C147&gt;=Modélisation!$B$19,Modélisation!$A$19,IF(C147&gt;=Modélisation!$B$18,Modélisation!$A$18,Modélisation!$A$17))))))))))))</f>
        <v/>
      </c>
      <c r="F147" s="1" t="str">
        <f>IF(ISBLANK(C147),"",VLOOKUP(E147,Modélisation!$A$17:$H$23,8,FALSE))</f>
        <v/>
      </c>
      <c r="G147" s="4" t="str">
        <f>IF(ISBLANK(C147),"",IF(Modélisation!$B$3="Oui",IF(D147=Liste!$F$2,0%,VLOOKUP(D147,Modélisation!$A$69:$B$86,2,FALSE)),""))</f>
        <v/>
      </c>
      <c r="H147" s="1" t="str">
        <f>IF(ISBLANK(C147),"",IF(Modélisation!$B$3="Oui",F147*(1-G147),F147))</f>
        <v/>
      </c>
    </row>
    <row r="148" spans="1:8" x14ac:dyDescent="0.35">
      <c r="A148" s="2">
        <v>147</v>
      </c>
      <c r="B148" s="36"/>
      <c r="C148" s="39"/>
      <c r="D148" s="37"/>
      <c r="E148" s="1" t="str">
        <f>IF(ISBLANK(C148),"",IF(Modélisation!$B$10=3,IF(C148&gt;=Modélisation!$B$19,Modélisation!$A$19,IF(C148&gt;=Modélisation!$B$18,Modélisation!$A$18,Modélisation!$A$17)),IF(Modélisation!$B$10=4,IF(C148&gt;=Modélisation!$B$20,Modélisation!$A$20,IF(C148&gt;=Modélisation!$B$19,Modélisation!$A$19,IF(C148&gt;=Modélisation!$B$18,Modélisation!$A$18,Modélisation!$A$17))),IF(Modélisation!$B$10=5,IF(C148&gt;=Modélisation!$B$21,Modélisation!$A$21,IF(C148&gt;=Modélisation!$B$20,Modélisation!$A$20,IF(C148&gt;=Modélisation!$B$19,Modélisation!$A$19,IF(C148&gt;=Modélisation!$B$18,Modélisation!$A$18,Modélisation!$A$17)))),IF(Modélisation!$B$10=6,IF(C148&gt;=Modélisation!$B$22,Modélisation!$A$22,IF(C148&gt;=Modélisation!$B$21,Modélisation!$A$21,IF(C148&gt;=Modélisation!$B$20,Modélisation!$A$20,IF(C148&gt;=Modélisation!$B$19,Modélisation!$A$19,IF(C148&gt;=Modélisation!$B$18,Modélisation!$A$18,Modélisation!$A$17))))),IF(Modélisation!$B$10=7,IF(C148&gt;=Modélisation!$B$23,Modélisation!$A$23,IF(C148&gt;=Modélisation!$B$22,Modélisation!$A$22,IF(C148&gt;=Modélisation!$B$21,Modélisation!$A$21,IF(C148&gt;=Modélisation!$B$20,Modélisation!$A$20,IF(C148&gt;=Modélisation!$B$19,Modélisation!$A$19,IF(C148&gt;=Modélisation!$B$18,Modélisation!$A$18,Modélisation!$A$17))))))))))))</f>
        <v/>
      </c>
      <c r="F148" s="1" t="str">
        <f>IF(ISBLANK(C148),"",VLOOKUP(E148,Modélisation!$A$17:$H$23,8,FALSE))</f>
        <v/>
      </c>
      <c r="G148" s="4" t="str">
        <f>IF(ISBLANK(C148),"",IF(Modélisation!$B$3="Oui",IF(D148=Liste!$F$2,0%,VLOOKUP(D148,Modélisation!$A$69:$B$86,2,FALSE)),""))</f>
        <v/>
      </c>
      <c r="H148" s="1" t="str">
        <f>IF(ISBLANK(C148),"",IF(Modélisation!$B$3="Oui",F148*(1-G148),F148))</f>
        <v/>
      </c>
    </row>
    <row r="149" spans="1:8" x14ac:dyDescent="0.35">
      <c r="A149" s="2">
        <v>148</v>
      </c>
      <c r="B149" s="36"/>
      <c r="C149" s="39"/>
      <c r="D149" s="37"/>
      <c r="E149" s="1" t="str">
        <f>IF(ISBLANK(C149),"",IF(Modélisation!$B$10=3,IF(C149&gt;=Modélisation!$B$19,Modélisation!$A$19,IF(C149&gt;=Modélisation!$B$18,Modélisation!$A$18,Modélisation!$A$17)),IF(Modélisation!$B$10=4,IF(C149&gt;=Modélisation!$B$20,Modélisation!$A$20,IF(C149&gt;=Modélisation!$B$19,Modélisation!$A$19,IF(C149&gt;=Modélisation!$B$18,Modélisation!$A$18,Modélisation!$A$17))),IF(Modélisation!$B$10=5,IF(C149&gt;=Modélisation!$B$21,Modélisation!$A$21,IF(C149&gt;=Modélisation!$B$20,Modélisation!$A$20,IF(C149&gt;=Modélisation!$B$19,Modélisation!$A$19,IF(C149&gt;=Modélisation!$B$18,Modélisation!$A$18,Modélisation!$A$17)))),IF(Modélisation!$B$10=6,IF(C149&gt;=Modélisation!$B$22,Modélisation!$A$22,IF(C149&gt;=Modélisation!$B$21,Modélisation!$A$21,IF(C149&gt;=Modélisation!$B$20,Modélisation!$A$20,IF(C149&gt;=Modélisation!$B$19,Modélisation!$A$19,IF(C149&gt;=Modélisation!$B$18,Modélisation!$A$18,Modélisation!$A$17))))),IF(Modélisation!$B$10=7,IF(C149&gt;=Modélisation!$B$23,Modélisation!$A$23,IF(C149&gt;=Modélisation!$B$22,Modélisation!$A$22,IF(C149&gt;=Modélisation!$B$21,Modélisation!$A$21,IF(C149&gt;=Modélisation!$B$20,Modélisation!$A$20,IF(C149&gt;=Modélisation!$B$19,Modélisation!$A$19,IF(C149&gt;=Modélisation!$B$18,Modélisation!$A$18,Modélisation!$A$17))))))))))))</f>
        <v/>
      </c>
      <c r="F149" s="1" t="str">
        <f>IF(ISBLANK(C149),"",VLOOKUP(E149,Modélisation!$A$17:$H$23,8,FALSE))</f>
        <v/>
      </c>
      <c r="G149" s="4" t="str">
        <f>IF(ISBLANK(C149),"",IF(Modélisation!$B$3="Oui",IF(D149=Liste!$F$2,0%,VLOOKUP(D149,Modélisation!$A$69:$B$86,2,FALSE)),""))</f>
        <v/>
      </c>
      <c r="H149" s="1" t="str">
        <f>IF(ISBLANK(C149),"",IF(Modélisation!$B$3="Oui",F149*(1-G149),F149))</f>
        <v/>
      </c>
    </row>
    <row r="150" spans="1:8" x14ac:dyDescent="0.35">
      <c r="A150" s="2">
        <v>149</v>
      </c>
      <c r="B150" s="36"/>
      <c r="C150" s="39"/>
      <c r="D150" s="37"/>
      <c r="E150" s="1" t="str">
        <f>IF(ISBLANK(C150),"",IF(Modélisation!$B$10=3,IF(C150&gt;=Modélisation!$B$19,Modélisation!$A$19,IF(C150&gt;=Modélisation!$B$18,Modélisation!$A$18,Modélisation!$A$17)),IF(Modélisation!$B$10=4,IF(C150&gt;=Modélisation!$B$20,Modélisation!$A$20,IF(C150&gt;=Modélisation!$B$19,Modélisation!$A$19,IF(C150&gt;=Modélisation!$B$18,Modélisation!$A$18,Modélisation!$A$17))),IF(Modélisation!$B$10=5,IF(C150&gt;=Modélisation!$B$21,Modélisation!$A$21,IF(C150&gt;=Modélisation!$B$20,Modélisation!$A$20,IF(C150&gt;=Modélisation!$B$19,Modélisation!$A$19,IF(C150&gt;=Modélisation!$B$18,Modélisation!$A$18,Modélisation!$A$17)))),IF(Modélisation!$B$10=6,IF(C150&gt;=Modélisation!$B$22,Modélisation!$A$22,IF(C150&gt;=Modélisation!$B$21,Modélisation!$A$21,IF(C150&gt;=Modélisation!$B$20,Modélisation!$A$20,IF(C150&gt;=Modélisation!$B$19,Modélisation!$A$19,IF(C150&gt;=Modélisation!$B$18,Modélisation!$A$18,Modélisation!$A$17))))),IF(Modélisation!$B$10=7,IF(C150&gt;=Modélisation!$B$23,Modélisation!$A$23,IF(C150&gt;=Modélisation!$B$22,Modélisation!$A$22,IF(C150&gt;=Modélisation!$B$21,Modélisation!$A$21,IF(C150&gt;=Modélisation!$B$20,Modélisation!$A$20,IF(C150&gt;=Modélisation!$B$19,Modélisation!$A$19,IF(C150&gt;=Modélisation!$B$18,Modélisation!$A$18,Modélisation!$A$17))))))))))))</f>
        <v/>
      </c>
      <c r="F150" s="1" t="str">
        <f>IF(ISBLANK(C150),"",VLOOKUP(E150,Modélisation!$A$17:$H$23,8,FALSE))</f>
        <v/>
      </c>
      <c r="G150" s="4" t="str">
        <f>IF(ISBLANK(C150),"",IF(Modélisation!$B$3="Oui",IF(D150=Liste!$F$2,0%,VLOOKUP(D150,Modélisation!$A$69:$B$86,2,FALSE)),""))</f>
        <v/>
      </c>
      <c r="H150" s="1" t="str">
        <f>IF(ISBLANK(C150),"",IF(Modélisation!$B$3="Oui",F150*(1-G150),F150))</f>
        <v/>
      </c>
    </row>
    <row r="151" spans="1:8" x14ac:dyDescent="0.35">
      <c r="A151" s="2">
        <v>150</v>
      </c>
      <c r="B151" s="36"/>
      <c r="C151" s="39"/>
      <c r="D151" s="37"/>
      <c r="E151" s="1" t="str">
        <f>IF(ISBLANK(C151),"",IF(Modélisation!$B$10=3,IF(C151&gt;=Modélisation!$B$19,Modélisation!$A$19,IF(C151&gt;=Modélisation!$B$18,Modélisation!$A$18,Modélisation!$A$17)),IF(Modélisation!$B$10=4,IF(C151&gt;=Modélisation!$B$20,Modélisation!$A$20,IF(C151&gt;=Modélisation!$B$19,Modélisation!$A$19,IF(C151&gt;=Modélisation!$B$18,Modélisation!$A$18,Modélisation!$A$17))),IF(Modélisation!$B$10=5,IF(C151&gt;=Modélisation!$B$21,Modélisation!$A$21,IF(C151&gt;=Modélisation!$B$20,Modélisation!$A$20,IF(C151&gt;=Modélisation!$B$19,Modélisation!$A$19,IF(C151&gt;=Modélisation!$B$18,Modélisation!$A$18,Modélisation!$A$17)))),IF(Modélisation!$B$10=6,IF(C151&gt;=Modélisation!$B$22,Modélisation!$A$22,IF(C151&gt;=Modélisation!$B$21,Modélisation!$A$21,IF(C151&gt;=Modélisation!$B$20,Modélisation!$A$20,IF(C151&gt;=Modélisation!$B$19,Modélisation!$A$19,IF(C151&gt;=Modélisation!$B$18,Modélisation!$A$18,Modélisation!$A$17))))),IF(Modélisation!$B$10=7,IF(C151&gt;=Modélisation!$B$23,Modélisation!$A$23,IF(C151&gt;=Modélisation!$B$22,Modélisation!$A$22,IF(C151&gt;=Modélisation!$B$21,Modélisation!$A$21,IF(C151&gt;=Modélisation!$B$20,Modélisation!$A$20,IF(C151&gt;=Modélisation!$B$19,Modélisation!$A$19,IF(C151&gt;=Modélisation!$B$18,Modélisation!$A$18,Modélisation!$A$17))))))))))))</f>
        <v/>
      </c>
      <c r="F151" s="1" t="str">
        <f>IF(ISBLANK(C151),"",VLOOKUP(E151,Modélisation!$A$17:$H$23,8,FALSE))</f>
        <v/>
      </c>
      <c r="G151" s="4" t="str">
        <f>IF(ISBLANK(C151),"",IF(Modélisation!$B$3="Oui",IF(D151=Liste!$F$2,0%,VLOOKUP(D151,Modélisation!$A$69:$B$86,2,FALSE)),""))</f>
        <v/>
      </c>
      <c r="H151" s="1" t="str">
        <f>IF(ISBLANK(C151),"",IF(Modélisation!$B$3="Oui",F151*(1-G151),F151))</f>
        <v/>
      </c>
    </row>
    <row r="152" spans="1:8" x14ac:dyDescent="0.35">
      <c r="A152" s="2">
        <v>151</v>
      </c>
      <c r="B152" s="36"/>
      <c r="C152" s="39"/>
      <c r="D152" s="37"/>
      <c r="E152" s="1" t="str">
        <f>IF(ISBLANK(C152),"",IF(Modélisation!$B$10=3,IF(C152&gt;=Modélisation!$B$19,Modélisation!$A$19,IF(C152&gt;=Modélisation!$B$18,Modélisation!$A$18,Modélisation!$A$17)),IF(Modélisation!$B$10=4,IF(C152&gt;=Modélisation!$B$20,Modélisation!$A$20,IF(C152&gt;=Modélisation!$B$19,Modélisation!$A$19,IF(C152&gt;=Modélisation!$B$18,Modélisation!$A$18,Modélisation!$A$17))),IF(Modélisation!$B$10=5,IF(C152&gt;=Modélisation!$B$21,Modélisation!$A$21,IF(C152&gt;=Modélisation!$B$20,Modélisation!$A$20,IF(C152&gt;=Modélisation!$B$19,Modélisation!$A$19,IF(C152&gt;=Modélisation!$B$18,Modélisation!$A$18,Modélisation!$A$17)))),IF(Modélisation!$B$10=6,IF(C152&gt;=Modélisation!$B$22,Modélisation!$A$22,IF(C152&gt;=Modélisation!$B$21,Modélisation!$A$21,IF(C152&gt;=Modélisation!$B$20,Modélisation!$A$20,IF(C152&gt;=Modélisation!$B$19,Modélisation!$A$19,IF(C152&gt;=Modélisation!$B$18,Modélisation!$A$18,Modélisation!$A$17))))),IF(Modélisation!$B$10=7,IF(C152&gt;=Modélisation!$B$23,Modélisation!$A$23,IF(C152&gt;=Modélisation!$B$22,Modélisation!$A$22,IF(C152&gt;=Modélisation!$B$21,Modélisation!$A$21,IF(C152&gt;=Modélisation!$B$20,Modélisation!$A$20,IF(C152&gt;=Modélisation!$B$19,Modélisation!$A$19,IF(C152&gt;=Modélisation!$B$18,Modélisation!$A$18,Modélisation!$A$17))))))))))))</f>
        <v/>
      </c>
      <c r="F152" s="1" t="str">
        <f>IF(ISBLANK(C152),"",VLOOKUP(E152,Modélisation!$A$17:$H$23,8,FALSE))</f>
        <v/>
      </c>
      <c r="G152" s="4" t="str">
        <f>IF(ISBLANK(C152),"",IF(Modélisation!$B$3="Oui",IF(D152=Liste!$F$2,0%,VLOOKUP(D152,Modélisation!$A$69:$B$86,2,FALSE)),""))</f>
        <v/>
      </c>
      <c r="H152" s="1" t="str">
        <f>IF(ISBLANK(C152),"",IF(Modélisation!$B$3="Oui",F152*(1-G152),F152))</f>
        <v/>
      </c>
    </row>
    <row r="153" spans="1:8" x14ac:dyDescent="0.35">
      <c r="A153" s="2">
        <v>152</v>
      </c>
      <c r="B153" s="36"/>
      <c r="C153" s="39"/>
      <c r="D153" s="37"/>
      <c r="E153" s="1" t="str">
        <f>IF(ISBLANK(C153),"",IF(Modélisation!$B$10=3,IF(C153&gt;=Modélisation!$B$19,Modélisation!$A$19,IF(C153&gt;=Modélisation!$B$18,Modélisation!$A$18,Modélisation!$A$17)),IF(Modélisation!$B$10=4,IF(C153&gt;=Modélisation!$B$20,Modélisation!$A$20,IF(C153&gt;=Modélisation!$B$19,Modélisation!$A$19,IF(C153&gt;=Modélisation!$B$18,Modélisation!$A$18,Modélisation!$A$17))),IF(Modélisation!$B$10=5,IF(C153&gt;=Modélisation!$B$21,Modélisation!$A$21,IF(C153&gt;=Modélisation!$B$20,Modélisation!$A$20,IF(C153&gt;=Modélisation!$B$19,Modélisation!$A$19,IF(C153&gt;=Modélisation!$B$18,Modélisation!$A$18,Modélisation!$A$17)))),IF(Modélisation!$B$10=6,IF(C153&gt;=Modélisation!$B$22,Modélisation!$A$22,IF(C153&gt;=Modélisation!$B$21,Modélisation!$A$21,IF(C153&gt;=Modélisation!$B$20,Modélisation!$A$20,IF(C153&gt;=Modélisation!$B$19,Modélisation!$A$19,IF(C153&gt;=Modélisation!$B$18,Modélisation!$A$18,Modélisation!$A$17))))),IF(Modélisation!$B$10=7,IF(C153&gt;=Modélisation!$B$23,Modélisation!$A$23,IF(C153&gt;=Modélisation!$B$22,Modélisation!$A$22,IF(C153&gt;=Modélisation!$B$21,Modélisation!$A$21,IF(C153&gt;=Modélisation!$B$20,Modélisation!$A$20,IF(C153&gt;=Modélisation!$B$19,Modélisation!$A$19,IF(C153&gt;=Modélisation!$B$18,Modélisation!$A$18,Modélisation!$A$17))))))))))))</f>
        <v/>
      </c>
      <c r="F153" s="1" t="str">
        <f>IF(ISBLANK(C153),"",VLOOKUP(E153,Modélisation!$A$17:$H$23,8,FALSE))</f>
        <v/>
      </c>
      <c r="G153" s="4" t="str">
        <f>IF(ISBLANK(C153),"",IF(Modélisation!$B$3="Oui",IF(D153=Liste!$F$2,0%,VLOOKUP(D153,Modélisation!$A$69:$B$86,2,FALSE)),""))</f>
        <v/>
      </c>
      <c r="H153" s="1" t="str">
        <f>IF(ISBLANK(C153),"",IF(Modélisation!$B$3="Oui",F153*(1-G153),F153))</f>
        <v/>
      </c>
    </row>
    <row r="154" spans="1:8" x14ac:dyDescent="0.35">
      <c r="A154" s="2">
        <v>153</v>
      </c>
      <c r="B154" s="36"/>
      <c r="C154" s="39"/>
      <c r="D154" s="37"/>
      <c r="E154" s="1" t="str">
        <f>IF(ISBLANK(C154),"",IF(Modélisation!$B$10=3,IF(C154&gt;=Modélisation!$B$19,Modélisation!$A$19,IF(C154&gt;=Modélisation!$B$18,Modélisation!$A$18,Modélisation!$A$17)),IF(Modélisation!$B$10=4,IF(C154&gt;=Modélisation!$B$20,Modélisation!$A$20,IF(C154&gt;=Modélisation!$B$19,Modélisation!$A$19,IF(C154&gt;=Modélisation!$B$18,Modélisation!$A$18,Modélisation!$A$17))),IF(Modélisation!$B$10=5,IF(C154&gt;=Modélisation!$B$21,Modélisation!$A$21,IF(C154&gt;=Modélisation!$B$20,Modélisation!$A$20,IF(C154&gt;=Modélisation!$B$19,Modélisation!$A$19,IF(C154&gt;=Modélisation!$B$18,Modélisation!$A$18,Modélisation!$A$17)))),IF(Modélisation!$B$10=6,IF(C154&gt;=Modélisation!$B$22,Modélisation!$A$22,IF(C154&gt;=Modélisation!$B$21,Modélisation!$A$21,IF(C154&gt;=Modélisation!$B$20,Modélisation!$A$20,IF(C154&gt;=Modélisation!$B$19,Modélisation!$A$19,IF(C154&gt;=Modélisation!$B$18,Modélisation!$A$18,Modélisation!$A$17))))),IF(Modélisation!$B$10=7,IF(C154&gt;=Modélisation!$B$23,Modélisation!$A$23,IF(C154&gt;=Modélisation!$B$22,Modélisation!$A$22,IF(C154&gt;=Modélisation!$B$21,Modélisation!$A$21,IF(C154&gt;=Modélisation!$B$20,Modélisation!$A$20,IF(C154&gt;=Modélisation!$B$19,Modélisation!$A$19,IF(C154&gt;=Modélisation!$B$18,Modélisation!$A$18,Modélisation!$A$17))))))))))))</f>
        <v/>
      </c>
      <c r="F154" s="1" t="str">
        <f>IF(ISBLANK(C154),"",VLOOKUP(E154,Modélisation!$A$17:$H$23,8,FALSE))</f>
        <v/>
      </c>
      <c r="G154" s="4" t="str">
        <f>IF(ISBLANK(C154),"",IF(Modélisation!$B$3="Oui",IF(D154=Liste!$F$2,0%,VLOOKUP(D154,Modélisation!$A$69:$B$86,2,FALSE)),""))</f>
        <v/>
      </c>
      <c r="H154" s="1" t="str">
        <f>IF(ISBLANK(C154),"",IF(Modélisation!$B$3="Oui",F154*(1-G154),F154))</f>
        <v/>
      </c>
    </row>
    <row r="155" spans="1:8" x14ac:dyDescent="0.35">
      <c r="A155" s="2">
        <v>154</v>
      </c>
      <c r="B155" s="36"/>
      <c r="C155" s="39"/>
      <c r="D155" s="37"/>
      <c r="E155" s="1" t="str">
        <f>IF(ISBLANK(C155),"",IF(Modélisation!$B$10=3,IF(C155&gt;=Modélisation!$B$19,Modélisation!$A$19,IF(C155&gt;=Modélisation!$B$18,Modélisation!$A$18,Modélisation!$A$17)),IF(Modélisation!$B$10=4,IF(C155&gt;=Modélisation!$B$20,Modélisation!$A$20,IF(C155&gt;=Modélisation!$B$19,Modélisation!$A$19,IF(C155&gt;=Modélisation!$B$18,Modélisation!$A$18,Modélisation!$A$17))),IF(Modélisation!$B$10=5,IF(C155&gt;=Modélisation!$B$21,Modélisation!$A$21,IF(C155&gt;=Modélisation!$B$20,Modélisation!$A$20,IF(C155&gt;=Modélisation!$B$19,Modélisation!$A$19,IF(C155&gt;=Modélisation!$B$18,Modélisation!$A$18,Modélisation!$A$17)))),IF(Modélisation!$B$10=6,IF(C155&gt;=Modélisation!$B$22,Modélisation!$A$22,IF(C155&gt;=Modélisation!$B$21,Modélisation!$A$21,IF(C155&gt;=Modélisation!$B$20,Modélisation!$A$20,IF(C155&gt;=Modélisation!$B$19,Modélisation!$A$19,IF(C155&gt;=Modélisation!$B$18,Modélisation!$A$18,Modélisation!$A$17))))),IF(Modélisation!$B$10=7,IF(C155&gt;=Modélisation!$B$23,Modélisation!$A$23,IF(C155&gt;=Modélisation!$B$22,Modélisation!$A$22,IF(C155&gt;=Modélisation!$B$21,Modélisation!$A$21,IF(C155&gt;=Modélisation!$B$20,Modélisation!$A$20,IF(C155&gt;=Modélisation!$B$19,Modélisation!$A$19,IF(C155&gt;=Modélisation!$B$18,Modélisation!$A$18,Modélisation!$A$17))))))))))))</f>
        <v/>
      </c>
      <c r="F155" s="1" t="str">
        <f>IF(ISBLANK(C155),"",VLOOKUP(E155,Modélisation!$A$17:$H$23,8,FALSE))</f>
        <v/>
      </c>
      <c r="G155" s="4" t="str">
        <f>IF(ISBLANK(C155),"",IF(Modélisation!$B$3="Oui",IF(D155=Liste!$F$2,0%,VLOOKUP(D155,Modélisation!$A$69:$B$86,2,FALSE)),""))</f>
        <v/>
      </c>
      <c r="H155" s="1" t="str">
        <f>IF(ISBLANK(C155),"",IF(Modélisation!$B$3="Oui",F155*(1-G155),F155))</f>
        <v/>
      </c>
    </row>
    <row r="156" spans="1:8" x14ac:dyDescent="0.35">
      <c r="A156" s="2">
        <v>155</v>
      </c>
      <c r="B156" s="36"/>
      <c r="C156" s="39"/>
      <c r="D156" s="37"/>
      <c r="E156" s="1" t="str">
        <f>IF(ISBLANK(C156),"",IF(Modélisation!$B$10=3,IF(C156&gt;=Modélisation!$B$19,Modélisation!$A$19,IF(C156&gt;=Modélisation!$B$18,Modélisation!$A$18,Modélisation!$A$17)),IF(Modélisation!$B$10=4,IF(C156&gt;=Modélisation!$B$20,Modélisation!$A$20,IF(C156&gt;=Modélisation!$B$19,Modélisation!$A$19,IF(C156&gt;=Modélisation!$B$18,Modélisation!$A$18,Modélisation!$A$17))),IF(Modélisation!$B$10=5,IF(C156&gt;=Modélisation!$B$21,Modélisation!$A$21,IF(C156&gt;=Modélisation!$B$20,Modélisation!$A$20,IF(C156&gt;=Modélisation!$B$19,Modélisation!$A$19,IF(C156&gt;=Modélisation!$B$18,Modélisation!$A$18,Modélisation!$A$17)))),IF(Modélisation!$B$10=6,IF(C156&gt;=Modélisation!$B$22,Modélisation!$A$22,IF(C156&gt;=Modélisation!$B$21,Modélisation!$A$21,IF(C156&gt;=Modélisation!$B$20,Modélisation!$A$20,IF(C156&gt;=Modélisation!$B$19,Modélisation!$A$19,IF(C156&gt;=Modélisation!$B$18,Modélisation!$A$18,Modélisation!$A$17))))),IF(Modélisation!$B$10=7,IF(C156&gt;=Modélisation!$B$23,Modélisation!$A$23,IF(C156&gt;=Modélisation!$B$22,Modélisation!$A$22,IF(C156&gt;=Modélisation!$B$21,Modélisation!$A$21,IF(C156&gt;=Modélisation!$B$20,Modélisation!$A$20,IF(C156&gt;=Modélisation!$B$19,Modélisation!$A$19,IF(C156&gt;=Modélisation!$B$18,Modélisation!$A$18,Modélisation!$A$17))))))))))))</f>
        <v/>
      </c>
      <c r="F156" s="1" t="str">
        <f>IF(ISBLANK(C156),"",VLOOKUP(E156,Modélisation!$A$17:$H$23,8,FALSE))</f>
        <v/>
      </c>
      <c r="G156" s="4" t="str">
        <f>IF(ISBLANK(C156),"",IF(Modélisation!$B$3="Oui",IF(D156=Liste!$F$2,0%,VLOOKUP(D156,Modélisation!$A$69:$B$86,2,FALSE)),""))</f>
        <v/>
      </c>
      <c r="H156" s="1" t="str">
        <f>IF(ISBLANK(C156),"",IF(Modélisation!$B$3="Oui",F156*(1-G156),F156))</f>
        <v/>
      </c>
    </row>
    <row r="157" spans="1:8" x14ac:dyDescent="0.35">
      <c r="A157" s="2">
        <v>156</v>
      </c>
      <c r="B157" s="36"/>
      <c r="C157" s="39"/>
      <c r="D157" s="37"/>
      <c r="E157" s="1" t="str">
        <f>IF(ISBLANK(C157),"",IF(Modélisation!$B$10=3,IF(C157&gt;=Modélisation!$B$19,Modélisation!$A$19,IF(C157&gt;=Modélisation!$B$18,Modélisation!$A$18,Modélisation!$A$17)),IF(Modélisation!$B$10=4,IF(C157&gt;=Modélisation!$B$20,Modélisation!$A$20,IF(C157&gt;=Modélisation!$B$19,Modélisation!$A$19,IF(C157&gt;=Modélisation!$B$18,Modélisation!$A$18,Modélisation!$A$17))),IF(Modélisation!$B$10=5,IF(C157&gt;=Modélisation!$B$21,Modélisation!$A$21,IF(C157&gt;=Modélisation!$B$20,Modélisation!$A$20,IF(C157&gt;=Modélisation!$B$19,Modélisation!$A$19,IF(C157&gt;=Modélisation!$B$18,Modélisation!$A$18,Modélisation!$A$17)))),IF(Modélisation!$B$10=6,IF(C157&gt;=Modélisation!$B$22,Modélisation!$A$22,IF(C157&gt;=Modélisation!$B$21,Modélisation!$A$21,IF(C157&gt;=Modélisation!$B$20,Modélisation!$A$20,IF(C157&gt;=Modélisation!$B$19,Modélisation!$A$19,IF(C157&gt;=Modélisation!$B$18,Modélisation!$A$18,Modélisation!$A$17))))),IF(Modélisation!$B$10=7,IF(C157&gt;=Modélisation!$B$23,Modélisation!$A$23,IF(C157&gt;=Modélisation!$B$22,Modélisation!$A$22,IF(C157&gt;=Modélisation!$B$21,Modélisation!$A$21,IF(C157&gt;=Modélisation!$B$20,Modélisation!$A$20,IF(C157&gt;=Modélisation!$B$19,Modélisation!$A$19,IF(C157&gt;=Modélisation!$B$18,Modélisation!$A$18,Modélisation!$A$17))))))))))))</f>
        <v/>
      </c>
      <c r="F157" s="1" t="str">
        <f>IF(ISBLANK(C157),"",VLOOKUP(E157,Modélisation!$A$17:$H$23,8,FALSE))</f>
        <v/>
      </c>
      <c r="G157" s="4" t="str">
        <f>IF(ISBLANK(C157),"",IF(Modélisation!$B$3="Oui",IF(D157=Liste!$F$2,0%,VLOOKUP(D157,Modélisation!$A$69:$B$86,2,FALSE)),""))</f>
        <v/>
      </c>
      <c r="H157" s="1" t="str">
        <f>IF(ISBLANK(C157),"",IF(Modélisation!$B$3="Oui",F157*(1-G157),F157))</f>
        <v/>
      </c>
    </row>
    <row r="158" spans="1:8" x14ac:dyDescent="0.35">
      <c r="A158" s="2">
        <v>157</v>
      </c>
      <c r="B158" s="36"/>
      <c r="C158" s="39"/>
      <c r="D158" s="37"/>
      <c r="E158" s="1" t="str">
        <f>IF(ISBLANK(C158),"",IF(Modélisation!$B$10=3,IF(C158&gt;=Modélisation!$B$19,Modélisation!$A$19,IF(C158&gt;=Modélisation!$B$18,Modélisation!$A$18,Modélisation!$A$17)),IF(Modélisation!$B$10=4,IF(C158&gt;=Modélisation!$B$20,Modélisation!$A$20,IF(C158&gt;=Modélisation!$B$19,Modélisation!$A$19,IF(C158&gt;=Modélisation!$B$18,Modélisation!$A$18,Modélisation!$A$17))),IF(Modélisation!$B$10=5,IF(C158&gt;=Modélisation!$B$21,Modélisation!$A$21,IF(C158&gt;=Modélisation!$B$20,Modélisation!$A$20,IF(C158&gt;=Modélisation!$B$19,Modélisation!$A$19,IF(C158&gt;=Modélisation!$B$18,Modélisation!$A$18,Modélisation!$A$17)))),IF(Modélisation!$B$10=6,IF(C158&gt;=Modélisation!$B$22,Modélisation!$A$22,IF(C158&gt;=Modélisation!$B$21,Modélisation!$A$21,IF(C158&gt;=Modélisation!$B$20,Modélisation!$A$20,IF(C158&gt;=Modélisation!$B$19,Modélisation!$A$19,IF(C158&gt;=Modélisation!$B$18,Modélisation!$A$18,Modélisation!$A$17))))),IF(Modélisation!$B$10=7,IF(C158&gt;=Modélisation!$B$23,Modélisation!$A$23,IF(C158&gt;=Modélisation!$B$22,Modélisation!$A$22,IF(C158&gt;=Modélisation!$B$21,Modélisation!$A$21,IF(C158&gt;=Modélisation!$B$20,Modélisation!$A$20,IF(C158&gt;=Modélisation!$B$19,Modélisation!$A$19,IF(C158&gt;=Modélisation!$B$18,Modélisation!$A$18,Modélisation!$A$17))))))))))))</f>
        <v/>
      </c>
      <c r="F158" s="1" t="str">
        <f>IF(ISBLANK(C158),"",VLOOKUP(E158,Modélisation!$A$17:$H$23,8,FALSE))</f>
        <v/>
      </c>
      <c r="G158" s="4" t="str">
        <f>IF(ISBLANK(C158),"",IF(Modélisation!$B$3="Oui",IF(D158=Liste!$F$2,0%,VLOOKUP(D158,Modélisation!$A$69:$B$86,2,FALSE)),""))</f>
        <v/>
      </c>
      <c r="H158" s="1" t="str">
        <f>IF(ISBLANK(C158),"",IF(Modélisation!$B$3="Oui",F158*(1-G158),F158))</f>
        <v/>
      </c>
    </row>
    <row r="159" spans="1:8" x14ac:dyDescent="0.35">
      <c r="A159" s="2">
        <v>158</v>
      </c>
      <c r="B159" s="36"/>
      <c r="C159" s="39"/>
      <c r="D159" s="37"/>
      <c r="E159" s="1" t="str">
        <f>IF(ISBLANK(C159),"",IF(Modélisation!$B$10=3,IF(C159&gt;=Modélisation!$B$19,Modélisation!$A$19,IF(C159&gt;=Modélisation!$B$18,Modélisation!$A$18,Modélisation!$A$17)),IF(Modélisation!$B$10=4,IF(C159&gt;=Modélisation!$B$20,Modélisation!$A$20,IF(C159&gt;=Modélisation!$B$19,Modélisation!$A$19,IF(C159&gt;=Modélisation!$B$18,Modélisation!$A$18,Modélisation!$A$17))),IF(Modélisation!$B$10=5,IF(C159&gt;=Modélisation!$B$21,Modélisation!$A$21,IF(C159&gt;=Modélisation!$B$20,Modélisation!$A$20,IF(C159&gt;=Modélisation!$B$19,Modélisation!$A$19,IF(C159&gt;=Modélisation!$B$18,Modélisation!$A$18,Modélisation!$A$17)))),IF(Modélisation!$B$10=6,IF(C159&gt;=Modélisation!$B$22,Modélisation!$A$22,IF(C159&gt;=Modélisation!$B$21,Modélisation!$A$21,IF(C159&gt;=Modélisation!$B$20,Modélisation!$A$20,IF(C159&gt;=Modélisation!$B$19,Modélisation!$A$19,IF(C159&gt;=Modélisation!$B$18,Modélisation!$A$18,Modélisation!$A$17))))),IF(Modélisation!$B$10=7,IF(C159&gt;=Modélisation!$B$23,Modélisation!$A$23,IF(C159&gt;=Modélisation!$B$22,Modélisation!$A$22,IF(C159&gt;=Modélisation!$B$21,Modélisation!$A$21,IF(C159&gt;=Modélisation!$B$20,Modélisation!$A$20,IF(C159&gt;=Modélisation!$B$19,Modélisation!$A$19,IF(C159&gt;=Modélisation!$B$18,Modélisation!$A$18,Modélisation!$A$17))))))))))))</f>
        <v/>
      </c>
      <c r="F159" s="1" t="str">
        <f>IF(ISBLANK(C159),"",VLOOKUP(E159,Modélisation!$A$17:$H$23,8,FALSE))</f>
        <v/>
      </c>
      <c r="G159" s="4" t="str">
        <f>IF(ISBLANK(C159),"",IF(Modélisation!$B$3="Oui",IF(D159=Liste!$F$2,0%,VLOOKUP(D159,Modélisation!$A$69:$B$86,2,FALSE)),""))</f>
        <v/>
      </c>
      <c r="H159" s="1" t="str">
        <f>IF(ISBLANK(C159),"",IF(Modélisation!$B$3="Oui",F159*(1-G159),F159))</f>
        <v/>
      </c>
    </row>
    <row r="160" spans="1:8" x14ac:dyDescent="0.35">
      <c r="A160" s="2">
        <v>159</v>
      </c>
      <c r="B160" s="36"/>
      <c r="C160" s="39"/>
      <c r="D160" s="37"/>
      <c r="E160" s="1" t="str">
        <f>IF(ISBLANK(C160),"",IF(Modélisation!$B$10=3,IF(C160&gt;=Modélisation!$B$19,Modélisation!$A$19,IF(C160&gt;=Modélisation!$B$18,Modélisation!$A$18,Modélisation!$A$17)),IF(Modélisation!$B$10=4,IF(C160&gt;=Modélisation!$B$20,Modélisation!$A$20,IF(C160&gt;=Modélisation!$B$19,Modélisation!$A$19,IF(C160&gt;=Modélisation!$B$18,Modélisation!$A$18,Modélisation!$A$17))),IF(Modélisation!$B$10=5,IF(C160&gt;=Modélisation!$B$21,Modélisation!$A$21,IF(C160&gt;=Modélisation!$B$20,Modélisation!$A$20,IF(C160&gt;=Modélisation!$B$19,Modélisation!$A$19,IF(C160&gt;=Modélisation!$B$18,Modélisation!$A$18,Modélisation!$A$17)))),IF(Modélisation!$B$10=6,IF(C160&gt;=Modélisation!$B$22,Modélisation!$A$22,IF(C160&gt;=Modélisation!$B$21,Modélisation!$A$21,IF(C160&gt;=Modélisation!$B$20,Modélisation!$A$20,IF(C160&gt;=Modélisation!$B$19,Modélisation!$A$19,IF(C160&gt;=Modélisation!$B$18,Modélisation!$A$18,Modélisation!$A$17))))),IF(Modélisation!$B$10=7,IF(C160&gt;=Modélisation!$B$23,Modélisation!$A$23,IF(C160&gt;=Modélisation!$B$22,Modélisation!$A$22,IF(C160&gt;=Modélisation!$B$21,Modélisation!$A$21,IF(C160&gt;=Modélisation!$B$20,Modélisation!$A$20,IF(C160&gt;=Modélisation!$B$19,Modélisation!$A$19,IF(C160&gt;=Modélisation!$B$18,Modélisation!$A$18,Modélisation!$A$17))))))))))))</f>
        <v/>
      </c>
      <c r="F160" s="1" t="str">
        <f>IF(ISBLANK(C160),"",VLOOKUP(E160,Modélisation!$A$17:$H$23,8,FALSE))</f>
        <v/>
      </c>
      <c r="G160" s="4" t="str">
        <f>IF(ISBLANK(C160),"",IF(Modélisation!$B$3="Oui",IF(D160=Liste!$F$2,0%,VLOOKUP(D160,Modélisation!$A$69:$B$86,2,FALSE)),""))</f>
        <v/>
      </c>
      <c r="H160" s="1" t="str">
        <f>IF(ISBLANK(C160),"",IF(Modélisation!$B$3="Oui",F160*(1-G160),F160))</f>
        <v/>
      </c>
    </row>
    <row r="161" spans="1:8" x14ac:dyDescent="0.35">
      <c r="A161" s="2">
        <v>160</v>
      </c>
      <c r="B161" s="36"/>
      <c r="C161" s="39"/>
      <c r="D161" s="37"/>
      <c r="E161" s="1" t="str">
        <f>IF(ISBLANK(C161),"",IF(Modélisation!$B$10=3,IF(C161&gt;=Modélisation!$B$19,Modélisation!$A$19,IF(C161&gt;=Modélisation!$B$18,Modélisation!$A$18,Modélisation!$A$17)),IF(Modélisation!$B$10=4,IF(C161&gt;=Modélisation!$B$20,Modélisation!$A$20,IF(C161&gt;=Modélisation!$B$19,Modélisation!$A$19,IF(C161&gt;=Modélisation!$B$18,Modélisation!$A$18,Modélisation!$A$17))),IF(Modélisation!$B$10=5,IF(C161&gt;=Modélisation!$B$21,Modélisation!$A$21,IF(C161&gt;=Modélisation!$B$20,Modélisation!$A$20,IF(C161&gt;=Modélisation!$B$19,Modélisation!$A$19,IF(C161&gt;=Modélisation!$B$18,Modélisation!$A$18,Modélisation!$A$17)))),IF(Modélisation!$B$10=6,IF(C161&gt;=Modélisation!$B$22,Modélisation!$A$22,IF(C161&gt;=Modélisation!$B$21,Modélisation!$A$21,IF(C161&gt;=Modélisation!$B$20,Modélisation!$A$20,IF(C161&gt;=Modélisation!$B$19,Modélisation!$A$19,IF(C161&gt;=Modélisation!$B$18,Modélisation!$A$18,Modélisation!$A$17))))),IF(Modélisation!$B$10=7,IF(C161&gt;=Modélisation!$B$23,Modélisation!$A$23,IF(C161&gt;=Modélisation!$B$22,Modélisation!$A$22,IF(C161&gt;=Modélisation!$B$21,Modélisation!$A$21,IF(C161&gt;=Modélisation!$B$20,Modélisation!$A$20,IF(C161&gt;=Modélisation!$B$19,Modélisation!$A$19,IF(C161&gt;=Modélisation!$B$18,Modélisation!$A$18,Modélisation!$A$17))))))))))))</f>
        <v/>
      </c>
      <c r="F161" s="1" t="str">
        <f>IF(ISBLANK(C161),"",VLOOKUP(E161,Modélisation!$A$17:$H$23,8,FALSE))</f>
        <v/>
      </c>
      <c r="G161" s="4" t="str">
        <f>IF(ISBLANK(C161),"",IF(Modélisation!$B$3="Oui",IF(D161=Liste!$F$2,0%,VLOOKUP(D161,Modélisation!$A$69:$B$86,2,FALSE)),""))</f>
        <v/>
      </c>
      <c r="H161" s="1" t="str">
        <f>IF(ISBLANK(C161),"",IF(Modélisation!$B$3="Oui",F161*(1-G161),F161))</f>
        <v/>
      </c>
    </row>
    <row r="162" spans="1:8" x14ac:dyDescent="0.35">
      <c r="A162" s="2">
        <v>161</v>
      </c>
      <c r="B162" s="36"/>
      <c r="C162" s="39"/>
      <c r="D162" s="37"/>
      <c r="E162" s="1" t="str">
        <f>IF(ISBLANK(C162),"",IF(Modélisation!$B$10=3,IF(C162&gt;=Modélisation!$B$19,Modélisation!$A$19,IF(C162&gt;=Modélisation!$B$18,Modélisation!$A$18,Modélisation!$A$17)),IF(Modélisation!$B$10=4,IF(C162&gt;=Modélisation!$B$20,Modélisation!$A$20,IF(C162&gt;=Modélisation!$B$19,Modélisation!$A$19,IF(C162&gt;=Modélisation!$B$18,Modélisation!$A$18,Modélisation!$A$17))),IF(Modélisation!$B$10=5,IF(C162&gt;=Modélisation!$B$21,Modélisation!$A$21,IF(C162&gt;=Modélisation!$B$20,Modélisation!$A$20,IF(C162&gt;=Modélisation!$B$19,Modélisation!$A$19,IF(C162&gt;=Modélisation!$B$18,Modélisation!$A$18,Modélisation!$A$17)))),IF(Modélisation!$B$10=6,IF(C162&gt;=Modélisation!$B$22,Modélisation!$A$22,IF(C162&gt;=Modélisation!$B$21,Modélisation!$A$21,IF(C162&gt;=Modélisation!$B$20,Modélisation!$A$20,IF(C162&gt;=Modélisation!$B$19,Modélisation!$A$19,IF(C162&gt;=Modélisation!$B$18,Modélisation!$A$18,Modélisation!$A$17))))),IF(Modélisation!$B$10=7,IF(C162&gt;=Modélisation!$B$23,Modélisation!$A$23,IF(C162&gt;=Modélisation!$B$22,Modélisation!$A$22,IF(C162&gt;=Modélisation!$B$21,Modélisation!$A$21,IF(C162&gt;=Modélisation!$B$20,Modélisation!$A$20,IF(C162&gt;=Modélisation!$B$19,Modélisation!$A$19,IF(C162&gt;=Modélisation!$B$18,Modélisation!$A$18,Modélisation!$A$17))))))))))))</f>
        <v/>
      </c>
      <c r="F162" s="1" t="str">
        <f>IF(ISBLANK(C162),"",VLOOKUP(E162,Modélisation!$A$17:$H$23,8,FALSE))</f>
        <v/>
      </c>
      <c r="G162" s="4" t="str">
        <f>IF(ISBLANK(C162),"",IF(Modélisation!$B$3="Oui",IF(D162=Liste!$F$2,0%,VLOOKUP(D162,Modélisation!$A$69:$B$86,2,FALSE)),""))</f>
        <v/>
      </c>
      <c r="H162" s="1" t="str">
        <f>IF(ISBLANK(C162),"",IF(Modélisation!$B$3="Oui",F162*(1-G162),F162))</f>
        <v/>
      </c>
    </row>
    <row r="163" spans="1:8" x14ac:dyDescent="0.35">
      <c r="A163" s="2">
        <v>162</v>
      </c>
      <c r="B163" s="36"/>
      <c r="C163" s="39"/>
      <c r="D163" s="37"/>
      <c r="E163" s="1" t="str">
        <f>IF(ISBLANK(C163),"",IF(Modélisation!$B$10=3,IF(C163&gt;=Modélisation!$B$19,Modélisation!$A$19,IF(C163&gt;=Modélisation!$B$18,Modélisation!$A$18,Modélisation!$A$17)),IF(Modélisation!$B$10=4,IF(C163&gt;=Modélisation!$B$20,Modélisation!$A$20,IF(C163&gt;=Modélisation!$B$19,Modélisation!$A$19,IF(C163&gt;=Modélisation!$B$18,Modélisation!$A$18,Modélisation!$A$17))),IF(Modélisation!$B$10=5,IF(C163&gt;=Modélisation!$B$21,Modélisation!$A$21,IF(C163&gt;=Modélisation!$B$20,Modélisation!$A$20,IF(C163&gt;=Modélisation!$B$19,Modélisation!$A$19,IF(C163&gt;=Modélisation!$B$18,Modélisation!$A$18,Modélisation!$A$17)))),IF(Modélisation!$B$10=6,IF(C163&gt;=Modélisation!$B$22,Modélisation!$A$22,IF(C163&gt;=Modélisation!$B$21,Modélisation!$A$21,IF(C163&gt;=Modélisation!$B$20,Modélisation!$A$20,IF(C163&gt;=Modélisation!$B$19,Modélisation!$A$19,IF(C163&gt;=Modélisation!$B$18,Modélisation!$A$18,Modélisation!$A$17))))),IF(Modélisation!$B$10=7,IF(C163&gt;=Modélisation!$B$23,Modélisation!$A$23,IF(C163&gt;=Modélisation!$B$22,Modélisation!$A$22,IF(C163&gt;=Modélisation!$B$21,Modélisation!$A$21,IF(C163&gt;=Modélisation!$B$20,Modélisation!$A$20,IF(C163&gt;=Modélisation!$B$19,Modélisation!$A$19,IF(C163&gt;=Modélisation!$B$18,Modélisation!$A$18,Modélisation!$A$17))))))))))))</f>
        <v/>
      </c>
      <c r="F163" s="1" t="str">
        <f>IF(ISBLANK(C163),"",VLOOKUP(E163,Modélisation!$A$17:$H$23,8,FALSE))</f>
        <v/>
      </c>
      <c r="G163" s="4" t="str">
        <f>IF(ISBLANK(C163),"",IF(Modélisation!$B$3="Oui",IF(D163=Liste!$F$2,0%,VLOOKUP(D163,Modélisation!$A$69:$B$86,2,FALSE)),""))</f>
        <v/>
      </c>
      <c r="H163" s="1" t="str">
        <f>IF(ISBLANK(C163),"",IF(Modélisation!$B$3="Oui",F163*(1-G163),F163))</f>
        <v/>
      </c>
    </row>
    <row r="164" spans="1:8" x14ac:dyDescent="0.35">
      <c r="A164" s="2">
        <v>163</v>
      </c>
      <c r="B164" s="36"/>
      <c r="C164" s="39"/>
      <c r="D164" s="37"/>
      <c r="E164" s="1" t="str">
        <f>IF(ISBLANK(C164),"",IF(Modélisation!$B$10=3,IF(C164&gt;=Modélisation!$B$19,Modélisation!$A$19,IF(C164&gt;=Modélisation!$B$18,Modélisation!$A$18,Modélisation!$A$17)),IF(Modélisation!$B$10=4,IF(C164&gt;=Modélisation!$B$20,Modélisation!$A$20,IF(C164&gt;=Modélisation!$B$19,Modélisation!$A$19,IF(C164&gt;=Modélisation!$B$18,Modélisation!$A$18,Modélisation!$A$17))),IF(Modélisation!$B$10=5,IF(C164&gt;=Modélisation!$B$21,Modélisation!$A$21,IF(C164&gt;=Modélisation!$B$20,Modélisation!$A$20,IF(C164&gt;=Modélisation!$B$19,Modélisation!$A$19,IF(C164&gt;=Modélisation!$B$18,Modélisation!$A$18,Modélisation!$A$17)))),IF(Modélisation!$B$10=6,IF(C164&gt;=Modélisation!$B$22,Modélisation!$A$22,IF(C164&gt;=Modélisation!$B$21,Modélisation!$A$21,IF(C164&gt;=Modélisation!$B$20,Modélisation!$A$20,IF(C164&gt;=Modélisation!$B$19,Modélisation!$A$19,IF(C164&gt;=Modélisation!$B$18,Modélisation!$A$18,Modélisation!$A$17))))),IF(Modélisation!$B$10=7,IF(C164&gt;=Modélisation!$B$23,Modélisation!$A$23,IF(C164&gt;=Modélisation!$B$22,Modélisation!$A$22,IF(C164&gt;=Modélisation!$B$21,Modélisation!$A$21,IF(C164&gt;=Modélisation!$B$20,Modélisation!$A$20,IF(C164&gt;=Modélisation!$B$19,Modélisation!$A$19,IF(C164&gt;=Modélisation!$B$18,Modélisation!$A$18,Modélisation!$A$17))))))))))))</f>
        <v/>
      </c>
      <c r="F164" s="1" t="str">
        <f>IF(ISBLANK(C164),"",VLOOKUP(E164,Modélisation!$A$17:$H$23,8,FALSE))</f>
        <v/>
      </c>
      <c r="G164" s="4" t="str">
        <f>IF(ISBLANK(C164),"",IF(Modélisation!$B$3="Oui",IF(D164=Liste!$F$2,0%,VLOOKUP(D164,Modélisation!$A$69:$B$86,2,FALSE)),""))</f>
        <v/>
      </c>
      <c r="H164" s="1" t="str">
        <f>IF(ISBLANK(C164),"",IF(Modélisation!$B$3="Oui",F164*(1-G164),F164))</f>
        <v/>
      </c>
    </row>
    <row r="165" spans="1:8" x14ac:dyDescent="0.35">
      <c r="A165" s="2">
        <v>164</v>
      </c>
      <c r="B165" s="36"/>
      <c r="C165" s="39"/>
      <c r="D165" s="37"/>
      <c r="E165" s="1" t="str">
        <f>IF(ISBLANK(C165),"",IF(Modélisation!$B$10=3,IF(C165&gt;=Modélisation!$B$19,Modélisation!$A$19,IF(C165&gt;=Modélisation!$B$18,Modélisation!$A$18,Modélisation!$A$17)),IF(Modélisation!$B$10=4,IF(C165&gt;=Modélisation!$B$20,Modélisation!$A$20,IF(C165&gt;=Modélisation!$B$19,Modélisation!$A$19,IF(C165&gt;=Modélisation!$B$18,Modélisation!$A$18,Modélisation!$A$17))),IF(Modélisation!$B$10=5,IF(C165&gt;=Modélisation!$B$21,Modélisation!$A$21,IF(C165&gt;=Modélisation!$B$20,Modélisation!$A$20,IF(C165&gt;=Modélisation!$B$19,Modélisation!$A$19,IF(C165&gt;=Modélisation!$B$18,Modélisation!$A$18,Modélisation!$A$17)))),IF(Modélisation!$B$10=6,IF(C165&gt;=Modélisation!$B$22,Modélisation!$A$22,IF(C165&gt;=Modélisation!$B$21,Modélisation!$A$21,IF(C165&gt;=Modélisation!$B$20,Modélisation!$A$20,IF(C165&gt;=Modélisation!$B$19,Modélisation!$A$19,IF(C165&gt;=Modélisation!$B$18,Modélisation!$A$18,Modélisation!$A$17))))),IF(Modélisation!$B$10=7,IF(C165&gt;=Modélisation!$B$23,Modélisation!$A$23,IF(C165&gt;=Modélisation!$B$22,Modélisation!$A$22,IF(C165&gt;=Modélisation!$B$21,Modélisation!$A$21,IF(C165&gt;=Modélisation!$B$20,Modélisation!$A$20,IF(C165&gt;=Modélisation!$B$19,Modélisation!$A$19,IF(C165&gt;=Modélisation!$B$18,Modélisation!$A$18,Modélisation!$A$17))))))))))))</f>
        <v/>
      </c>
      <c r="F165" s="1" t="str">
        <f>IF(ISBLANK(C165),"",VLOOKUP(E165,Modélisation!$A$17:$H$23,8,FALSE))</f>
        <v/>
      </c>
      <c r="G165" s="4" t="str">
        <f>IF(ISBLANK(C165),"",IF(Modélisation!$B$3="Oui",IF(D165=Liste!$F$2,0%,VLOOKUP(D165,Modélisation!$A$69:$B$86,2,FALSE)),""))</f>
        <v/>
      </c>
      <c r="H165" s="1" t="str">
        <f>IF(ISBLANK(C165),"",IF(Modélisation!$B$3="Oui",F165*(1-G165),F165))</f>
        <v/>
      </c>
    </row>
    <row r="166" spans="1:8" x14ac:dyDescent="0.35">
      <c r="A166" s="2">
        <v>165</v>
      </c>
      <c r="B166" s="36"/>
      <c r="C166" s="39"/>
      <c r="D166" s="37"/>
      <c r="E166" s="1" t="str">
        <f>IF(ISBLANK(C166),"",IF(Modélisation!$B$10=3,IF(C166&gt;=Modélisation!$B$19,Modélisation!$A$19,IF(C166&gt;=Modélisation!$B$18,Modélisation!$A$18,Modélisation!$A$17)),IF(Modélisation!$B$10=4,IF(C166&gt;=Modélisation!$B$20,Modélisation!$A$20,IF(C166&gt;=Modélisation!$B$19,Modélisation!$A$19,IF(C166&gt;=Modélisation!$B$18,Modélisation!$A$18,Modélisation!$A$17))),IF(Modélisation!$B$10=5,IF(C166&gt;=Modélisation!$B$21,Modélisation!$A$21,IF(C166&gt;=Modélisation!$B$20,Modélisation!$A$20,IF(C166&gt;=Modélisation!$B$19,Modélisation!$A$19,IF(C166&gt;=Modélisation!$B$18,Modélisation!$A$18,Modélisation!$A$17)))),IF(Modélisation!$B$10=6,IF(C166&gt;=Modélisation!$B$22,Modélisation!$A$22,IF(C166&gt;=Modélisation!$B$21,Modélisation!$A$21,IF(C166&gt;=Modélisation!$B$20,Modélisation!$A$20,IF(C166&gt;=Modélisation!$B$19,Modélisation!$A$19,IF(C166&gt;=Modélisation!$B$18,Modélisation!$A$18,Modélisation!$A$17))))),IF(Modélisation!$B$10=7,IF(C166&gt;=Modélisation!$B$23,Modélisation!$A$23,IF(C166&gt;=Modélisation!$B$22,Modélisation!$A$22,IF(C166&gt;=Modélisation!$B$21,Modélisation!$A$21,IF(C166&gt;=Modélisation!$B$20,Modélisation!$A$20,IF(C166&gt;=Modélisation!$B$19,Modélisation!$A$19,IF(C166&gt;=Modélisation!$B$18,Modélisation!$A$18,Modélisation!$A$17))))))))))))</f>
        <v/>
      </c>
      <c r="F166" s="1" t="str">
        <f>IF(ISBLANK(C166),"",VLOOKUP(E166,Modélisation!$A$17:$H$23,8,FALSE))</f>
        <v/>
      </c>
      <c r="G166" s="4" t="str">
        <f>IF(ISBLANK(C166),"",IF(Modélisation!$B$3="Oui",IF(D166=Liste!$F$2,0%,VLOOKUP(D166,Modélisation!$A$69:$B$86,2,FALSE)),""))</f>
        <v/>
      </c>
      <c r="H166" s="1" t="str">
        <f>IF(ISBLANK(C166),"",IF(Modélisation!$B$3="Oui",F166*(1-G166),F166))</f>
        <v/>
      </c>
    </row>
    <row r="167" spans="1:8" x14ac:dyDescent="0.35">
      <c r="A167" s="2">
        <v>166</v>
      </c>
      <c r="B167" s="36"/>
      <c r="C167" s="39"/>
      <c r="D167" s="37"/>
      <c r="E167" s="1" t="str">
        <f>IF(ISBLANK(C167),"",IF(Modélisation!$B$10=3,IF(C167&gt;=Modélisation!$B$19,Modélisation!$A$19,IF(C167&gt;=Modélisation!$B$18,Modélisation!$A$18,Modélisation!$A$17)),IF(Modélisation!$B$10=4,IF(C167&gt;=Modélisation!$B$20,Modélisation!$A$20,IF(C167&gt;=Modélisation!$B$19,Modélisation!$A$19,IF(C167&gt;=Modélisation!$B$18,Modélisation!$A$18,Modélisation!$A$17))),IF(Modélisation!$B$10=5,IF(C167&gt;=Modélisation!$B$21,Modélisation!$A$21,IF(C167&gt;=Modélisation!$B$20,Modélisation!$A$20,IF(C167&gt;=Modélisation!$B$19,Modélisation!$A$19,IF(C167&gt;=Modélisation!$B$18,Modélisation!$A$18,Modélisation!$A$17)))),IF(Modélisation!$B$10=6,IF(C167&gt;=Modélisation!$B$22,Modélisation!$A$22,IF(C167&gt;=Modélisation!$B$21,Modélisation!$A$21,IF(C167&gt;=Modélisation!$B$20,Modélisation!$A$20,IF(C167&gt;=Modélisation!$B$19,Modélisation!$A$19,IF(C167&gt;=Modélisation!$B$18,Modélisation!$A$18,Modélisation!$A$17))))),IF(Modélisation!$B$10=7,IF(C167&gt;=Modélisation!$B$23,Modélisation!$A$23,IF(C167&gt;=Modélisation!$B$22,Modélisation!$A$22,IF(C167&gt;=Modélisation!$B$21,Modélisation!$A$21,IF(C167&gt;=Modélisation!$B$20,Modélisation!$A$20,IF(C167&gt;=Modélisation!$B$19,Modélisation!$A$19,IF(C167&gt;=Modélisation!$B$18,Modélisation!$A$18,Modélisation!$A$17))))))))))))</f>
        <v/>
      </c>
      <c r="F167" s="1" t="str">
        <f>IF(ISBLANK(C167),"",VLOOKUP(E167,Modélisation!$A$17:$H$23,8,FALSE))</f>
        <v/>
      </c>
      <c r="G167" s="4" t="str">
        <f>IF(ISBLANK(C167),"",IF(Modélisation!$B$3="Oui",IF(D167=Liste!$F$2,0%,VLOOKUP(D167,Modélisation!$A$69:$B$86,2,FALSE)),""))</f>
        <v/>
      </c>
      <c r="H167" s="1" t="str">
        <f>IF(ISBLANK(C167),"",IF(Modélisation!$B$3="Oui",F167*(1-G167),F167))</f>
        <v/>
      </c>
    </row>
    <row r="168" spans="1:8" x14ac:dyDescent="0.35">
      <c r="A168" s="2">
        <v>167</v>
      </c>
      <c r="B168" s="36"/>
      <c r="C168" s="39"/>
      <c r="D168" s="37"/>
      <c r="E168" s="1" t="str">
        <f>IF(ISBLANK(C168),"",IF(Modélisation!$B$10=3,IF(C168&gt;=Modélisation!$B$19,Modélisation!$A$19,IF(C168&gt;=Modélisation!$B$18,Modélisation!$A$18,Modélisation!$A$17)),IF(Modélisation!$B$10=4,IF(C168&gt;=Modélisation!$B$20,Modélisation!$A$20,IF(C168&gt;=Modélisation!$B$19,Modélisation!$A$19,IF(C168&gt;=Modélisation!$B$18,Modélisation!$A$18,Modélisation!$A$17))),IF(Modélisation!$B$10=5,IF(C168&gt;=Modélisation!$B$21,Modélisation!$A$21,IF(C168&gt;=Modélisation!$B$20,Modélisation!$A$20,IF(C168&gt;=Modélisation!$B$19,Modélisation!$A$19,IF(C168&gt;=Modélisation!$B$18,Modélisation!$A$18,Modélisation!$A$17)))),IF(Modélisation!$B$10=6,IF(C168&gt;=Modélisation!$B$22,Modélisation!$A$22,IF(C168&gt;=Modélisation!$B$21,Modélisation!$A$21,IF(C168&gt;=Modélisation!$B$20,Modélisation!$A$20,IF(C168&gt;=Modélisation!$B$19,Modélisation!$A$19,IF(C168&gt;=Modélisation!$B$18,Modélisation!$A$18,Modélisation!$A$17))))),IF(Modélisation!$B$10=7,IF(C168&gt;=Modélisation!$B$23,Modélisation!$A$23,IF(C168&gt;=Modélisation!$B$22,Modélisation!$A$22,IF(C168&gt;=Modélisation!$B$21,Modélisation!$A$21,IF(C168&gt;=Modélisation!$B$20,Modélisation!$A$20,IF(C168&gt;=Modélisation!$B$19,Modélisation!$A$19,IF(C168&gt;=Modélisation!$B$18,Modélisation!$A$18,Modélisation!$A$17))))))))))))</f>
        <v/>
      </c>
      <c r="F168" s="1" t="str">
        <f>IF(ISBLANK(C168),"",VLOOKUP(E168,Modélisation!$A$17:$H$23,8,FALSE))</f>
        <v/>
      </c>
      <c r="G168" s="4" t="str">
        <f>IF(ISBLANK(C168),"",IF(Modélisation!$B$3="Oui",IF(D168=Liste!$F$2,0%,VLOOKUP(D168,Modélisation!$A$69:$B$86,2,FALSE)),""))</f>
        <v/>
      </c>
      <c r="H168" s="1" t="str">
        <f>IF(ISBLANK(C168),"",IF(Modélisation!$B$3="Oui",F168*(1-G168),F168))</f>
        <v/>
      </c>
    </row>
    <row r="169" spans="1:8" x14ac:dyDescent="0.35">
      <c r="A169" s="2">
        <v>168</v>
      </c>
      <c r="B169" s="36"/>
      <c r="C169" s="39"/>
      <c r="D169" s="37"/>
      <c r="E169" s="1" t="str">
        <f>IF(ISBLANK(C169),"",IF(Modélisation!$B$10=3,IF(C169&gt;=Modélisation!$B$19,Modélisation!$A$19,IF(C169&gt;=Modélisation!$B$18,Modélisation!$A$18,Modélisation!$A$17)),IF(Modélisation!$B$10=4,IF(C169&gt;=Modélisation!$B$20,Modélisation!$A$20,IF(C169&gt;=Modélisation!$B$19,Modélisation!$A$19,IF(C169&gt;=Modélisation!$B$18,Modélisation!$A$18,Modélisation!$A$17))),IF(Modélisation!$B$10=5,IF(C169&gt;=Modélisation!$B$21,Modélisation!$A$21,IF(C169&gt;=Modélisation!$B$20,Modélisation!$A$20,IF(C169&gt;=Modélisation!$B$19,Modélisation!$A$19,IF(C169&gt;=Modélisation!$B$18,Modélisation!$A$18,Modélisation!$A$17)))),IF(Modélisation!$B$10=6,IF(C169&gt;=Modélisation!$B$22,Modélisation!$A$22,IF(C169&gt;=Modélisation!$B$21,Modélisation!$A$21,IF(C169&gt;=Modélisation!$B$20,Modélisation!$A$20,IF(C169&gt;=Modélisation!$B$19,Modélisation!$A$19,IF(C169&gt;=Modélisation!$B$18,Modélisation!$A$18,Modélisation!$A$17))))),IF(Modélisation!$B$10=7,IF(C169&gt;=Modélisation!$B$23,Modélisation!$A$23,IF(C169&gt;=Modélisation!$B$22,Modélisation!$A$22,IF(C169&gt;=Modélisation!$B$21,Modélisation!$A$21,IF(C169&gt;=Modélisation!$B$20,Modélisation!$A$20,IF(C169&gt;=Modélisation!$B$19,Modélisation!$A$19,IF(C169&gt;=Modélisation!$B$18,Modélisation!$A$18,Modélisation!$A$17))))))))))))</f>
        <v/>
      </c>
      <c r="F169" s="1" t="str">
        <f>IF(ISBLANK(C169),"",VLOOKUP(E169,Modélisation!$A$17:$H$23,8,FALSE))</f>
        <v/>
      </c>
      <c r="G169" s="4" t="str">
        <f>IF(ISBLANK(C169),"",IF(Modélisation!$B$3="Oui",IF(D169=Liste!$F$2,0%,VLOOKUP(D169,Modélisation!$A$69:$B$86,2,FALSE)),""))</f>
        <v/>
      </c>
      <c r="H169" s="1" t="str">
        <f>IF(ISBLANK(C169),"",IF(Modélisation!$B$3="Oui",F169*(1-G169),F169))</f>
        <v/>
      </c>
    </row>
    <row r="170" spans="1:8" x14ac:dyDescent="0.35">
      <c r="A170" s="2">
        <v>169</v>
      </c>
      <c r="B170" s="36"/>
      <c r="C170" s="39"/>
      <c r="D170" s="37"/>
      <c r="E170" s="1" t="str">
        <f>IF(ISBLANK(C170),"",IF(Modélisation!$B$10=3,IF(C170&gt;=Modélisation!$B$19,Modélisation!$A$19,IF(C170&gt;=Modélisation!$B$18,Modélisation!$A$18,Modélisation!$A$17)),IF(Modélisation!$B$10=4,IF(C170&gt;=Modélisation!$B$20,Modélisation!$A$20,IF(C170&gt;=Modélisation!$B$19,Modélisation!$A$19,IF(C170&gt;=Modélisation!$B$18,Modélisation!$A$18,Modélisation!$A$17))),IF(Modélisation!$B$10=5,IF(C170&gt;=Modélisation!$B$21,Modélisation!$A$21,IF(C170&gt;=Modélisation!$B$20,Modélisation!$A$20,IF(C170&gt;=Modélisation!$B$19,Modélisation!$A$19,IF(C170&gt;=Modélisation!$B$18,Modélisation!$A$18,Modélisation!$A$17)))),IF(Modélisation!$B$10=6,IF(C170&gt;=Modélisation!$B$22,Modélisation!$A$22,IF(C170&gt;=Modélisation!$B$21,Modélisation!$A$21,IF(C170&gt;=Modélisation!$B$20,Modélisation!$A$20,IF(C170&gt;=Modélisation!$B$19,Modélisation!$A$19,IF(C170&gt;=Modélisation!$B$18,Modélisation!$A$18,Modélisation!$A$17))))),IF(Modélisation!$B$10=7,IF(C170&gt;=Modélisation!$B$23,Modélisation!$A$23,IF(C170&gt;=Modélisation!$B$22,Modélisation!$A$22,IF(C170&gt;=Modélisation!$B$21,Modélisation!$A$21,IF(C170&gt;=Modélisation!$B$20,Modélisation!$A$20,IF(C170&gt;=Modélisation!$B$19,Modélisation!$A$19,IF(C170&gt;=Modélisation!$B$18,Modélisation!$A$18,Modélisation!$A$17))))))))))))</f>
        <v/>
      </c>
      <c r="F170" s="1" t="str">
        <f>IF(ISBLANK(C170),"",VLOOKUP(E170,Modélisation!$A$17:$H$23,8,FALSE))</f>
        <v/>
      </c>
      <c r="G170" s="4" t="str">
        <f>IF(ISBLANK(C170),"",IF(Modélisation!$B$3="Oui",IF(D170=Liste!$F$2,0%,VLOOKUP(D170,Modélisation!$A$69:$B$86,2,FALSE)),""))</f>
        <v/>
      </c>
      <c r="H170" s="1" t="str">
        <f>IF(ISBLANK(C170),"",IF(Modélisation!$B$3="Oui",F170*(1-G170),F170))</f>
        <v/>
      </c>
    </row>
    <row r="171" spans="1:8" x14ac:dyDescent="0.35">
      <c r="A171" s="2">
        <v>170</v>
      </c>
      <c r="B171" s="36"/>
      <c r="C171" s="39"/>
      <c r="D171" s="37"/>
      <c r="E171" s="1" t="str">
        <f>IF(ISBLANK(C171),"",IF(Modélisation!$B$10=3,IF(C171&gt;=Modélisation!$B$19,Modélisation!$A$19,IF(C171&gt;=Modélisation!$B$18,Modélisation!$A$18,Modélisation!$A$17)),IF(Modélisation!$B$10=4,IF(C171&gt;=Modélisation!$B$20,Modélisation!$A$20,IF(C171&gt;=Modélisation!$B$19,Modélisation!$A$19,IF(C171&gt;=Modélisation!$B$18,Modélisation!$A$18,Modélisation!$A$17))),IF(Modélisation!$B$10=5,IF(C171&gt;=Modélisation!$B$21,Modélisation!$A$21,IF(C171&gt;=Modélisation!$B$20,Modélisation!$A$20,IF(C171&gt;=Modélisation!$B$19,Modélisation!$A$19,IF(C171&gt;=Modélisation!$B$18,Modélisation!$A$18,Modélisation!$A$17)))),IF(Modélisation!$B$10=6,IF(C171&gt;=Modélisation!$B$22,Modélisation!$A$22,IF(C171&gt;=Modélisation!$B$21,Modélisation!$A$21,IF(C171&gt;=Modélisation!$B$20,Modélisation!$A$20,IF(C171&gt;=Modélisation!$B$19,Modélisation!$A$19,IF(C171&gt;=Modélisation!$B$18,Modélisation!$A$18,Modélisation!$A$17))))),IF(Modélisation!$B$10=7,IF(C171&gt;=Modélisation!$B$23,Modélisation!$A$23,IF(C171&gt;=Modélisation!$B$22,Modélisation!$A$22,IF(C171&gt;=Modélisation!$B$21,Modélisation!$A$21,IF(C171&gt;=Modélisation!$B$20,Modélisation!$A$20,IF(C171&gt;=Modélisation!$B$19,Modélisation!$A$19,IF(C171&gt;=Modélisation!$B$18,Modélisation!$A$18,Modélisation!$A$17))))))))))))</f>
        <v/>
      </c>
      <c r="F171" s="1" t="str">
        <f>IF(ISBLANK(C171),"",VLOOKUP(E171,Modélisation!$A$17:$H$23,8,FALSE))</f>
        <v/>
      </c>
      <c r="G171" s="4" t="str">
        <f>IF(ISBLANK(C171),"",IF(Modélisation!$B$3="Oui",IF(D171=Liste!$F$2,0%,VLOOKUP(D171,Modélisation!$A$69:$B$86,2,FALSE)),""))</f>
        <v/>
      </c>
      <c r="H171" s="1" t="str">
        <f>IF(ISBLANK(C171),"",IF(Modélisation!$B$3="Oui",F171*(1-G171),F171))</f>
        <v/>
      </c>
    </row>
    <row r="172" spans="1:8" x14ac:dyDescent="0.35">
      <c r="A172" s="2">
        <v>171</v>
      </c>
      <c r="B172" s="36"/>
      <c r="C172" s="39"/>
      <c r="D172" s="37"/>
      <c r="E172" s="1" t="str">
        <f>IF(ISBLANK(C172),"",IF(Modélisation!$B$10=3,IF(C172&gt;=Modélisation!$B$19,Modélisation!$A$19,IF(C172&gt;=Modélisation!$B$18,Modélisation!$A$18,Modélisation!$A$17)),IF(Modélisation!$B$10=4,IF(C172&gt;=Modélisation!$B$20,Modélisation!$A$20,IF(C172&gt;=Modélisation!$B$19,Modélisation!$A$19,IF(C172&gt;=Modélisation!$B$18,Modélisation!$A$18,Modélisation!$A$17))),IF(Modélisation!$B$10=5,IF(C172&gt;=Modélisation!$B$21,Modélisation!$A$21,IF(C172&gt;=Modélisation!$B$20,Modélisation!$A$20,IF(C172&gt;=Modélisation!$B$19,Modélisation!$A$19,IF(C172&gt;=Modélisation!$B$18,Modélisation!$A$18,Modélisation!$A$17)))),IF(Modélisation!$B$10=6,IF(C172&gt;=Modélisation!$B$22,Modélisation!$A$22,IF(C172&gt;=Modélisation!$B$21,Modélisation!$A$21,IF(C172&gt;=Modélisation!$B$20,Modélisation!$A$20,IF(C172&gt;=Modélisation!$B$19,Modélisation!$A$19,IF(C172&gt;=Modélisation!$B$18,Modélisation!$A$18,Modélisation!$A$17))))),IF(Modélisation!$B$10=7,IF(C172&gt;=Modélisation!$B$23,Modélisation!$A$23,IF(C172&gt;=Modélisation!$B$22,Modélisation!$A$22,IF(C172&gt;=Modélisation!$B$21,Modélisation!$A$21,IF(C172&gt;=Modélisation!$B$20,Modélisation!$A$20,IF(C172&gt;=Modélisation!$B$19,Modélisation!$A$19,IF(C172&gt;=Modélisation!$B$18,Modélisation!$A$18,Modélisation!$A$17))))))))))))</f>
        <v/>
      </c>
      <c r="F172" s="1" t="str">
        <f>IF(ISBLANK(C172),"",VLOOKUP(E172,Modélisation!$A$17:$H$23,8,FALSE))</f>
        <v/>
      </c>
      <c r="G172" s="4" t="str">
        <f>IF(ISBLANK(C172),"",IF(Modélisation!$B$3="Oui",IF(D172=Liste!$F$2,0%,VLOOKUP(D172,Modélisation!$A$69:$B$86,2,FALSE)),""))</f>
        <v/>
      </c>
      <c r="H172" s="1" t="str">
        <f>IF(ISBLANK(C172),"",IF(Modélisation!$B$3="Oui",F172*(1-G172),F172))</f>
        <v/>
      </c>
    </row>
    <row r="173" spans="1:8" x14ac:dyDescent="0.35">
      <c r="A173" s="2">
        <v>172</v>
      </c>
      <c r="B173" s="36"/>
      <c r="C173" s="39"/>
      <c r="D173" s="37"/>
      <c r="E173" s="1" t="str">
        <f>IF(ISBLANK(C173),"",IF(Modélisation!$B$10=3,IF(C173&gt;=Modélisation!$B$19,Modélisation!$A$19,IF(C173&gt;=Modélisation!$B$18,Modélisation!$A$18,Modélisation!$A$17)),IF(Modélisation!$B$10=4,IF(C173&gt;=Modélisation!$B$20,Modélisation!$A$20,IF(C173&gt;=Modélisation!$B$19,Modélisation!$A$19,IF(C173&gt;=Modélisation!$B$18,Modélisation!$A$18,Modélisation!$A$17))),IF(Modélisation!$B$10=5,IF(C173&gt;=Modélisation!$B$21,Modélisation!$A$21,IF(C173&gt;=Modélisation!$B$20,Modélisation!$A$20,IF(C173&gt;=Modélisation!$B$19,Modélisation!$A$19,IF(C173&gt;=Modélisation!$B$18,Modélisation!$A$18,Modélisation!$A$17)))),IF(Modélisation!$B$10=6,IF(C173&gt;=Modélisation!$B$22,Modélisation!$A$22,IF(C173&gt;=Modélisation!$B$21,Modélisation!$A$21,IF(C173&gt;=Modélisation!$B$20,Modélisation!$A$20,IF(C173&gt;=Modélisation!$B$19,Modélisation!$A$19,IF(C173&gt;=Modélisation!$B$18,Modélisation!$A$18,Modélisation!$A$17))))),IF(Modélisation!$B$10=7,IF(C173&gt;=Modélisation!$B$23,Modélisation!$A$23,IF(C173&gt;=Modélisation!$B$22,Modélisation!$A$22,IF(C173&gt;=Modélisation!$B$21,Modélisation!$A$21,IF(C173&gt;=Modélisation!$B$20,Modélisation!$A$20,IF(C173&gt;=Modélisation!$B$19,Modélisation!$A$19,IF(C173&gt;=Modélisation!$B$18,Modélisation!$A$18,Modélisation!$A$17))))))))))))</f>
        <v/>
      </c>
      <c r="F173" s="1" t="str">
        <f>IF(ISBLANK(C173),"",VLOOKUP(E173,Modélisation!$A$17:$H$23,8,FALSE))</f>
        <v/>
      </c>
      <c r="G173" s="4" t="str">
        <f>IF(ISBLANK(C173),"",IF(Modélisation!$B$3="Oui",IF(D173=Liste!$F$2,0%,VLOOKUP(D173,Modélisation!$A$69:$B$86,2,FALSE)),""))</f>
        <v/>
      </c>
      <c r="H173" s="1" t="str">
        <f>IF(ISBLANK(C173),"",IF(Modélisation!$B$3="Oui",F173*(1-G173),F173))</f>
        <v/>
      </c>
    </row>
    <row r="174" spans="1:8" x14ac:dyDescent="0.35">
      <c r="A174" s="2">
        <v>173</v>
      </c>
      <c r="B174" s="36"/>
      <c r="C174" s="39"/>
      <c r="D174" s="37"/>
      <c r="E174" s="1" t="str">
        <f>IF(ISBLANK(C174),"",IF(Modélisation!$B$10=3,IF(C174&gt;=Modélisation!$B$19,Modélisation!$A$19,IF(C174&gt;=Modélisation!$B$18,Modélisation!$A$18,Modélisation!$A$17)),IF(Modélisation!$B$10=4,IF(C174&gt;=Modélisation!$B$20,Modélisation!$A$20,IF(C174&gt;=Modélisation!$B$19,Modélisation!$A$19,IF(C174&gt;=Modélisation!$B$18,Modélisation!$A$18,Modélisation!$A$17))),IF(Modélisation!$B$10=5,IF(C174&gt;=Modélisation!$B$21,Modélisation!$A$21,IF(C174&gt;=Modélisation!$B$20,Modélisation!$A$20,IF(C174&gt;=Modélisation!$B$19,Modélisation!$A$19,IF(C174&gt;=Modélisation!$B$18,Modélisation!$A$18,Modélisation!$A$17)))),IF(Modélisation!$B$10=6,IF(C174&gt;=Modélisation!$B$22,Modélisation!$A$22,IF(C174&gt;=Modélisation!$B$21,Modélisation!$A$21,IF(C174&gt;=Modélisation!$B$20,Modélisation!$A$20,IF(C174&gt;=Modélisation!$B$19,Modélisation!$A$19,IF(C174&gt;=Modélisation!$B$18,Modélisation!$A$18,Modélisation!$A$17))))),IF(Modélisation!$B$10=7,IF(C174&gt;=Modélisation!$B$23,Modélisation!$A$23,IF(C174&gt;=Modélisation!$B$22,Modélisation!$A$22,IF(C174&gt;=Modélisation!$B$21,Modélisation!$A$21,IF(C174&gt;=Modélisation!$B$20,Modélisation!$A$20,IF(C174&gt;=Modélisation!$B$19,Modélisation!$A$19,IF(C174&gt;=Modélisation!$B$18,Modélisation!$A$18,Modélisation!$A$17))))))))))))</f>
        <v/>
      </c>
      <c r="F174" s="1" t="str">
        <f>IF(ISBLANK(C174),"",VLOOKUP(E174,Modélisation!$A$17:$H$23,8,FALSE))</f>
        <v/>
      </c>
      <c r="G174" s="4" t="str">
        <f>IF(ISBLANK(C174),"",IF(Modélisation!$B$3="Oui",IF(D174=Liste!$F$2,0%,VLOOKUP(D174,Modélisation!$A$69:$B$86,2,FALSE)),""))</f>
        <v/>
      </c>
      <c r="H174" s="1" t="str">
        <f>IF(ISBLANK(C174),"",IF(Modélisation!$B$3="Oui",F174*(1-G174),F174))</f>
        <v/>
      </c>
    </row>
    <row r="175" spans="1:8" x14ac:dyDescent="0.35">
      <c r="A175" s="2">
        <v>174</v>
      </c>
      <c r="B175" s="36"/>
      <c r="C175" s="39"/>
      <c r="D175" s="37"/>
      <c r="E175" s="1" t="str">
        <f>IF(ISBLANK(C175),"",IF(Modélisation!$B$10=3,IF(C175&gt;=Modélisation!$B$19,Modélisation!$A$19,IF(C175&gt;=Modélisation!$B$18,Modélisation!$A$18,Modélisation!$A$17)),IF(Modélisation!$B$10=4,IF(C175&gt;=Modélisation!$B$20,Modélisation!$A$20,IF(C175&gt;=Modélisation!$B$19,Modélisation!$A$19,IF(C175&gt;=Modélisation!$B$18,Modélisation!$A$18,Modélisation!$A$17))),IF(Modélisation!$B$10=5,IF(C175&gt;=Modélisation!$B$21,Modélisation!$A$21,IF(C175&gt;=Modélisation!$B$20,Modélisation!$A$20,IF(C175&gt;=Modélisation!$B$19,Modélisation!$A$19,IF(C175&gt;=Modélisation!$B$18,Modélisation!$A$18,Modélisation!$A$17)))),IF(Modélisation!$B$10=6,IF(C175&gt;=Modélisation!$B$22,Modélisation!$A$22,IF(C175&gt;=Modélisation!$B$21,Modélisation!$A$21,IF(C175&gt;=Modélisation!$B$20,Modélisation!$A$20,IF(C175&gt;=Modélisation!$B$19,Modélisation!$A$19,IF(C175&gt;=Modélisation!$B$18,Modélisation!$A$18,Modélisation!$A$17))))),IF(Modélisation!$B$10=7,IF(C175&gt;=Modélisation!$B$23,Modélisation!$A$23,IF(C175&gt;=Modélisation!$B$22,Modélisation!$A$22,IF(C175&gt;=Modélisation!$B$21,Modélisation!$A$21,IF(C175&gt;=Modélisation!$B$20,Modélisation!$A$20,IF(C175&gt;=Modélisation!$B$19,Modélisation!$A$19,IF(C175&gt;=Modélisation!$B$18,Modélisation!$A$18,Modélisation!$A$17))))))))))))</f>
        <v/>
      </c>
      <c r="F175" s="1" t="str">
        <f>IF(ISBLANK(C175),"",VLOOKUP(E175,Modélisation!$A$17:$H$23,8,FALSE))</f>
        <v/>
      </c>
      <c r="G175" s="4" t="str">
        <f>IF(ISBLANK(C175),"",IF(Modélisation!$B$3="Oui",IF(D175=Liste!$F$2,0%,VLOOKUP(D175,Modélisation!$A$69:$B$86,2,FALSE)),""))</f>
        <v/>
      </c>
      <c r="H175" s="1" t="str">
        <f>IF(ISBLANK(C175),"",IF(Modélisation!$B$3="Oui",F175*(1-G175),F175))</f>
        <v/>
      </c>
    </row>
    <row r="176" spans="1:8" x14ac:dyDescent="0.35">
      <c r="A176" s="2">
        <v>175</v>
      </c>
      <c r="B176" s="36"/>
      <c r="C176" s="39"/>
      <c r="D176" s="37"/>
      <c r="E176" s="1" t="str">
        <f>IF(ISBLANK(C176),"",IF(Modélisation!$B$10=3,IF(C176&gt;=Modélisation!$B$19,Modélisation!$A$19,IF(C176&gt;=Modélisation!$B$18,Modélisation!$A$18,Modélisation!$A$17)),IF(Modélisation!$B$10=4,IF(C176&gt;=Modélisation!$B$20,Modélisation!$A$20,IF(C176&gt;=Modélisation!$B$19,Modélisation!$A$19,IF(C176&gt;=Modélisation!$B$18,Modélisation!$A$18,Modélisation!$A$17))),IF(Modélisation!$B$10=5,IF(C176&gt;=Modélisation!$B$21,Modélisation!$A$21,IF(C176&gt;=Modélisation!$B$20,Modélisation!$A$20,IF(C176&gt;=Modélisation!$B$19,Modélisation!$A$19,IF(C176&gt;=Modélisation!$B$18,Modélisation!$A$18,Modélisation!$A$17)))),IF(Modélisation!$B$10=6,IF(C176&gt;=Modélisation!$B$22,Modélisation!$A$22,IF(C176&gt;=Modélisation!$B$21,Modélisation!$A$21,IF(C176&gt;=Modélisation!$B$20,Modélisation!$A$20,IF(C176&gt;=Modélisation!$B$19,Modélisation!$A$19,IF(C176&gt;=Modélisation!$B$18,Modélisation!$A$18,Modélisation!$A$17))))),IF(Modélisation!$B$10=7,IF(C176&gt;=Modélisation!$B$23,Modélisation!$A$23,IF(C176&gt;=Modélisation!$B$22,Modélisation!$A$22,IF(C176&gt;=Modélisation!$B$21,Modélisation!$A$21,IF(C176&gt;=Modélisation!$B$20,Modélisation!$A$20,IF(C176&gt;=Modélisation!$B$19,Modélisation!$A$19,IF(C176&gt;=Modélisation!$B$18,Modélisation!$A$18,Modélisation!$A$17))))))))))))</f>
        <v/>
      </c>
      <c r="F176" s="1" t="str">
        <f>IF(ISBLANK(C176),"",VLOOKUP(E176,Modélisation!$A$17:$H$23,8,FALSE))</f>
        <v/>
      </c>
      <c r="G176" s="4" t="str">
        <f>IF(ISBLANK(C176),"",IF(Modélisation!$B$3="Oui",IF(D176=Liste!$F$2,0%,VLOOKUP(D176,Modélisation!$A$69:$B$86,2,FALSE)),""))</f>
        <v/>
      </c>
      <c r="H176" s="1" t="str">
        <f>IF(ISBLANK(C176),"",IF(Modélisation!$B$3="Oui",F176*(1-G176),F176))</f>
        <v/>
      </c>
    </row>
    <row r="177" spans="1:8" x14ac:dyDescent="0.35">
      <c r="A177" s="2">
        <v>176</v>
      </c>
      <c r="B177" s="36"/>
      <c r="C177" s="39"/>
      <c r="D177" s="37"/>
      <c r="E177" s="1" t="str">
        <f>IF(ISBLANK(C177),"",IF(Modélisation!$B$10=3,IF(C177&gt;=Modélisation!$B$19,Modélisation!$A$19,IF(C177&gt;=Modélisation!$B$18,Modélisation!$A$18,Modélisation!$A$17)),IF(Modélisation!$B$10=4,IF(C177&gt;=Modélisation!$B$20,Modélisation!$A$20,IF(C177&gt;=Modélisation!$B$19,Modélisation!$A$19,IF(C177&gt;=Modélisation!$B$18,Modélisation!$A$18,Modélisation!$A$17))),IF(Modélisation!$B$10=5,IF(C177&gt;=Modélisation!$B$21,Modélisation!$A$21,IF(C177&gt;=Modélisation!$B$20,Modélisation!$A$20,IF(C177&gt;=Modélisation!$B$19,Modélisation!$A$19,IF(C177&gt;=Modélisation!$B$18,Modélisation!$A$18,Modélisation!$A$17)))),IF(Modélisation!$B$10=6,IF(C177&gt;=Modélisation!$B$22,Modélisation!$A$22,IF(C177&gt;=Modélisation!$B$21,Modélisation!$A$21,IF(C177&gt;=Modélisation!$B$20,Modélisation!$A$20,IF(C177&gt;=Modélisation!$B$19,Modélisation!$A$19,IF(C177&gt;=Modélisation!$B$18,Modélisation!$A$18,Modélisation!$A$17))))),IF(Modélisation!$B$10=7,IF(C177&gt;=Modélisation!$B$23,Modélisation!$A$23,IF(C177&gt;=Modélisation!$B$22,Modélisation!$A$22,IF(C177&gt;=Modélisation!$B$21,Modélisation!$A$21,IF(C177&gt;=Modélisation!$B$20,Modélisation!$A$20,IF(C177&gt;=Modélisation!$B$19,Modélisation!$A$19,IF(C177&gt;=Modélisation!$B$18,Modélisation!$A$18,Modélisation!$A$17))))))))))))</f>
        <v/>
      </c>
      <c r="F177" s="1" t="str">
        <f>IF(ISBLANK(C177),"",VLOOKUP(E177,Modélisation!$A$17:$H$23,8,FALSE))</f>
        <v/>
      </c>
      <c r="G177" s="4" t="str">
        <f>IF(ISBLANK(C177),"",IF(Modélisation!$B$3="Oui",IF(D177=Liste!$F$2,0%,VLOOKUP(D177,Modélisation!$A$69:$B$86,2,FALSE)),""))</f>
        <v/>
      </c>
      <c r="H177" s="1" t="str">
        <f>IF(ISBLANK(C177),"",IF(Modélisation!$B$3="Oui",F177*(1-G177),F177))</f>
        <v/>
      </c>
    </row>
    <row r="178" spans="1:8" x14ac:dyDescent="0.35">
      <c r="A178" s="2">
        <v>177</v>
      </c>
      <c r="B178" s="36"/>
      <c r="C178" s="39"/>
      <c r="D178" s="37"/>
      <c r="E178" s="1" t="str">
        <f>IF(ISBLANK(C178),"",IF(Modélisation!$B$10=3,IF(C178&gt;=Modélisation!$B$19,Modélisation!$A$19,IF(C178&gt;=Modélisation!$B$18,Modélisation!$A$18,Modélisation!$A$17)),IF(Modélisation!$B$10=4,IF(C178&gt;=Modélisation!$B$20,Modélisation!$A$20,IF(C178&gt;=Modélisation!$B$19,Modélisation!$A$19,IF(C178&gt;=Modélisation!$B$18,Modélisation!$A$18,Modélisation!$A$17))),IF(Modélisation!$B$10=5,IF(C178&gt;=Modélisation!$B$21,Modélisation!$A$21,IF(C178&gt;=Modélisation!$B$20,Modélisation!$A$20,IF(C178&gt;=Modélisation!$B$19,Modélisation!$A$19,IF(C178&gt;=Modélisation!$B$18,Modélisation!$A$18,Modélisation!$A$17)))),IF(Modélisation!$B$10=6,IF(C178&gt;=Modélisation!$B$22,Modélisation!$A$22,IF(C178&gt;=Modélisation!$B$21,Modélisation!$A$21,IF(C178&gt;=Modélisation!$B$20,Modélisation!$A$20,IF(C178&gt;=Modélisation!$B$19,Modélisation!$A$19,IF(C178&gt;=Modélisation!$B$18,Modélisation!$A$18,Modélisation!$A$17))))),IF(Modélisation!$B$10=7,IF(C178&gt;=Modélisation!$B$23,Modélisation!$A$23,IF(C178&gt;=Modélisation!$B$22,Modélisation!$A$22,IF(C178&gt;=Modélisation!$B$21,Modélisation!$A$21,IF(C178&gt;=Modélisation!$B$20,Modélisation!$A$20,IF(C178&gt;=Modélisation!$B$19,Modélisation!$A$19,IF(C178&gt;=Modélisation!$B$18,Modélisation!$A$18,Modélisation!$A$17))))))))))))</f>
        <v/>
      </c>
      <c r="F178" s="1" t="str">
        <f>IF(ISBLANK(C178),"",VLOOKUP(E178,Modélisation!$A$17:$H$23,8,FALSE))</f>
        <v/>
      </c>
      <c r="G178" s="4" t="str">
        <f>IF(ISBLANK(C178),"",IF(Modélisation!$B$3="Oui",IF(D178=Liste!$F$2,0%,VLOOKUP(D178,Modélisation!$A$69:$B$86,2,FALSE)),""))</f>
        <v/>
      </c>
      <c r="H178" s="1" t="str">
        <f>IF(ISBLANK(C178),"",IF(Modélisation!$B$3="Oui",F178*(1-G178),F178))</f>
        <v/>
      </c>
    </row>
    <row r="179" spans="1:8" x14ac:dyDescent="0.35">
      <c r="A179" s="2">
        <v>178</v>
      </c>
      <c r="B179" s="36"/>
      <c r="C179" s="39"/>
      <c r="D179" s="37"/>
      <c r="E179" s="1" t="str">
        <f>IF(ISBLANK(C179),"",IF(Modélisation!$B$10=3,IF(C179&gt;=Modélisation!$B$19,Modélisation!$A$19,IF(C179&gt;=Modélisation!$B$18,Modélisation!$A$18,Modélisation!$A$17)),IF(Modélisation!$B$10=4,IF(C179&gt;=Modélisation!$B$20,Modélisation!$A$20,IF(C179&gt;=Modélisation!$B$19,Modélisation!$A$19,IF(C179&gt;=Modélisation!$B$18,Modélisation!$A$18,Modélisation!$A$17))),IF(Modélisation!$B$10=5,IF(C179&gt;=Modélisation!$B$21,Modélisation!$A$21,IF(C179&gt;=Modélisation!$B$20,Modélisation!$A$20,IF(C179&gt;=Modélisation!$B$19,Modélisation!$A$19,IF(C179&gt;=Modélisation!$B$18,Modélisation!$A$18,Modélisation!$A$17)))),IF(Modélisation!$B$10=6,IF(C179&gt;=Modélisation!$B$22,Modélisation!$A$22,IF(C179&gt;=Modélisation!$B$21,Modélisation!$A$21,IF(C179&gt;=Modélisation!$B$20,Modélisation!$A$20,IF(C179&gt;=Modélisation!$B$19,Modélisation!$A$19,IF(C179&gt;=Modélisation!$B$18,Modélisation!$A$18,Modélisation!$A$17))))),IF(Modélisation!$B$10=7,IF(C179&gt;=Modélisation!$B$23,Modélisation!$A$23,IF(C179&gt;=Modélisation!$B$22,Modélisation!$A$22,IF(C179&gt;=Modélisation!$B$21,Modélisation!$A$21,IF(C179&gt;=Modélisation!$B$20,Modélisation!$A$20,IF(C179&gt;=Modélisation!$B$19,Modélisation!$A$19,IF(C179&gt;=Modélisation!$B$18,Modélisation!$A$18,Modélisation!$A$17))))))))))))</f>
        <v/>
      </c>
      <c r="F179" s="1" t="str">
        <f>IF(ISBLANK(C179),"",VLOOKUP(E179,Modélisation!$A$17:$H$23,8,FALSE))</f>
        <v/>
      </c>
      <c r="G179" s="4" t="str">
        <f>IF(ISBLANK(C179),"",IF(Modélisation!$B$3="Oui",IF(D179=Liste!$F$2,0%,VLOOKUP(D179,Modélisation!$A$69:$B$86,2,FALSE)),""))</f>
        <v/>
      </c>
      <c r="H179" s="1" t="str">
        <f>IF(ISBLANK(C179),"",IF(Modélisation!$B$3="Oui",F179*(1-G179),F179))</f>
        <v/>
      </c>
    </row>
    <row r="180" spans="1:8" x14ac:dyDescent="0.35">
      <c r="A180" s="2">
        <v>179</v>
      </c>
      <c r="B180" s="36"/>
      <c r="C180" s="39"/>
      <c r="D180" s="37"/>
      <c r="E180" s="1" t="str">
        <f>IF(ISBLANK(C180),"",IF(Modélisation!$B$10=3,IF(C180&gt;=Modélisation!$B$19,Modélisation!$A$19,IF(C180&gt;=Modélisation!$B$18,Modélisation!$A$18,Modélisation!$A$17)),IF(Modélisation!$B$10=4,IF(C180&gt;=Modélisation!$B$20,Modélisation!$A$20,IF(C180&gt;=Modélisation!$B$19,Modélisation!$A$19,IF(C180&gt;=Modélisation!$B$18,Modélisation!$A$18,Modélisation!$A$17))),IF(Modélisation!$B$10=5,IF(C180&gt;=Modélisation!$B$21,Modélisation!$A$21,IF(C180&gt;=Modélisation!$B$20,Modélisation!$A$20,IF(C180&gt;=Modélisation!$B$19,Modélisation!$A$19,IF(C180&gt;=Modélisation!$B$18,Modélisation!$A$18,Modélisation!$A$17)))),IF(Modélisation!$B$10=6,IF(C180&gt;=Modélisation!$B$22,Modélisation!$A$22,IF(C180&gt;=Modélisation!$B$21,Modélisation!$A$21,IF(C180&gt;=Modélisation!$B$20,Modélisation!$A$20,IF(C180&gt;=Modélisation!$B$19,Modélisation!$A$19,IF(C180&gt;=Modélisation!$B$18,Modélisation!$A$18,Modélisation!$A$17))))),IF(Modélisation!$B$10=7,IF(C180&gt;=Modélisation!$B$23,Modélisation!$A$23,IF(C180&gt;=Modélisation!$B$22,Modélisation!$A$22,IF(C180&gt;=Modélisation!$B$21,Modélisation!$A$21,IF(C180&gt;=Modélisation!$B$20,Modélisation!$A$20,IF(C180&gt;=Modélisation!$B$19,Modélisation!$A$19,IF(C180&gt;=Modélisation!$B$18,Modélisation!$A$18,Modélisation!$A$17))))))))))))</f>
        <v/>
      </c>
      <c r="F180" s="1" t="str">
        <f>IF(ISBLANK(C180),"",VLOOKUP(E180,Modélisation!$A$17:$H$23,8,FALSE))</f>
        <v/>
      </c>
      <c r="G180" s="4" t="str">
        <f>IF(ISBLANK(C180),"",IF(Modélisation!$B$3="Oui",IF(D180=Liste!$F$2,0%,VLOOKUP(D180,Modélisation!$A$69:$B$86,2,FALSE)),""))</f>
        <v/>
      </c>
      <c r="H180" s="1" t="str">
        <f>IF(ISBLANK(C180),"",IF(Modélisation!$B$3="Oui",F180*(1-G180),F180))</f>
        <v/>
      </c>
    </row>
    <row r="181" spans="1:8" x14ac:dyDescent="0.35">
      <c r="A181" s="2">
        <v>180</v>
      </c>
      <c r="B181" s="36"/>
      <c r="C181" s="39"/>
      <c r="D181" s="37"/>
      <c r="E181" s="1" t="str">
        <f>IF(ISBLANK(C181),"",IF(Modélisation!$B$10=3,IF(C181&gt;=Modélisation!$B$19,Modélisation!$A$19,IF(C181&gt;=Modélisation!$B$18,Modélisation!$A$18,Modélisation!$A$17)),IF(Modélisation!$B$10=4,IF(C181&gt;=Modélisation!$B$20,Modélisation!$A$20,IF(C181&gt;=Modélisation!$B$19,Modélisation!$A$19,IF(C181&gt;=Modélisation!$B$18,Modélisation!$A$18,Modélisation!$A$17))),IF(Modélisation!$B$10=5,IF(C181&gt;=Modélisation!$B$21,Modélisation!$A$21,IF(C181&gt;=Modélisation!$B$20,Modélisation!$A$20,IF(C181&gt;=Modélisation!$B$19,Modélisation!$A$19,IF(C181&gt;=Modélisation!$B$18,Modélisation!$A$18,Modélisation!$A$17)))),IF(Modélisation!$B$10=6,IF(C181&gt;=Modélisation!$B$22,Modélisation!$A$22,IF(C181&gt;=Modélisation!$B$21,Modélisation!$A$21,IF(C181&gt;=Modélisation!$B$20,Modélisation!$A$20,IF(C181&gt;=Modélisation!$B$19,Modélisation!$A$19,IF(C181&gt;=Modélisation!$B$18,Modélisation!$A$18,Modélisation!$A$17))))),IF(Modélisation!$B$10=7,IF(C181&gt;=Modélisation!$B$23,Modélisation!$A$23,IF(C181&gt;=Modélisation!$B$22,Modélisation!$A$22,IF(C181&gt;=Modélisation!$B$21,Modélisation!$A$21,IF(C181&gt;=Modélisation!$B$20,Modélisation!$A$20,IF(C181&gt;=Modélisation!$B$19,Modélisation!$A$19,IF(C181&gt;=Modélisation!$B$18,Modélisation!$A$18,Modélisation!$A$17))))))))))))</f>
        <v/>
      </c>
      <c r="F181" s="1" t="str">
        <f>IF(ISBLANK(C181),"",VLOOKUP(E181,Modélisation!$A$17:$H$23,8,FALSE))</f>
        <v/>
      </c>
      <c r="G181" s="4" t="str">
        <f>IF(ISBLANK(C181),"",IF(Modélisation!$B$3="Oui",IF(D181=Liste!$F$2,0%,VLOOKUP(D181,Modélisation!$A$69:$B$86,2,FALSE)),""))</f>
        <v/>
      </c>
      <c r="H181" s="1" t="str">
        <f>IF(ISBLANK(C181),"",IF(Modélisation!$B$3="Oui",F181*(1-G181),F181))</f>
        <v/>
      </c>
    </row>
    <row r="182" spans="1:8" x14ac:dyDescent="0.35">
      <c r="A182" s="2">
        <v>181</v>
      </c>
      <c r="B182" s="36"/>
      <c r="C182" s="39"/>
      <c r="D182" s="37"/>
      <c r="E182" s="1" t="str">
        <f>IF(ISBLANK(C182),"",IF(Modélisation!$B$10=3,IF(C182&gt;=Modélisation!$B$19,Modélisation!$A$19,IF(C182&gt;=Modélisation!$B$18,Modélisation!$A$18,Modélisation!$A$17)),IF(Modélisation!$B$10=4,IF(C182&gt;=Modélisation!$B$20,Modélisation!$A$20,IF(C182&gt;=Modélisation!$B$19,Modélisation!$A$19,IF(C182&gt;=Modélisation!$B$18,Modélisation!$A$18,Modélisation!$A$17))),IF(Modélisation!$B$10=5,IF(C182&gt;=Modélisation!$B$21,Modélisation!$A$21,IF(C182&gt;=Modélisation!$B$20,Modélisation!$A$20,IF(C182&gt;=Modélisation!$B$19,Modélisation!$A$19,IF(C182&gt;=Modélisation!$B$18,Modélisation!$A$18,Modélisation!$A$17)))),IF(Modélisation!$B$10=6,IF(C182&gt;=Modélisation!$B$22,Modélisation!$A$22,IF(C182&gt;=Modélisation!$B$21,Modélisation!$A$21,IF(C182&gt;=Modélisation!$B$20,Modélisation!$A$20,IF(C182&gt;=Modélisation!$B$19,Modélisation!$A$19,IF(C182&gt;=Modélisation!$B$18,Modélisation!$A$18,Modélisation!$A$17))))),IF(Modélisation!$B$10=7,IF(C182&gt;=Modélisation!$B$23,Modélisation!$A$23,IF(C182&gt;=Modélisation!$B$22,Modélisation!$A$22,IF(C182&gt;=Modélisation!$B$21,Modélisation!$A$21,IF(C182&gt;=Modélisation!$B$20,Modélisation!$A$20,IF(C182&gt;=Modélisation!$B$19,Modélisation!$A$19,IF(C182&gt;=Modélisation!$B$18,Modélisation!$A$18,Modélisation!$A$17))))))))))))</f>
        <v/>
      </c>
      <c r="F182" s="1" t="str">
        <f>IF(ISBLANK(C182),"",VLOOKUP(E182,Modélisation!$A$17:$H$23,8,FALSE))</f>
        <v/>
      </c>
      <c r="G182" s="4" t="str">
        <f>IF(ISBLANK(C182),"",IF(Modélisation!$B$3="Oui",IF(D182=Liste!$F$2,0%,VLOOKUP(D182,Modélisation!$A$69:$B$86,2,FALSE)),""))</f>
        <v/>
      </c>
      <c r="H182" s="1" t="str">
        <f>IF(ISBLANK(C182),"",IF(Modélisation!$B$3="Oui",F182*(1-G182),F182))</f>
        <v/>
      </c>
    </row>
    <row r="183" spans="1:8" x14ac:dyDescent="0.35">
      <c r="A183" s="2">
        <v>182</v>
      </c>
      <c r="B183" s="36"/>
      <c r="C183" s="39"/>
      <c r="D183" s="37"/>
      <c r="E183" s="1" t="str">
        <f>IF(ISBLANK(C183),"",IF(Modélisation!$B$10=3,IF(C183&gt;=Modélisation!$B$19,Modélisation!$A$19,IF(C183&gt;=Modélisation!$B$18,Modélisation!$A$18,Modélisation!$A$17)),IF(Modélisation!$B$10=4,IF(C183&gt;=Modélisation!$B$20,Modélisation!$A$20,IF(C183&gt;=Modélisation!$B$19,Modélisation!$A$19,IF(C183&gt;=Modélisation!$B$18,Modélisation!$A$18,Modélisation!$A$17))),IF(Modélisation!$B$10=5,IF(C183&gt;=Modélisation!$B$21,Modélisation!$A$21,IF(C183&gt;=Modélisation!$B$20,Modélisation!$A$20,IF(C183&gt;=Modélisation!$B$19,Modélisation!$A$19,IF(C183&gt;=Modélisation!$B$18,Modélisation!$A$18,Modélisation!$A$17)))),IF(Modélisation!$B$10=6,IF(C183&gt;=Modélisation!$B$22,Modélisation!$A$22,IF(C183&gt;=Modélisation!$B$21,Modélisation!$A$21,IF(C183&gt;=Modélisation!$B$20,Modélisation!$A$20,IF(C183&gt;=Modélisation!$B$19,Modélisation!$A$19,IF(C183&gt;=Modélisation!$B$18,Modélisation!$A$18,Modélisation!$A$17))))),IF(Modélisation!$B$10=7,IF(C183&gt;=Modélisation!$B$23,Modélisation!$A$23,IF(C183&gt;=Modélisation!$B$22,Modélisation!$A$22,IF(C183&gt;=Modélisation!$B$21,Modélisation!$A$21,IF(C183&gt;=Modélisation!$B$20,Modélisation!$A$20,IF(C183&gt;=Modélisation!$B$19,Modélisation!$A$19,IF(C183&gt;=Modélisation!$B$18,Modélisation!$A$18,Modélisation!$A$17))))))))))))</f>
        <v/>
      </c>
      <c r="F183" s="1" t="str">
        <f>IF(ISBLANK(C183),"",VLOOKUP(E183,Modélisation!$A$17:$H$23,8,FALSE))</f>
        <v/>
      </c>
      <c r="G183" s="4" t="str">
        <f>IF(ISBLANK(C183),"",IF(Modélisation!$B$3="Oui",IF(D183=Liste!$F$2,0%,VLOOKUP(D183,Modélisation!$A$69:$B$86,2,FALSE)),""))</f>
        <v/>
      </c>
      <c r="H183" s="1" t="str">
        <f>IF(ISBLANK(C183),"",IF(Modélisation!$B$3="Oui",F183*(1-G183),F183))</f>
        <v/>
      </c>
    </row>
    <row r="184" spans="1:8" x14ac:dyDescent="0.35">
      <c r="A184" s="2">
        <v>183</v>
      </c>
      <c r="B184" s="36"/>
      <c r="C184" s="39"/>
      <c r="D184" s="37"/>
      <c r="E184" s="1" t="str">
        <f>IF(ISBLANK(C184),"",IF(Modélisation!$B$10=3,IF(C184&gt;=Modélisation!$B$19,Modélisation!$A$19,IF(C184&gt;=Modélisation!$B$18,Modélisation!$A$18,Modélisation!$A$17)),IF(Modélisation!$B$10=4,IF(C184&gt;=Modélisation!$B$20,Modélisation!$A$20,IF(C184&gt;=Modélisation!$B$19,Modélisation!$A$19,IF(C184&gt;=Modélisation!$B$18,Modélisation!$A$18,Modélisation!$A$17))),IF(Modélisation!$B$10=5,IF(C184&gt;=Modélisation!$B$21,Modélisation!$A$21,IF(C184&gt;=Modélisation!$B$20,Modélisation!$A$20,IF(C184&gt;=Modélisation!$B$19,Modélisation!$A$19,IF(C184&gt;=Modélisation!$B$18,Modélisation!$A$18,Modélisation!$A$17)))),IF(Modélisation!$B$10=6,IF(C184&gt;=Modélisation!$B$22,Modélisation!$A$22,IF(C184&gt;=Modélisation!$B$21,Modélisation!$A$21,IF(C184&gt;=Modélisation!$B$20,Modélisation!$A$20,IF(C184&gt;=Modélisation!$B$19,Modélisation!$A$19,IF(C184&gt;=Modélisation!$B$18,Modélisation!$A$18,Modélisation!$A$17))))),IF(Modélisation!$B$10=7,IF(C184&gt;=Modélisation!$B$23,Modélisation!$A$23,IF(C184&gt;=Modélisation!$B$22,Modélisation!$A$22,IF(C184&gt;=Modélisation!$B$21,Modélisation!$A$21,IF(C184&gt;=Modélisation!$B$20,Modélisation!$A$20,IF(C184&gt;=Modélisation!$B$19,Modélisation!$A$19,IF(C184&gt;=Modélisation!$B$18,Modélisation!$A$18,Modélisation!$A$17))))))))))))</f>
        <v/>
      </c>
      <c r="F184" s="1" t="str">
        <f>IF(ISBLANK(C184),"",VLOOKUP(E184,Modélisation!$A$17:$H$23,8,FALSE))</f>
        <v/>
      </c>
      <c r="G184" s="4" t="str">
        <f>IF(ISBLANK(C184),"",IF(Modélisation!$B$3="Oui",IF(D184=Liste!$F$2,0%,VLOOKUP(D184,Modélisation!$A$69:$B$86,2,FALSE)),""))</f>
        <v/>
      </c>
      <c r="H184" s="1" t="str">
        <f>IF(ISBLANK(C184),"",IF(Modélisation!$B$3="Oui",F184*(1-G184),F184))</f>
        <v/>
      </c>
    </row>
    <row r="185" spans="1:8" x14ac:dyDescent="0.35">
      <c r="A185" s="2">
        <v>184</v>
      </c>
      <c r="B185" s="36"/>
      <c r="C185" s="39"/>
      <c r="D185" s="37"/>
      <c r="E185" s="1" t="str">
        <f>IF(ISBLANK(C185),"",IF(Modélisation!$B$10=3,IF(C185&gt;=Modélisation!$B$19,Modélisation!$A$19,IF(C185&gt;=Modélisation!$B$18,Modélisation!$A$18,Modélisation!$A$17)),IF(Modélisation!$B$10=4,IF(C185&gt;=Modélisation!$B$20,Modélisation!$A$20,IF(C185&gt;=Modélisation!$B$19,Modélisation!$A$19,IF(C185&gt;=Modélisation!$B$18,Modélisation!$A$18,Modélisation!$A$17))),IF(Modélisation!$B$10=5,IF(C185&gt;=Modélisation!$B$21,Modélisation!$A$21,IF(C185&gt;=Modélisation!$B$20,Modélisation!$A$20,IF(C185&gt;=Modélisation!$B$19,Modélisation!$A$19,IF(C185&gt;=Modélisation!$B$18,Modélisation!$A$18,Modélisation!$A$17)))),IF(Modélisation!$B$10=6,IF(C185&gt;=Modélisation!$B$22,Modélisation!$A$22,IF(C185&gt;=Modélisation!$B$21,Modélisation!$A$21,IF(C185&gt;=Modélisation!$B$20,Modélisation!$A$20,IF(C185&gt;=Modélisation!$B$19,Modélisation!$A$19,IF(C185&gt;=Modélisation!$B$18,Modélisation!$A$18,Modélisation!$A$17))))),IF(Modélisation!$B$10=7,IF(C185&gt;=Modélisation!$B$23,Modélisation!$A$23,IF(C185&gt;=Modélisation!$B$22,Modélisation!$A$22,IF(C185&gt;=Modélisation!$B$21,Modélisation!$A$21,IF(C185&gt;=Modélisation!$B$20,Modélisation!$A$20,IF(C185&gt;=Modélisation!$B$19,Modélisation!$A$19,IF(C185&gt;=Modélisation!$B$18,Modélisation!$A$18,Modélisation!$A$17))))))))))))</f>
        <v/>
      </c>
      <c r="F185" s="1" t="str">
        <f>IF(ISBLANK(C185),"",VLOOKUP(E185,Modélisation!$A$17:$H$23,8,FALSE))</f>
        <v/>
      </c>
      <c r="G185" s="4" t="str">
        <f>IF(ISBLANK(C185),"",IF(Modélisation!$B$3="Oui",IF(D185=Liste!$F$2,0%,VLOOKUP(D185,Modélisation!$A$69:$B$86,2,FALSE)),""))</f>
        <v/>
      </c>
      <c r="H185" s="1" t="str">
        <f>IF(ISBLANK(C185),"",IF(Modélisation!$B$3="Oui",F185*(1-G185),F185))</f>
        <v/>
      </c>
    </row>
    <row r="186" spans="1:8" x14ac:dyDescent="0.35">
      <c r="A186" s="2">
        <v>185</v>
      </c>
      <c r="B186" s="36"/>
      <c r="C186" s="39"/>
      <c r="D186" s="37"/>
      <c r="E186" s="1" t="str">
        <f>IF(ISBLANK(C186),"",IF(Modélisation!$B$10=3,IF(C186&gt;=Modélisation!$B$19,Modélisation!$A$19,IF(C186&gt;=Modélisation!$B$18,Modélisation!$A$18,Modélisation!$A$17)),IF(Modélisation!$B$10=4,IF(C186&gt;=Modélisation!$B$20,Modélisation!$A$20,IF(C186&gt;=Modélisation!$B$19,Modélisation!$A$19,IF(C186&gt;=Modélisation!$B$18,Modélisation!$A$18,Modélisation!$A$17))),IF(Modélisation!$B$10=5,IF(C186&gt;=Modélisation!$B$21,Modélisation!$A$21,IF(C186&gt;=Modélisation!$B$20,Modélisation!$A$20,IF(C186&gt;=Modélisation!$B$19,Modélisation!$A$19,IF(C186&gt;=Modélisation!$B$18,Modélisation!$A$18,Modélisation!$A$17)))),IF(Modélisation!$B$10=6,IF(C186&gt;=Modélisation!$B$22,Modélisation!$A$22,IF(C186&gt;=Modélisation!$B$21,Modélisation!$A$21,IF(C186&gt;=Modélisation!$B$20,Modélisation!$A$20,IF(C186&gt;=Modélisation!$B$19,Modélisation!$A$19,IF(C186&gt;=Modélisation!$B$18,Modélisation!$A$18,Modélisation!$A$17))))),IF(Modélisation!$B$10=7,IF(C186&gt;=Modélisation!$B$23,Modélisation!$A$23,IF(C186&gt;=Modélisation!$B$22,Modélisation!$A$22,IF(C186&gt;=Modélisation!$B$21,Modélisation!$A$21,IF(C186&gt;=Modélisation!$B$20,Modélisation!$A$20,IF(C186&gt;=Modélisation!$B$19,Modélisation!$A$19,IF(C186&gt;=Modélisation!$B$18,Modélisation!$A$18,Modélisation!$A$17))))))))))))</f>
        <v/>
      </c>
      <c r="F186" s="1" t="str">
        <f>IF(ISBLANK(C186),"",VLOOKUP(E186,Modélisation!$A$17:$H$23,8,FALSE))</f>
        <v/>
      </c>
      <c r="G186" s="4" t="str">
        <f>IF(ISBLANK(C186),"",IF(Modélisation!$B$3="Oui",IF(D186=Liste!$F$2,0%,VLOOKUP(D186,Modélisation!$A$69:$B$86,2,FALSE)),""))</f>
        <v/>
      </c>
      <c r="H186" s="1" t="str">
        <f>IF(ISBLANK(C186),"",IF(Modélisation!$B$3="Oui",F186*(1-G186),F186))</f>
        <v/>
      </c>
    </row>
    <row r="187" spans="1:8" x14ac:dyDescent="0.35">
      <c r="A187" s="2">
        <v>186</v>
      </c>
      <c r="B187" s="36"/>
      <c r="C187" s="39"/>
      <c r="D187" s="37"/>
      <c r="E187" s="1" t="str">
        <f>IF(ISBLANK(C187),"",IF(Modélisation!$B$10=3,IF(C187&gt;=Modélisation!$B$19,Modélisation!$A$19,IF(C187&gt;=Modélisation!$B$18,Modélisation!$A$18,Modélisation!$A$17)),IF(Modélisation!$B$10=4,IF(C187&gt;=Modélisation!$B$20,Modélisation!$A$20,IF(C187&gt;=Modélisation!$B$19,Modélisation!$A$19,IF(C187&gt;=Modélisation!$B$18,Modélisation!$A$18,Modélisation!$A$17))),IF(Modélisation!$B$10=5,IF(C187&gt;=Modélisation!$B$21,Modélisation!$A$21,IF(C187&gt;=Modélisation!$B$20,Modélisation!$A$20,IF(C187&gt;=Modélisation!$B$19,Modélisation!$A$19,IF(C187&gt;=Modélisation!$B$18,Modélisation!$A$18,Modélisation!$A$17)))),IF(Modélisation!$B$10=6,IF(C187&gt;=Modélisation!$B$22,Modélisation!$A$22,IF(C187&gt;=Modélisation!$B$21,Modélisation!$A$21,IF(C187&gt;=Modélisation!$B$20,Modélisation!$A$20,IF(C187&gt;=Modélisation!$B$19,Modélisation!$A$19,IF(C187&gt;=Modélisation!$B$18,Modélisation!$A$18,Modélisation!$A$17))))),IF(Modélisation!$B$10=7,IF(C187&gt;=Modélisation!$B$23,Modélisation!$A$23,IF(C187&gt;=Modélisation!$B$22,Modélisation!$A$22,IF(C187&gt;=Modélisation!$B$21,Modélisation!$A$21,IF(C187&gt;=Modélisation!$B$20,Modélisation!$A$20,IF(C187&gt;=Modélisation!$B$19,Modélisation!$A$19,IF(C187&gt;=Modélisation!$B$18,Modélisation!$A$18,Modélisation!$A$17))))))))))))</f>
        <v/>
      </c>
      <c r="F187" s="1" t="str">
        <f>IF(ISBLANK(C187),"",VLOOKUP(E187,Modélisation!$A$17:$H$23,8,FALSE))</f>
        <v/>
      </c>
      <c r="G187" s="4" t="str">
        <f>IF(ISBLANK(C187),"",IF(Modélisation!$B$3="Oui",IF(D187=Liste!$F$2,0%,VLOOKUP(D187,Modélisation!$A$69:$B$86,2,FALSE)),""))</f>
        <v/>
      </c>
      <c r="H187" s="1" t="str">
        <f>IF(ISBLANK(C187),"",IF(Modélisation!$B$3="Oui",F187*(1-G187),F187))</f>
        <v/>
      </c>
    </row>
    <row r="188" spans="1:8" x14ac:dyDescent="0.35">
      <c r="A188" s="2">
        <v>187</v>
      </c>
      <c r="B188" s="36"/>
      <c r="C188" s="39"/>
      <c r="D188" s="37"/>
      <c r="E188" s="1" t="str">
        <f>IF(ISBLANK(C188),"",IF(Modélisation!$B$10=3,IF(C188&gt;=Modélisation!$B$19,Modélisation!$A$19,IF(C188&gt;=Modélisation!$B$18,Modélisation!$A$18,Modélisation!$A$17)),IF(Modélisation!$B$10=4,IF(C188&gt;=Modélisation!$B$20,Modélisation!$A$20,IF(C188&gt;=Modélisation!$B$19,Modélisation!$A$19,IF(C188&gt;=Modélisation!$B$18,Modélisation!$A$18,Modélisation!$A$17))),IF(Modélisation!$B$10=5,IF(C188&gt;=Modélisation!$B$21,Modélisation!$A$21,IF(C188&gt;=Modélisation!$B$20,Modélisation!$A$20,IF(C188&gt;=Modélisation!$B$19,Modélisation!$A$19,IF(C188&gt;=Modélisation!$B$18,Modélisation!$A$18,Modélisation!$A$17)))),IF(Modélisation!$B$10=6,IF(C188&gt;=Modélisation!$B$22,Modélisation!$A$22,IF(C188&gt;=Modélisation!$B$21,Modélisation!$A$21,IF(C188&gt;=Modélisation!$B$20,Modélisation!$A$20,IF(C188&gt;=Modélisation!$B$19,Modélisation!$A$19,IF(C188&gt;=Modélisation!$B$18,Modélisation!$A$18,Modélisation!$A$17))))),IF(Modélisation!$B$10=7,IF(C188&gt;=Modélisation!$B$23,Modélisation!$A$23,IF(C188&gt;=Modélisation!$B$22,Modélisation!$A$22,IF(C188&gt;=Modélisation!$B$21,Modélisation!$A$21,IF(C188&gt;=Modélisation!$B$20,Modélisation!$A$20,IF(C188&gt;=Modélisation!$B$19,Modélisation!$A$19,IF(C188&gt;=Modélisation!$B$18,Modélisation!$A$18,Modélisation!$A$17))))))))))))</f>
        <v/>
      </c>
      <c r="F188" s="1" t="str">
        <f>IF(ISBLANK(C188),"",VLOOKUP(E188,Modélisation!$A$17:$H$23,8,FALSE))</f>
        <v/>
      </c>
      <c r="G188" s="4" t="str">
        <f>IF(ISBLANK(C188),"",IF(Modélisation!$B$3="Oui",IF(D188=Liste!$F$2,0%,VLOOKUP(D188,Modélisation!$A$69:$B$86,2,FALSE)),""))</f>
        <v/>
      </c>
      <c r="H188" s="1" t="str">
        <f>IF(ISBLANK(C188),"",IF(Modélisation!$B$3="Oui",F188*(1-G188),F188))</f>
        <v/>
      </c>
    </row>
    <row r="189" spans="1:8" x14ac:dyDescent="0.35">
      <c r="A189" s="2">
        <v>188</v>
      </c>
      <c r="B189" s="36"/>
      <c r="C189" s="39"/>
      <c r="D189" s="37"/>
      <c r="E189" s="1" t="str">
        <f>IF(ISBLANK(C189),"",IF(Modélisation!$B$10=3,IF(C189&gt;=Modélisation!$B$19,Modélisation!$A$19,IF(C189&gt;=Modélisation!$B$18,Modélisation!$A$18,Modélisation!$A$17)),IF(Modélisation!$B$10=4,IF(C189&gt;=Modélisation!$B$20,Modélisation!$A$20,IF(C189&gt;=Modélisation!$B$19,Modélisation!$A$19,IF(C189&gt;=Modélisation!$B$18,Modélisation!$A$18,Modélisation!$A$17))),IF(Modélisation!$B$10=5,IF(C189&gt;=Modélisation!$B$21,Modélisation!$A$21,IF(C189&gt;=Modélisation!$B$20,Modélisation!$A$20,IF(C189&gt;=Modélisation!$B$19,Modélisation!$A$19,IF(C189&gt;=Modélisation!$B$18,Modélisation!$A$18,Modélisation!$A$17)))),IF(Modélisation!$B$10=6,IF(C189&gt;=Modélisation!$B$22,Modélisation!$A$22,IF(C189&gt;=Modélisation!$B$21,Modélisation!$A$21,IF(C189&gt;=Modélisation!$B$20,Modélisation!$A$20,IF(C189&gt;=Modélisation!$B$19,Modélisation!$A$19,IF(C189&gt;=Modélisation!$B$18,Modélisation!$A$18,Modélisation!$A$17))))),IF(Modélisation!$B$10=7,IF(C189&gt;=Modélisation!$B$23,Modélisation!$A$23,IF(C189&gt;=Modélisation!$B$22,Modélisation!$A$22,IF(C189&gt;=Modélisation!$B$21,Modélisation!$A$21,IF(C189&gt;=Modélisation!$B$20,Modélisation!$A$20,IF(C189&gt;=Modélisation!$B$19,Modélisation!$A$19,IF(C189&gt;=Modélisation!$B$18,Modélisation!$A$18,Modélisation!$A$17))))))))))))</f>
        <v/>
      </c>
      <c r="F189" s="1" t="str">
        <f>IF(ISBLANK(C189),"",VLOOKUP(E189,Modélisation!$A$17:$H$23,8,FALSE))</f>
        <v/>
      </c>
      <c r="G189" s="4" t="str">
        <f>IF(ISBLANK(C189),"",IF(Modélisation!$B$3="Oui",IF(D189=Liste!$F$2,0%,VLOOKUP(D189,Modélisation!$A$69:$B$86,2,FALSE)),""))</f>
        <v/>
      </c>
      <c r="H189" s="1" t="str">
        <f>IF(ISBLANK(C189),"",IF(Modélisation!$B$3="Oui",F189*(1-G189),F189))</f>
        <v/>
      </c>
    </row>
    <row r="190" spans="1:8" x14ac:dyDescent="0.35">
      <c r="A190" s="2">
        <v>189</v>
      </c>
      <c r="B190" s="36"/>
      <c r="C190" s="39"/>
      <c r="D190" s="37"/>
      <c r="E190" s="1" t="str">
        <f>IF(ISBLANK(C190),"",IF(Modélisation!$B$10=3,IF(C190&gt;=Modélisation!$B$19,Modélisation!$A$19,IF(C190&gt;=Modélisation!$B$18,Modélisation!$A$18,Modélisation!$A$17)),IF(Modélisation!$B$10=4,IF(C190&gt;=Modélisation!$B$20,Modélisation!$A$20,IF(C190&gt;=Modélisation!$B$19,Modélisation!$A$19,IF(C190&gt;=Modélisation!$B$18,Modélisation!$A$18,Modélisation!$A$17))),IF(Modélisation!$B$10=5,IF(C190&gt;=Modélisation!$B$21,Modélisation!$A$21,IF(C190&gt;=Modélisation!$B$20,Modélisation!$A$20,IF(C190&gt;=Modélisation!$B$19,Modélisation!$A$19,IF(C190&gt;=Modélisation!$B$18,Modélisation!$A$18,Modélisation!$A$17)))),IF(Modélisation!$B$10=6,IF(C190&gt;=Modélisation!$B$22,Modélisation!$A$22,IF(C190&gt;=Modélisation!$B$21,Modélisation!$A$21,IF(C190&gt;=Modélisation!$B$20,Modélisation!$A$20,IF(C190&gt;=Modélisation!$B$19,Modélisation!$A$19,IF(C190&gt;=Modélisation!$B$18,Modélisation!$A$18,Modélisation!$A$17))))),IF(Modélisation!$B$10=7,IF(C190&gt;=Modélisation!$B$23,Modélisation!$A$23,IF(C190&gt;=Modélisation!$B$22,Modélisation!$A$22,IF(C190&gt;=Modélisation!$B$21,Modélisation!$A$21,IF(C190&gt;=Modélisation!$B$20,Modélisation!$A$20,IF(C190&gt;=Modélisation!$B$19,Modélisation!$A$19,IF(C190&gt;=Modélisation!$B$18,Modélisation!$A$18,Modélisation!$A$17))))))))))))</f>
        <v/>
      </c>
      <c r="F190" s="1" t="str">
        <f>IF(ISBLANK(C190),"",VLOOKUP(E190,Modélisation!$A$17:$H$23,8,FALSE))</f>
        <v/>
      </c>
      <c r="G190" s="4" t="str">
        <f>IF(ISBLANK(C190),"",IF(Modélisation!$B$3="Oui",IF(D190=Liste!$F$2,0%,VLOOKUP(D190,Modélisation!$A$69:$B$86,2,FALSE)),""))</f>
        <v/>
      </c>
      <c r="H190" s="1" t="str">
        <f>IF(ISBLANK(C190),"",IF(Modélisation!$B$3="Oui",F190*(1-G190),F190))</f>
        <v/>
      </c>
    </row>
    <row r="191" spans="1:8" x14ac:dyDescent="0.35">
      <c r="A191" s="2">
        <v>190</v>
      </c>
      <c r="B191" s="36"/>
      <c r="C191" s="39"/>
      <c r="D191" s="37"/>
      <c r="E191" s="1" t="str">
        <f>IF(ISBLANK(C191),"",IF(Modélisation!$B$10=3,IF(C191&gt;=Modélisation!$B$19,Modélisation!$A$19,IF(C191&gt;=Modélisation!$B$18,Modélisation!$A$18,Modélisation!$A$17)),IF(Modélisation!$B$10=4,IF(C191&gt;=Modélisation!$B$20,Modélisation!$A$20,IF(C191&gt;=Modélisation!$B$19,Modélisation!$A$19,IF(C191&gt;=Modélisation!$B$18,Modélisation!$A$18,Modélisation!$A$17))),IF(Modélisation!$B$10=5,IF(C191&gt;=Modélisation!$B$21,Modélisation!$A$21,IF(C191&gt;=Modélisation!$B$20,Modélisation!$A$20,IF(C191&gt;=Modélisation!$B$19,Modélisation!$A$19,IF(C191&gt;=Modélisation!$B$18,Modélisation!$A$18,Modélisation!$A$17)))),IF(Modélisation!$B$10=6,IF(C191&gt;=Modélisation!$B$22,Modélisation!$A$22,IF(C191&gt;=Modélisation!$B$21,Modélisation!$A$21,IF(C191&gt;=Modélisation!$B$20,Modélisation!$A$20,IF(C191&gt;=Modélisation!$B$19,Modélisation!$A$19,IF(C191&gt;=Modélisation!$B$18,Modélisation!$A$18,Modélisation!$A$17))))),IF(Modélisation!$B$10=7,IF(C191&gt;=Modélisation!$B$23,Modélisation!$A$23,IF(C191&gt;=Modélisation!$B$22,Modélisation!$A$22,IF(C191&gt;=Modélisation!$B$21,Modélisation!$A$21,IF(C191&gt;=Modélisation!$B$20,Modélisation!$A$20,IF(C191&gt;=Modélisation!$B$19,Modélisation!$A$19,IF(C191&gt;=Modélisation!$B$18,Modélisation!$A$18,Modélisation!$A$17))))))))))))</f>
        <v/>
      </c>
      <c r="F191" s="1" t="str">
        <f>IF(ISBLANK(C191),"",VLOOKUP(E191,Modélisation!$A$17:$H$23,8,FALSE))</f>
        <v/>
      </c>
      <c r="G191" s="4" t="str">
        <f>IF(ISBLANK(C191),"",IF(Modélisation!$B$3="Oui",IF(D191=Liste!$F$2,0%,VLOOKUP(D191,Modélisation!$A$69:$B$86,2,FALSE)),""))</f>
        <v/>
      </c>
      <c r="H191" s="1" t="str">
        <f>IF(ISBLANK(C191),"",IF(Modélisation!$B$3="Oui",F191*(1-G191),F191))</f>
        <v/>
      </c>
    </row>
    <row r="192" spans="1:8" x14ac:dyDescent="0.35">
      <c r="A192" s="2">
        <v>191</v>
      </c>
      <c r="B192" s="36"/>
      <c r="C192" s="39"/>
      <c r="D192" s="37"/>
      <c r="E192" s="1" t="str">
        <f>IF(ISBLANK(C192),"",IF(Modélisation!$B$10=3,IF(C192&gt;=Modélisation!$B$19,Modélisation!$A$19,IF(C192&gt;=Modélisation!$B$18,Modélisation!$A$18,Modélisation!$A$17)),IF(Modélisation!$B$10=4,IF(C192&gt;=Modélisation!$B$20,Modélisation!$A$20,IF(C192&gt;=Modélisation!$B$19,Modélisation!$A$19,IF(C192&gt;=Modélisation!$B$18,Modélisation!$A$18,Modélisation!$A$17))),IF(Modélisation!$B$10=5,IF(C192&gt;=Modélisation!$B$21,Modélisation!$A$21,IF(C192&gt;=Modélisation!$B$20,Modélisation!$A$20,IF(C192&gt;=Modélisation!$B$19,Modélisation!$A$19,IF(C192&gt;=Modélisation!$B$18,Modélisation!$A$18,Modélisation!$A$17)))),IF(Modélisation!$B$10=6,IF(C192&gt;=Modélisation!$B$22,Modélisation!$A$22,IF(C192&gt;=Modélisation!$B$21,Modélisation!$A$21,IF(C192&gt;=Modélisation!$B$20,Modélisation!$A$20,IF(C192&gt;=Modélisation!$B$19,Modélisation!$A$19,IF(C192&gt;=Modélisation!$B$18,Modélisation!$A$18,Modélisation!$A$17))))),IF(Modélisation!$B$10=7,IF(C192&gt;=Modélisation!$B$23,Modélisation!$A$23,IF(C192&gt;=Modélisation!$B$22,Modélisation!$A$22,IF(C192&gt;=Modélisation!$B$21,Modélisation!$A$21,IF(C192&gt;=Modélisation!$B$20,Modélisation!$A$20,IF(C192&gt;=Modélisation!$B$19,Modélisation!$A$19,IF(C192&gt;=Modélisation!$B$18,Modélisation!$A$18,Modélisation!$A$17))))))))))))</f>
        <v/>
      </c>
      <c r="F192" s="1" t="str">
        <f>IF(ISBLANK(C192),"",VLOOKUP(E192,Modélisation!$A$17:$H$23,8,FALSE))</f>
        <v/>
      </c>
      <c r="G192" s="4" t="str">
        <f>IF(ISBLANK(C192),"",IF(Modélisation!$B$3="Oui",IF(D192=Liste!$F$2,0%,VLOOKUP(D192,Modélisation!$A$69:$B$86,2,FALSE)),""))</f>
        <v/>
      </c>
      <c r="H192" s="1" t="str">
        <f>IF(ISBLANK(C192),"",IF(Modélisation!$B$3="Oui",F192*(1-G192),F192))</f>
        <v/>
      </c>
    </row>
    <row r="193" spans="1:8" x14ac:dyDescent="0.35">
      <c r="A193" s="2">
        <v>192</v>
      </c>
      <c r="B193" s="36"/>
      <c r="C193" s="39"/>
      <c r="D193" s="37"/>
      <c r="E193" s="1" t="str">
        <f>IF(ISBLANK(C193),"",IF(Modélisation!$B$10=3,IF(C193&gt;=Modélisation!$B$19,Modélisation!$A$19,IF(C193&gt;=Modélisation!$B$18,Modélisation!$A$18,Modélisation!$A$17)),IF(Modélisation!$B$10=4,IF(C193&gt;=Modélisation!$B$20,Modélisation!$A$20,IF(C193&gt;=Modélisation!$B$19,Modélisation!$A$19,IF(C193&gt;=Modélisation!$B$18,Modélisation!$A$18,Modélisation!$A$17))),IF(Modélisation!$B$10=5,IF(C193&gt;=Modélisation!$B$21,Modélisation!$A$21,IF(C193&gt;=Modélisation!$B$20,Modélisation!$A$20,IF(C193&gt;=Modélisation!$B$19,Modélisation!$A$19,IF(C193&gt;=Modélisation!$B$18,Modélisation!$A$18,Modélisation!$A$17)))),IF(Modélisation!$B$10=6,IF(C193&gt;=Modélisation!$B$22,Modélisation!$A$22,IF(C193&gt;=Modélisation!$B$21,Modélisation!$A$21,IF(C193&gt;=Modélisation!$B$20,Modélisation!$A$20,IF(C193&gt;=Modélisation!$B$19,Modélisation!$A$19,IF(C193&gt;=Modélisation!$B$18,Modélisation!$A$18,Modélisation!$A$17))))),IF(Modélisation!$B$10=7,IF(C193&gt;=Modélisation!$B$23,Modélisation!$A$23,IF(C193&gt;=Modélisation!$B$22,Modélisation!$A$22,IF(C193&gt;=Modélisation!$B$21,Modélisation!$A$21,IF(C193&gt;=Modélisation!$B$20,Modélisation!$A$20,IF(C193&gt;=Modélisation!$B$19,Modélisation!$A$19,IF(C193&gt;=Modélisation!$B$18,Modélisation!$A$18,Modélisation!$A$17))))))))))))</f>
        <v/>
      </c>
      <c r="F193" s="1" t="str">
        <f>IF(ISBLANK(C193),"",VLOOKUP(E193,Modélisation!$A$17:$H$23,8,FALSE))</f>
        <v/>
      </c>
      <c r="G193" s="4" t="str">
        <f>IF(ISBLANK(C193),"",IF(Modélisation!$B$3="Oui",IF(D193=Liste!$F$2,0%,VLOOKUP(D193,Modélisation!$A$69:$B$86,2,FALSE)),""))</f>
        <v/>
      </c>
      <c r="H193" s="1" t="str">
        <f>IF(ISBLANK(C193),"",IF(Modélisation!$B$3="Oui",F193*(1-G193),F193))</f>
        <v/>
      </c>
    </row>
    <row r="194" spans="1:8" x14ac:dyDescent="0.35">
      <c r="A194" s="2">
        <v>193</v>
      </c>
      <c r="B194" s="36"/>
      <c r="C194" s="39"/>
      <c r="D194" s="37"/>
      <c r="E194" s="1" t="str">
        <f>IF(ISBLANK(C194),"",IF(Modélisation!$B$10=3,IF(C194&gt;=Modélisation!$B$19,Modélisation!$A$19,IF(C194&gt;=Modélisation!$B$18,Modélisation!$A$18,Modélisation!$A$17)),IF(Modélisation!$B$10=4,IF(C194&gt;=Modélisation!$B$20,Modélisation!$A$20,IF(C194&gt;=Modélisation!$B$19,Modélisation!$A$19,IF(C194&gt;=Modélisation!$B$18,Modélisation!$A$18,Modélisation!$A$17))),IF(Modélisation!$B$10=5,IF(C194&gt;=Modélisation!$B$21,Modélisation!$A$21,IF(C194&gt;=Modélisation!$B$20,Modélisation!$A$20,IF(C194&gt;=Modélisation!$B$19,Modélisation!$A$19,IF(C194&gt;=Modélisation!$B$18,Modélisation!$A$18,Modélisation!$A$17)))),IF(Modélisation!$B$10=6,IF(C194&gt;=Modélisation!$B$22,Modélisation!$A$22,IF(C194&gt;=Modélisation!$B$21,Modélisation!$A$21,IF(C194&gt;=Modélisation!$B$20,Modélisation!$A$20,IF(C194&gt;=Modélisation!$B$19,Modélisation!$A$19,IF(C194&gt;=Modélisation!$B$18,Modélisation!$A$18,Modélisation!$A$17))))),IF(Modélisation!$B$10=7,IF(C194&gt;=Modélisation!$B$23,Modélisation!$A$23,IF(C194&gt;=Modélisation!$B$22,Modélisation!$A$22,IF(C194&gt;=Modélisation!$B$21,Modélisation!$A$21,IF(C194&gt;=Modélisation!$B$20,Modélisation!$A$20,IF(C194&gt;=Modélisation!$B$19,Modélisation!$A$19,IF(C194&gt;=Modélisation!$B$18,Modélisation!$A$18,Modélisation!$A$17))))))))))))</f>
        <v/>
      </c>
      <c r="F194" s="1" t="str">
        <f>IF(ISBLANK(C194),"",VLOOKUP(E194,Modélisation!$A$17:$H$23,8,FALSE))</f>
        <v/>
      </c>
      <c r="G194" s="4" t="str">
        <f>IF(ISBLANK(C194),"",IF(Modélisation!$B$3="Oui",IF(D194=Liste!$F$2,0%,VLOOKUP(D194,Modélisation!$A$69:$B$86,2,FALSE)),""))</f>
        <v/>
      </c>
      <c r="H194" s="1" t="str">
        <f>IF(ISBLANK(C194),"",IF(Modélisation!$B$3="Oui",F194*(1-G194),F194))</f>
        <v/>
      </c>
    </row>
    <row r="195" spans="1:8" x14ac:dyDescent="0.35">
      <c r="A195" s="2">
        <v>194</v>
      </c>
      <c r="B195" s="36"/>
      <c r="C195" s="39"/>
      <c r="D195" s="37"/>
      <c r="E195" s="1" t="str">
        <f>IF(ISBLANK(C195),"",IF(Modélisation!$B$10=3,IF(C195&gt;=Modélisation!$B$19,Modélisation!$A$19,IF(C195&gt;=Modélisation!$B$18,Modélisation!$A$18,Modélisation!$A$17)),IF(Modélisation!$B$10=4,IF(C195&gt;=Modélisation!$B$20,Modélisation!$A$20,IF(C195&gt;=Modélisation!$B$19,Modélisation!$A$19,IF(C195&gt;=Modélisation!$B$18,Modélisation!$A$18,Modélisation!$A$17))),IF(Modélisation!$B$10=5,IF(C195&gt;=Modélisation!$B$21,Modélisation!$A$21,IF(C195&gt;=Modélisation!$B$20,Modélisation!$A$20,IF(C195&gt;=Modélisation!$B$19,Modélisation!$A$19,IF(C195&gt;=Modélisation!$B$18,Modélisation!$A$18,Modélisation!$A$17)))),IF(Modélisation!$B$10=6,IF(C195&gt;=Modélisation!$B$22,Modélisation!$A$22,IF(C195&gt;=Modélisation!$B$21,Modélisation!$A$21,IF(C195&gt;=Modélisation!$B$20,Modélisation!$A$20,IF(C195&gt;=Modélisation!$B$19,Modélisation!$A$19,IF(C195&gt;=Modélisation!$B$18,Modélisation!$A$18,Modélisation!$A$17))))),IF(Modélisation!$B$10=7,IF(C195&gt;=Modélisation!$B$23,Modélisation!$A$23,IF(C195&gt;=Modélisation!$B$22,Modélisation!$A$22,IF(C195&gt;=Modélisation!$B$21,Modélisation!$A$21,IF(C195&gt;=Modélisation!$B$20,Modélisation!$A$20,IF(C195&gt;=Modélisation!$B$19,Modélisation!$A$19,IF(C195&gt;=Modélisation!$B$18,Modélisation!$A$18,Modélisation!$A$17))))))))))))</f>
        <v/>
      </c>
      <c r="F195" s="1" t="str">
        <f>IF(ISBLANK(C195),"",VLOOKUP(E195,Modélisation!$A$17:$H$23,8,FALSE))</f>
        <v/>
      </c>
      <c r="G195" s="4" t="str">
        <f>IF(ISBLANK(C195),"",IF(Modélisation!$B$3="Oui",IF(D195=Liste!$F$2,0%,VLOOKUP(D195,Modélisation!$A$69:$B$86,2,FALSE)),""))</f>
        <v/>
      </c>
      <c r="H195" s="1" t="str">
        <f>IF(ISBLANK(C195),"",IF(Modélisation!$B$3="Oui",F195*(1-G195),F195))</f>
        <v/>
      </c>
    </row>
    <row r="196" spans="1:8" x14ac:dyDescent="0.35">
      <c r="A196" s="2">
        <v>195</v>
      </c>
      <c r="B196" s="36"/>
      <c r="C196" s="39"/>
      <c r="D196" s="37"/>
      <c r="E196" s="1" t="str">
        <f>IF(ISBLANK(C196),"",IF(Modélisation!$B$10=3,IF(C196&gt;=Modélisation!$B$19,Modélisation!$A$19,IF(C196&gt;=Modélisation!$B$18,Modélisation!$A$18,Modélisation!$A$17)),IF(Modélisation!$B$10=4,IF(C196&gt;=Modélisation!$B$20,Modélisation!$A$20,IF(C196&gt;=Modélisation!$B$19,Modélisation!$A$19,IF(C196&gt;=Modélisation!$B$18,Modélisation!$A$18,Modélisation!$A$17))),IF(Modélisation!$B$10=5,IF(C196&gt;=Modélisation!$B$21,Modélisation!$A$21,IF(C196&gt;=Modélisation!$B$20,Modélisation!$A$20,IF(C196&gt;=Modélisation!$B$19,Modélisation!$A$19,IF(C196&gt;=Modélisation!$B$18,Modélisation!$A$18,Modélisation!$A$17)))),IF(Modélisation!$B$10=6,IF(C196&gt;=Modélisation!$B$22,Modélisation!$A$22,IF(C196&gt;=Modélisation!$B$21,Modélisation!$A$21,IF(C196&gt;=Modélisation!$B$20,Modélisation!$A$20,IF(C196&gt;=Modélisation!$B$19,Modélisation!$A$19,IF(C196&gt;=Modélisation!$B$18,Modélisation!$A$18,Modélisation!$A$17))))),IF(Modélisation!$B$10=7,IF(C196&gt;=Modélisation!$B$23,Modélisation!$A$23,IF(C196&gt;=Modélisation!$B$22,Modélisation!$A$22,IF(C196&gt;=Modélisation!$B$21,Modélisation!$A$21,IF(C196&gt;=Modélisation!$B$20,Modélisation!$A$20,IF(C196&gt;=Modélisation!$B$19,Modélisation!$A$19,IF(C196&gt;=Modélisation!$B$18,Modélisation!$A$18,Modélisation!$A$17))))))))))))</f>
        <v/>
      </c>
      <c r="F196" s="1" t="str">
        <f>IF(ISBLANK(C196),"",VLOOKUP(E196,Modélisation!$A$17:$H$23,8,FALSE))</f>
        <v/>
      </c>
      <c r="G196" s="4" t="str">
        <f>IF(ISBLANK(C196),"",IF(Modélisation!$B$3="Oui",IF(D196=Liste!$F$2,0%,VLOOKUP(D196,Modélisation!$A$69:$B$86,2,FALSE)),""))</f>
        <v/>
      </c>
      <c r="H196" s="1" t="str">
        <f>IF(ISBLANK(C196),"",IF(Modélisation!$B$3="Oui",F196*(1-G196),F196))</f>
        <v/>
      </c>
    </row>
    <row r="197" spans="1:8" x14ac:dyDescent="0.35">
      <c r="A197" s="2">
        <v>196</v>
      </c>
      <c r="B197" s="36"/>
      <c r="C197" s="39"/>
      <c r="D197" s="37"/>
      <c r="E197" s="1" t="str">
        <f>IF(ISBLANK(C197),"",IF(Modélisation!$B$10=3,IF(C197&gt;=Modélisation!$B$19,Modélisation!$A$19,IF(C197&gt;=Modélisation!$B$18,Modélisation!$A$18,Modélisation!$A$17)),IF(Modélisation!$B$10=4,IF(C197&gt;=Modélisation!$B$20,Modélisation!$A$20,IF(C197&gt;=Modélisation!$B$19,Modélisation!$A$19,IF(C197&gt;=Modélisation!$B$18,Modélisation!$A$18,Modélisation!$A$17))),IF(Modélisation!$B$10=5,IF(C197&gt;=Modélisation!$B$21,Modélisation!$A$21,IF(C197&gt;=Modélisation!$B$20,Modélisation!$A$20,IF(C197&gt;=Modélisation!$B$19,Modélisation!$A$19,IF(C197&gt;=Modélisation!$B$18,Modélisation!$A$18,Modélisation!$A$17)))),IF(Modélisation!$B$10=6,IF(C197&gt;=Modélisation!$B$22,Modélisation!$A$22,IF(C197&gt;=Modélisation!$B$21,Modélisation!$A$21,IF(C197&gt;=Modélisation!$B$20,Modélisation!$A$20,IF(C197&gt;=Modélisation!$B$19,Modélisation!$A$19,IF(C197&gt;=Modélisation!$B$18,Modélisation!$A$18,Modélisation!$A$17))))),IF(Modélisation!$B$10=7,IF(C197&gt;=Modélisation!$B$23,Modélisation!$A$23,IF(C197&gt;=Modélisation!$B$22,Modélisation!$A$22,IF(C197&gt;=Modélisation!$B$21,Modélisation!$A$21,IF(C197&gt;=Modélisation!$B$20,Modélisation!$A$20,IF(C197&gt;=Modélisation!$B$19,Modélisation!$A$19,IF(C197&gt;=Modélisation!$B$18,Modélisation!$A$18,Modélisation!$A$17))))))))))))</f>
        <v/>
      </c>
      <c r="F197" s="1" t="str">
        <f>IF(ISBLANK(C197),"",VLOOKUP(E197,Modélisation!$A$17:$H$23,8,FALSE))</f>
        <v/>
      </c>
      <c r="G197" s="4" t="str">
        <f>IF(ISBLANK(C197),"",IF(Modélisation!$B$3="Oui",IF(D197=Liste!$F$2,0%,VLOOKUP(D197,Modélisation!$A$69:$B$86,2,FALSE)),""))</f>
        <v/>
      </c>
      <c r="H197" s="1" t="str">
        <f>IF(ISBLANK(C197),"",IF(Modélisation!$B$3="Oui",F197*(1-G197),F197))</f>
        <v/>
      </c>
    </row>
    <row r="198" spans="1:8" x14ac:dyDescent="0.35">
      <c r="A198" s="2">
        <v>197</v>
      </c>
      <c r="B198" s="36"/>
      <c r="C198" s="39"/>
      <c r="D198" s="37"/>
      <c r="E198" s="1" t="str">
        <f>IF(ISBLANK(C198),"",IF(Modélisation!$B$10=3,IF(C198&gt;=Modélisation!$B$19,Modélisation!$A$19,IF(C198&gt;=Modélisation!$B$18,Modélisation!$A$18,Modélisation!$A$17)),IF(Modélisation!$B$10=4,IF(C198&gt;=Modélisation!$B$20,Modélisation!$A$20,IF(C198&gt;=Modélisation!$B$19,Modélisation!$A$19,IF(C198&gt;=Modélisation!$B$18,Modélisation!$A$18,Modélisation!$A$17))),IF(Modélisation!$B$10=5,IF(C198&gt;=Modélisation!$B$21,Modélisation!$A$21,IF(C198&gt;=Modélisation!$B$20,Modélisation!$A$20,IF(C198&gt;=Modélisation!$B$19,Modélisation!$A$19,IF(C198&gt;=Modélisation!$B$18,Modélisation!$A$18,Modélisation!$A$17)))),IF(Modélisation!$B$10=6,IF(C198&gt;=Modélisation!$B$22,Modélisation!$A$22,IF(C198&gt;=Modélisation!$B$21,Modélisation!$A$21,IF(C198&gt;=Modélisation!$B$20,Modélisation!$A$20,IF(C198&gt;=Modélisation!$B$19,Modélisation!$A$19,IF(C198&gt;=Modélisation!$B$18,Modélisation!$A$18,Modélisation!$A$17))))),IF(Modélisation!$B$10=7,IF(C198&gt;=Modélisation!$B$23,Modélisation!$A$23,IF(C198&gt;=Modélisation!$B$22,Modélisation!$A$22,IF(C198&gt;=Modélisation!$B$21,Modélisation!$A$21,IF(C198&gt;=Modélisation!$B$20,Modélisation!$A$20,IF(C198&gt;=Modélisation!$B$19,Modélisation!$A$19,IF(C198&gt;=Modélisation!$B$18,Modélisation!$A$18,Modélisation!$A$17))))))))))))</f>
        <v/>
      </c>
      <c r="F198" s="1" t="str">
        <f>IF(ISBLANK(C198),"",VLOOKUP(E198,Modélisation!$A$17:$H$23,8,FALSE))</f>
        <v/>
      </c>
      <c r="G198" s="4" t="str">
        <f>IF(ISBLANK(C198),"",IF(Modélisation!$B$3="Oui",IF(D198=Liste!$F$2,0%,VLOOKUP(D198,Modélisation!$A$69:$B$86,2,FALSE)),""))</f>
        <v/>
      </c>
      <c r="H198" s="1" t="str">
        <f>IF(ISBLANK(C198),"",IF(Modélisation!$B$3="Oui",F198*(1-G198),F198))</f>
        <v/>
      </c>
    </row>
    <row r="199" spans="1:8" x14ac:dyDescent="0.35">
      <c r="A199" s="2">
        <v>198</v>
      </c>
      <c r="B199" s="36"/>
      <c r="C199" s="39"/>
      <c r="D199" s="37"/>
      <c r="E199" s="1" t="str">
        <f>IF(ISBLANK(C199),"",IF(Modélisation!$B$10=3,IF(C199&gt;=Modélisation!$B$19,Modélisation!$A$19,IF(C199&gt;=Modélisation!$B$18,Modélisation!$A$18,Modélisation!$A$17)),IF(Modélisation!$B$10=4,IF(C199&gt;=Modélisation!$B$20,Modélisation!$A$20,IF(C199&gt;=Modélisation!$B$19,Modélisation!$A$19,IF(C199&gt;=Modélisation!$B$18,Modélisation!$A$18,Modélisation!$A$17))),IF(Modélisation!$B$10=5,IF(C199&gt;=Modélisation!$B$21,Modélisation!$A$21,IF(C199&gt;=Modélisation!$B$20,Modélisation!$A$20,IF(C199&gt;=Modélisation!$B$19,Modélisation!$A$19,IF(C199&gt;=Modélisation!$B$18,Modélisation!$A$18,Modélisation!$A$17)))),IF(Modélisation!$B$10=6,IF(C199&gt;=Modélisation!$B$22,Modélisation!$A$22,IF(C199&gt;=Modélisation!$B$21,Modélisation!$A$21,IF(C199&gt;=Modélisation!$B$20,Modélisation!$A$20,IF(C199&gt;=Modélisation!$B$19,Modélisation!$A$19,IF(C199&gt;=Modélisation!$B$18,Modélisation!$A$18,Modélisation!$A$17))))),IF(Modélisation!$B$10=7,IF(C199&gt;=Modélisation!$B$23,Modélisation!$A$23,IF(C199&gt;=Modélisation!$B$22,Modélisation!$A$22,IF(C199&gt;=Modélisation!$B$21,Modélisation!$A$21,IF(C199&gt;=Modélisation!$B$20,Modélisation!$A$20,IF(C199&gt;=Modélisation!$B$19,Modélisation!$A$19,IF(C199&gt;=Modélisation!$B$18,Modélisation!$A$18,Modélisation!$A$17))))))))))))</f>
        <v/>
      </c>
      <c r="F199" s="1" t="str">
        <f>IF(ISBLANK(C199),"",VLOOKUP(E199,Modélisation!$A$17:$H$23,8,FALSE))</f>
        <v/>
      </c>
      <c r="G199" s="4" t="str">
        <f>IF(ISBLANK(C199),"",IF(Modélisation!$B$3="Oui",IF(D199=Liste!$F$2,0%,VLOOKUP(D199,Modélisation!$A$69:$B$86,2,FALSE)),""))</f>
        <v/>
      </c>
      <c r="H199" s="1" t="str">
        <f>IF(ISBLANK(C199),"",IF(Modélisation!$B$3="Oui",F199*(1-G199),F199))</f>
        <v/>
      </c>
    </row>
    <row r="200" spans="1:8" x14ac:dyDescent="0.35">
      <c r="A200" s="2">
        <v>199</v>
      </c>
      <c r="B200" s="36"/>
      <c r="C200" s="39"/>
      <c r="D200" s="37"/>
      <c r="E200" s="1" t="str">
        <f>IF(ISBLANK(C200),"",IF(Modélisation!$B$10=3,IF(C200&gt;=Modélisation!$B$19,Modélisation!$A$19,IF(C200&gt;=Modélisation!$B$18,Modélisation!$A$18,Modélisation!$A$17)),IF(Modélisation!$B$10=4,IF(C200&gt;=Modélisation!$B$20,Modélisation!$A$20,IF(C200&gt;=Modélisation!$B$19,Modélisation!$A$19,IF(C200&gt;=Modélisation!$B$18,Modélisation!$A$18,Modélisation!$A$17))),IF(Modélisation!$B$10=5,IF(C200&gt;=Modélisation!$B$21,Modélisation!$A$21,IF(C200&gt;=Modélisation!$B$20,Modélisation!$A$20,IF(C200&gt;=Modélisation!$B$19,Modélisation!$A$19,IF(C200&gt;=Modélisation!$B$18,Modélisation!$A$18,Modélisation!$A$17)))),IF(Modélisation!$B$10=6,IF(C200&gt;=Modélisation!$B$22,Modélisation!$A$22,IF(C200&gt;=Modélisation!$B$21,Modélisation!$A$21,IF(C200&gt;=Modélisation!$B$20,Modélisation!$A$20,IF(C200&gt;=Modélisation!$B$19,Modélisation!$A$19,IF(C200&gt;=Modélisation!$B$18,Modélisation!$A$18,Modélisation!$A$17))))),IF(Modélisation!$B$10=7,IF(C200&gt;=Modélisation!$B$23,Modélisation!$A$23,IF(C200&gt;=Modélisation!$B$22,Modélisation!$A$22,IF(C200&gt;=Modélisation!$B$21,Modélisation!$A$21,IF(C200&gt;=Modélisation!$B$20,Modélisation!$A$20,IF(C200&gt;=Modélisation!$B$19,Modélisation!$A$19,IF(C200&gt;=Modélisation!$B$18,Modélisation!$A$18,Modélisation!$A$17))))))))))))</f>
        <v/>
      </c>
      <c r="F200" s="1" t="str">
        <f>IF(ISBLANK(C200),"",VLOOKUP(E200,Modélisation!$A$17:$H$23,8,FALSE))</f>
        <v/>
      </c>
      <c r="G200" s="4" t="str">
        <f>IF(ISBLANK(C200),"",IF(Modélisation!$B$3="Oui",IF(D200=Liste!$F$2,0%,VLOOKUP(D200,Modélisation!$A$69:$B$86,2,FALSE)),""))</f>
        <v/>
      </c>
      <c r="H200" s="1" t="str">
        <f>IF(ISBLANK(C200),"",IF(Modélisation!$B$3="Oui",F200*(1-G200),F200))</f>
        <v/>
      </c>
    </row>
    <row r="201" spans="1:8" x14ac:dyDescent="0.35">
      <c r="A201" s="2">
        <v>200</v>
      </c>
      <c r="B201" s="36"/>
      <c r="C201" s="39"/>
      <c r="D201" s="37"/>
      <c r="E201" s="1" t="str">
        <f>IF(ISBLANK(C201),"",IF(Modélisation!$B$10=3,IF(C201&gt;=Modélisation!$B$19,Modélisation!$A$19,IF(C201&gt;=Modélisation!$B$18,Modélisation!$A$18,Modélisation!$A$17)),IF(Modélisation!$B$10=4,IF(C201&gt;=Modélisation!$B$20,Modélisation!$A$20,IF(C201&gt;=Modélisation!$B$19,Modélisation!$A$19,IF(C201&gt;=Modélisation!$B$18,Modélisation!$A$18,Modélisation!$A$17))),IF(Modélisation!$B$10=5,IF(C201&gt;=Modélisation!$B$21,Modélisation!$A$21,IF(C201&gt;=Modélisation!$B$20,Modélisation!$A$20,IF(C201&gt;=Modélisation!$B$19,Modélisation!$A$19,IF(C201&gt;=Modélisation!$B$18,Modélisation!$A$18,Modélisation!$A$17)))),IF(Modélisation!$B$10=6,IF(C201&gt;=Modélisation!$B$22,Modélisation!$A$22,IF(C201&gt;=Modélisation!$B$21,Modélisation!$A$21,IF(C201&gt;=Modélisation!$B$20,Modélisation!$A$20,IF(C201&gt;=Modélisation!$B$19,Modélisation!$A$19,IF(C201&gt;=Modélisation!$B$18,Modélisation!$A$18,Modélisation!$A$17))))),IF(Modélisation!$B$10=7,IF(C201&gt;=Modélisation!$B$23,Modélisation!$A$23,IF(C201&gt;=Modélisation!$B$22,Modélisation!$A$22,IF(C201&gt;=Modélisation!$B$21,Modélisation!$A$21,IF(C201&gt;=Modélisation!$B$20,Modélisation!$A$20,IF(C201&gt;=Modélisation!$B$19,Modélisation!$A$19,IF(C201&gt;=Modélisation!$B$18,Modélisation!$A$18,Modélisation!$A$17))))))))))))</f>
        <v/>
      </c>
      <c r="F201" s="1" t="str">
        <f>IF(ISBLANK(C201),"",VLOOKUP(E201,Modélisation!$A$17:$H$23,8,FALSE))</f>
        <v/>
      </c>
      <c r="G201" s="4" t="str">
        <f>IF(ISBLANK(C201),"",IF(Modélisation!$B$3="Oui",IF(D201=Liste!$F$2,0%,VLOOKUP(D201,Modélisation!$A$69:$B$86,2,FALSE)),""))</f>
        <v/>
      </c>
      <c r="H201" s="1" t="str">
        <f>IF(ISBLANK(C201),"",IF(Modélisation!$B$3="Oui",F201*(1-G201),F201))</f>
        <v/>
      </c>
    </row>
    <row r="202" spans="1:8" x14ac:dyDescent="0.35">
      <c r="A202" s="2">
        <v>201</v>
      </c>
      <c r="B202" s="36"/>
      <c r="C202" s="39"/>
      <c r="D202" s="37"/>
      <c r="E202" s="1" t="str">
        <f>IF(ISBLANK(C202),"",IF(Modélisation!$B$10=3,IF(C202&gt;=Modélisation!$B$19,Modélisation!$A$19,IF(C202&gt;=Modélisation!$B$18,Modélisation!$A$18,Modélisation!$A$17)),IF(Modélisation!$B$10=4,IF(C202&gt;=Modélisation!$B$20,Modélisation!$A$20,IF(C202&gt;=Modélisation!$B$19,Modélisation!$A$19,IF(C202&gt;=Modélisation!$B$18,Modélisation!$A$18,Modélisation!$A$17))),IF(Modélisation!$B$10=5,IF(C202&gt;=Modélisation!$B$21,Modélisation!$A$21,IF(C202&gt;=Modélisation!$B$20,Modélisation!$A$20,IF(C202&gt;=Modélisation!$B$19,Modélisation!$A$19,IF(C202&gt;=Modélisation!$B$18,Modélisation!$A$18,Modélisation!$A$17)))),IF(Modélisation!$B$10=6,IF(C202&gt;=Modélisation!$B$22,Modélisation!$A$22,IF(C202&gt;=Modélisation!$B$21,Modélisation!$A$21,IF(C202&gt;=Modélisation!$B$20,Modélisation!$A$20,IF(C202&gt;=Modélisation!$B$19,Modélisation!$A$19,IF(C202&gt;=Modélisation!$B$18,Modélisation!$A$18,Modélisation!$A$17))))),IF(Modélisation!$B$10=7,IF(C202&gt;=Modélisation!$B$23,Modélisation!$A$23,IF(C202&gt;=Modélisation!$B$22,Modélisation!$A$22,IF(C202&gt;=Modélisation!$B$21,Modélisation!$A$21,IF(C202&gt;=Modélisation!$B$20,Modélisation!$A$20,IF(C202&gt;=Modélisation!$B$19,Modélisation!$A$19,IF(C202&gt;=Modélisation!$B$18,Modélisation!$A$18,Modélisation!$A$17))))))))))))</f>
        <v/>
      </c>
      <c r="F202" s="1" t="str">
        <f>IF(ISBLANK(C202),"",VLOOKUP(E202,Modélisation!$A$17:$H$23,8,FALSE))</f>
        <v/>
      </c>
      <c r="G202" s="4" t="str">
        <f>IF(ISBLANK(C202),"",IF(Modélisation!$B$3="Oui",IF(D202=Liste!$F$2,0%,VLOOKUP(D202,Modélisation!$A$69:$B$86,2,FALSE)),""))</f>
        <v/>
      </c>
      <c r="H202" s="1" t="str">
        <f>IF(ISBLANK(C202),"",IF(Modélisation!$B$3="Oui",F202*(1-G202),F202))</f>
        <v/>
      </c>
    </row>
    <row r="203" spans="1:8" x14ac:dyDescent="0.35">
      <c r="A203" s="2">
        <v>202</v>
      </c>
      <c r="B203" s="36"/>
      <c r="C203" s="39"/>
      <c r="D203" s="37"/>
      <c r="E203" s="1" t="str">
        <f>IF(ISBLANK(C203),"",IF(Modélisation!$B$10=3,IF(C203&gt;=Modélisation!$B$19,Modélisation!$A$19,IF(C203&gt;=Modélisation!$B$18,Modélisation!$A$18,Modélisation!$A$17)),IF(Modélisation!$B$10=4,IF(C203&gt;=Modélisation!$B$20,Modélisation!$A$20,IF(C203&gt;=Modélisation!$B$19,Modélisation!$A$19,IF(C203&gt;=Modélisation!$B$18,Modélisation!$A$18,Modélisation!$A$17))),IF(Modélisation!$B$10=5,IF(C203&gt;=Modélisation!$B$21,Modélisation!$A$21,IF(C203&gt;=Modélisation!$B$20,Modélisation!$A$20,IF(C203&gt;=Modélisation!$B$19,Modélisation!$A$19,IF(C203&gt;=Modélisation!$B$18,Modélisation!$A$18,Modélisation!$A$17)))),IF(Modélisation!$B$10=6,IF(C203&gt;=Modélisation!$B$22,Modélisation!$A$22,IF(C203&gt;=Modélisation!$B$21,Modélisation!$A$21,IF(C203&gt;=Modélisation!$B$20,Modélisation!$A$20,IF(C203&gt;=Modélisation!$B$19,Modélisation!$A$19,IF(C203&gt;=Modélisation!$B$18,Modélisation!$A$18,Modélisation!$A$17))))),IF(Modélisation!$B$10=7,IF(C203&gt;=Modélisation!$B$23,Modélisation!$A$23,IF(C203&gt;=Modélisation!$B$22,Modélisation!$A$22,IF(C203&gt;=Modélisation!$B$21,Modélisation!$A$21,IF(C203&gt;=Modélisation!$B$20,Modélisation!$A$20,IF(C203&gt;=Modélisation!$B$19,Modélisation!$A$19,IF(C203&gt;=Modélisation!$B$18,Modélisation!$A$18,Modélisation!$A$17))))))))))))</f>
        <v/>
      </c>
      <c r="F203" s="1" t="str">
        <f>IF(ISBLANK(C203),"",VLOOKUP(E203,Modélisation!$A$17:$H$23,8,FALSE))</f>
        <v/>
      </c>
      <c r="G203" s="4" t="str">
        <f>IF(ISBLANK(C203),"",IF(Modélisation!$B$3="Oui",IF(D203=Liste!$F$2,0%,VLOOKUP(D203,Modélisation!$A$69:$B$86,2,FALSE)),""))</f>
        <v/>
      </c>
      <c r="H203" s="1" t="str">
        <f>IF(ISBLANK(C203),"",IF(Modélisation!$B$3="Oui",F203*(1-G203),F203))</f>
        <v/>
      </c>
    </row>
    <row r="204" spans="1:8" x14ac:dyDescent="0.35">
      <c r="A204" s="2">
        <v>203</v>
      </c>
      <c r="B204" s="36"/>
      <c r="C204" s="39"/>
      <c r="D204" s="37"/>
      <c r="E204" s="1" t="str">
        <f>IF(ISBLANK(C204),"",IF(Modélisation!$B$10=3,IF(C204&gt;=Modélisation!$B$19,Modélisation!$A$19,IF(C204&gt;=Modélisation!$B$18,Modélisation!$A$18,Modélisation!$A$17)),IF(Modélisation!$B$10=4,IF(C204&gt;=Modélisation!$B$20,Modélisation!$A$20,IF(C204&gt;=Modélisation!$B$19,Modélisation!$A$19,IF(C204&gt;=Modélisation!$B$18,Modélisation!$A$18,Modélisation!$A$17))),IF(Modélisation!$B$10=5,IF(C204&gt;=Modélisation!$B$21,Modélisation!$A$21,IF(C204&gt;=Modélisation!$B$20,Modélisation!$A$20,IF(C204&gt;=Modélisation!$B$19,Modélisation!$A$19,IF(C204&gt;=Modélisation!$B$18,Modélisation!$A$18,Modélisation!$A$17)))),IF(Modélisation!$B$10=6,IF(C204&gt;=Modélisation!$B$22,Modélisation!$A$22,IF(C204&gt;=Modélisation!$B$21,Modélisation!$A$21,IF(C204&gt;=Modélisation!$B$20,Modélisation!$A$20,IF(C204&gt;=Modélisation!$B$19,Modélisation!$A$19,IF(C204&gt;=Modélisation!$B$18,Modélisation!$A$18,Modélisation!$A$17))))),IF(Modélisation!$B$10=7,IF(C204&gt;=Modélisation!$B$23,Modélisation!$A$23,IF(C204&gt;=Modélisation!$B$22,Modélisation!$A$22,IF(C204&gt;=Modélisation!$B$21,Modélisation!$A$21,IF(C204&gt;=Modélisation!$B$20,Modélisation!$A$20,IF(C204&gt;=Modélisation!$B$19,Modélisation!$A$19,IF(C204&gt;=Modélisation!$B$18,Modélisation!$A$18,Modélisation!$A$17))))))))))))</f>
        <v/>
      </c>
      <c r="F204" s="1" t="str">
        <f>IF(ISBLANK(C204),"",VLOOKUP(E204,Modélisation!$A$17:$H$23,8,FALSE))</f>
        <v/>
      </c>
      <c r="G204" s="4" t="str">
        <f>IF(ISBLANK(C204),"",IF(Modélisation!$B$3="Oui",IF(D204=Liste!$F$2,0%,VLOOKUP(D204,Modélisation!$A$69:$B$86,2,FALSE)),""))</f>
        <v/>
      </c>
      <c r="H204" s="1" t="str">
        <f>IF(ISBLANK(C204),"",IF(Modélisation!$B$3="Oui",F204*(1-G204),F204))</f>
        <v/>
      </c>
    </row>
    <row r="205" spans="1:8" x14ac:dyDescent="0.35">
      <c r="A205" s="2">
        <v>204</v>
      </c>
      <c r="B205" s="36"/>
      <c r="C205" s="39"/>
      <c r="D205" s="37"/>
      <c r="E205" s="1" t="str">
        <f>IF(ISBLANK(C205),"",IF(Modélisation!$B$10=3,IF(C205&gt;=Modélisation!$B$19,Modélisation!$A$19,IF(C205&gt;=Modélisation!$B$18,Modélisation!$A$18,Modélisation!$A$17)),IF(Modélisation!$B$10=4,IF(C205&gt;=Modélisation!$B$20,Modélisation!$A$20,IF(C205&gt;=Modélisation!$B$19,Modélisation!$A$19,IF(C205&gt;=Modélisation!$B$18,Modélisation!$A$18,Modélisation!$A$17))),IF(Modélisation!$B$10=5,IF(C205&gt;=Modélisation!$B$21,Modélisation!$A$21,IF(C205&gt;=Modélisation!$B$20,Modélisation!$A$20,IF(C205&gt;=Modélisation!$B$19,Modélisation!$A$19,IF(C205&gt;=Modélisation!$B$18,Modélisation!$A$18,Modélisation!$A$17)))),IF(Modélisation!$B$10=6,IF(C205&gt;=Modélisation!$B$22,Modélisation!$A$22,IF(C205&gt;=Modélisation!$B$21,Modélisation!$A$21,IF(C205&gt;=Modélisation!$B$20,Modélisation!$A$20,IF(C205&gt;=Modélisation!$B$19,Modélisation!$A$19,IF(C205&gt;=Modélisation!$B$18,Modélisation!$A$18,Modélisation!$A$17))))),IF(Modélisation!$B$10=7,IF(C205&gt;=Modélisation!$B$23,Modélisation!$A$23,IF(C205&gt;=Modélisation!$B$22,Modélisation!$A$22,IF(C205&gt;=Modélisation!$B$21,Modélisation!$A$21,IF(C205&gt;=Modélisation!$B$20,Modélisation!$A$20,IF(C205&gt;=Modélisation!$B$19,Modélisation!$A$19,IF(C205&gt;=Modélisation!$B$18,Modélisation!$A$18,Modélisation!$A$17))))))))))))</f>
        <v/>
      </c>
      <c r="F205" s="1" t="str">
        <f>IF(ISBLANK(C205),"",VLOOKUP(E205,Modélisation!$A$17:$H$23,8,FALSE))</f>
        <v/>
      </c>
      <c r="G205" s="4" t="str">
        <f>IF(ISBLANK(C205),"",IF(Modélisation!$B$3="Oui",IF(D205=Liste!$F$2,0%,VLOOKUP(D205,Modélisation!$A$69:$B$86,2,FALSE)),""))</f>
        <v/>
      </c>
      <c r="H205" s="1" t="str">
        <f>IF(ISBLANK(C205),"",IF(Modélisation!$B$3="Oui",F205*(1-G205),F205))</f>
        <v/>
      </c>
    </row>
    <row r="206" spans="1:8" x14ac:dyDescent="0.35">
      <c r="A206" s="2">
        <v>205</v>
      </c>
      <c r="B206" s="36"/>
      <c r="C206" s="39"/>
      <c r="D206" s="37"/>
      <c r="E206" s="1" t="str">
        <f>IF(ISBLANK(C206),"",IF(Modélisation!$B$10=3,IF(C206&gt;=Modélisation!$B$19,Modélisation!$A$19,IF(C206&gt;=Modélisation!$B$18,Modélisation!$A$18,Modélisation!$A$17)),IF(Modélisation!$B$10=4,IF(C206&gt;=Modélisation!$B$20,Modélisation!$A$20,IF(C206&gt;=Modélisation!$B$19,Modélisation!$A$19,IF(C206&gt;=Modélisation!$B$18,Modélisation!$A$18,Modélisation!$A$17))),IF(Modélisation!$B$10=5,IF(C206&gt;=Modélisation!$B$21,Modélisation!$A$21,IF(C206&gt;=Modélisation!$B$20,Modélisation!$A$20,IF(C206&gt;=Modélisation!$B$19,Modélisation!$A$19,IF(C206&gt;=Modélisation!$B$18,Modélisation!$A$18,Modélisation!$A$17)))),IF(Modélisation!$B$10=6,IF(C206&gt;=Modélisation!$B$22,Modélisation!$A$22,IF(C206&gt;=Modélisation!$B$21,Modélisation!$A$21,IF(C206&gt;=Modélisation!$B$20,Modélisation!$A$20,IF(C206&gt;=Modélisation!$B$19,Modélisation!$A$19,IF(C206&gt;=Modélisation!$B$18,Modélisation!$A$18,Modélisation!$A$17))))),IF(Modélisation!$B$10=7,IF(C206&gt;=Modélisation!$B$23,Modélisation!$A$23,IF(C206&gt;=Modélisation!$B$22,Modélisation!$A$22,IF(C206&gt;=Modélisation!$B$21,Modélisation!$A$21,IF(C206&gt;=Modélisation!$B$20,Modélisation!$A$20,IF(C206&gt;=Modélisation!$B$19,Modélisation!$A$19,IF(C206&gt;=Modélisation!$B$18,Modélisation!$A$18,Modélisation!$A$17))))))))))))</f>
        <v/>
      </c>
      <c r="F206" s="1" t="str">
        <f>IF(ISBLANK(C206),"",VLOOKUP(E206,Modélisation!$A$17:$H$23,8,FALSE))</f>
        <v/>
      </c>
      <c r="G206" s="4" t="str">
        <f>IF(ISBLANK(C206),"",IF(Modélisation!$B$3="Oui",IF(D206=Liste!$F$2,0%,VLOOKUP(D206,Modélisation!$A$69:$B$86,2,FALSE)),""))</f>
        <v/>
      </c>
      <c r="H206" s="1" t="str">
        <f>IF(ISBLANK(C206),"",IF(Modélisation!$B$3="Oui",F206*(1-G206),F206))</f>
        <v/>
      </c>
    </row>
    <row r="207" spans="1:8" x14ac:dyDescent="0.35">
      <c r="A207" s="2">
        <v>206</v>
      </c>
      <c r="B207" s="36"/>
      <c r="C207" s="39"/>
      <c r="D207" s="37"/>
      <c r="E207" s="1" t="str">
        <f>IF(ISBLANK(C207),"",IF(Modélisation!$B$10=3,IF(C207&gt;=Modélisation!$B$19,Modélisation!$A$19,IF(C207&gt;=Modélisation!$B$18,Modélisation!$A$18,Modélisation!$A$17)),IF(Modélisation!$B$10=4,IF(C207&gt;=Modélisation!$B$20,Modélisation!$A$20,IF(C207&gt;=Modélisation!$B$19,Modélisation!$A$19,IF(C207&gt;=Modélisation!$B$18,Modélisation!$A$18,Modélisation!$A$17))),IF(Modélisation!$B$10=5,IF(C207&gt;=Modélisation!$B$21,Modélisation!$A$21,IF(C207&gt;=Modélisation!$B$20,Modélisation!$A$20,IF(C207&gt;=Modélisation!$B$19,Modélisation!$A$19,IF(C207&gt;=Modélisation!$B$18,Modélisation!$A$18,Modélisation!$A$17)))),IF(Modélisation!$B$10=6,IF(C207&gt;=Modélisation!$B$22,Modélisation!$A$22,IF(C207&gt;=Modélisation!$B$21,Modélisation!$A$21,IF(C207&gt;=Modélisation!$B$20,Modélisation!$A$20,IF(C207&gt;=Modélisation!$B$19,Modélisation!$A$19,IF(C207&gt;=Modélisation!$B$18,Modélisation!$A$18,Modélisation!$A$17))))),IF(Modélisation!$B$10=7,IF(C207&gt;=Modélisation!$B$23,Modélisation!$A$23,IF(C207&gt;=Modélisation!$B$22,Modélisation!$A$22,IF(C207&gt;=Modélisation!$B$21,Modélisation!$A$21,IF(C207&gt;=Modélisation!$B$20,Modélisation!$A$20,IF(C207&gt;=Modélisation!$B$19,Modélisation!$A$19,IF(C207&gt;=Modélisation!$B$18,Modélisation!$A$18,Modélisation!$A$17))))))))))))</f>
        <v/>
      </c>
      <c r="F207" s="1" t="str">
        <f>IF(ISBLANK(C207),"",VLOOKUP(E207,Modélisation!$A$17:$H$23,8,FALSE))</f>
        <v/>
      </c>
      <c r="G207" s="4" t="str">
        <f>IF(ISBLANK(C207),"",IF(Modélisation!$B$3="Oui",IF(D207=Liste!$F$2,0%,VLOOKUP(D207,Modélisation!$A$69:$B$86,2,FALSE)),""))</f>
        <v/>
      </c>
      <c r="H207" s="1" t="str">
        <f>IF(ISBLANK(C207),"",IF(Modélisation!$B$3="Oui",F207*(1-G207),F207))</f>
        <v/>
      </c>
    </row>
    <row r="208" spans="1:8" x14ac:dyDescent="0.35">
      <c r="A208" s="2">
        <v>207</v>
      </c>
      <c r="B208" s="36"/>
      <c r="C208" s="39"/>
      <c r="D208" s="37"/>
      <c r="E208" s="1" t="str">
        <f>IF(ISBLANK(C208),"",IF(Modélisation!$B$10=3,IF(C208&gt;=Modélisation!$B$19,Modélisation!$A$19,IF(C208&gt;=Modélisation!$B$18,Modélisation!$A$18,Modélisation!$A$17)),IF(Modélisation!$B$10=4,IF(C208&gt;=Modélisation!$B$20,Modélisation!$A$20,IF(C208&gt;=Modélisation!$B$19,Modélisation!$A$19,IF(C208&gt;=Modélisation!$B$18,Modélisation!$A$18,Modélisation!$A$17))),IF(Modélisation!$B$10=5,IF(C208&gt;=Modélisation!$B$21,Modélisation!$A$21,IF(C208&gt;=Modélisation!$B$20,Modélisation!$A$20,IF(C208&gt;=Modélisation!$B$19,Modélisation!$A$19,IF(C208&gt;=Modélisation!$B$18,Modélisation!$A$18,Modélisation!$A$17)))),IF(Modélisation!$B$10=6,IF(C208&gt;=Modélisation!$B$22,Modélisation!$A$22,IF(C208&gt;=Modélisation!$B$21,Modélisation!$A$21,IF(C208&gt;=Modélisation!$B$20,Modélisation!$A$20,IF(C208&gt;=Modélisation!$B$19,Modélisation!$A$19,IF(C208&gt;=Modélisation!$B$18,Modélisation!$A$18,Modélisation!$A$17))))),IF(Modélisation!$B$10=7,IF(C208&gt;=Modélisation!$B$23,Modélisation!$A$23,IF(C208&gt;=Modélisation!$B$22,Modélisation!$A$22,IF(C208&gt;=Modélisation!$B$21,Modélisation!$A$21,IF(C208&gt;=Modélisation!$B$20,Modélisation!$A$20,IF(C208&gt;=Modélisation!$B$19,Modélisation!$A$19,IF(C208&gt;=Modélisation!$B$18,Modélisation!$A$18,Modélisation!$A$17))))))))))))</f>
        <v/>
      </c>
      <c r="F208" s="1" t="str">
        <f>IF(ISBLANK(C208),"",VLOOKUP(E208,Modélisation!$A$17:$H$23,8,FALSE))</f>
        <v/>
      </c>
      <c r="G208" s="4" t="str">
        <f>IF(ISBLANK(C208),"",IF(Modélisation!$B$3="Oui",IF(D208=Liste!$F$2,0%,VLOOKUP(D208,Modélisation!$A$69:$B$86,2,FALSE)),""))</f>
        <v/>
      </c>
      <c r="H208" s="1" t="str">
        <f>IF(ISBLANK(C208),"",IF(Modélisation!$B$3="Oui",F208*(1-G208),F208))</f>
        <v/>
      </c>
    </row>
    <row r="209" spans="1:8" x14ac:dyDescent="0.35">
      <c r="A209" s="2">
        <v>208</v>
      </c>
      <c r="B209" s="36"/>
      <c r="C209" s="39"/>
      <c r="D209" s="37"/>
      <c r="E209" s="1" t="str">
        <f>IF(ISBLANK(C209),"",IF(Modélisation!$B$10=3,IF(C209&gt;=Modélisation!$B$19,Modélisation!$A$19,IF(C209&gt;=Modélisation!$B$18,Modélisation!$A$18,Modélisation!$A$17)),IF(Modélisation!$B$10=4,IF(C209&gt;=Modélisation!$B$20,Modélisation!$A$20,IF(C209&gt;=Modélisation!$B$19,Modélisation!$A$19,IF(C209&gt;=Modélisation!$B$18,Modélisation!$A$18,Modélisation!$A$17))),IF(Modélisation!$B$10=5,IF(C209&gt;=Modélisation!$B$21,Modélisation!$A$21,IF(C209&gt;=Modélisation!$B$20,Modélisation!$A$20,IF(C209&gt;=Modélisation!$B$19,Modélisation!$A$19,IF(C209&gt;=Modélisation!$B$18,Modélisation!$A$18,Modélisation!$A$17)))),IF(Modélisation!$B$10=6,IF(C209&gt;=Modélisation!$B$22,Modélisation!$A$22,IF(C209&gt;=Modélisation!$B$21,Modélisation!$A$21,IF(C209&gt;=Modélisation!$B$20,Modélisation!$A$20,IF(C209&gt;=Modélisation!$B$19,Modélisation!$A$19,IF(C209&gt;=Modélisation!$B$18,Modélisation!$A$18,Modélisation!$A$17))))),IF(Modélisation!$B$10=7,IF(C209&gt;=Modélisation!$B$23,Modélisation!$A$23,IF(C209&gt;=Modélisation!$B$22,Modélisation!$A$22,IF(C209&gt;=Modélisation!$B$21,Modélisation!$A$21,IF(C209&gt;=Modélisation!$B$20,Modélisation!$A$20,IF(C209&gt;=Modélisation!$B$19,Modélisation!$A$19,IF(C209&gt;=Modélisation!$B$18,Modélisation!$A$18,Modélisation!$A$17))))))))))))</f>
        <v/>
      </c>
      <c r="F209" s="1" t="str">
        <f>IF(ISBLANK(C209),"",VLOOKUP(E209,Modélisation!$A$17:$H$23,8,FALSE))</f>
        <v/>
      </c>
      <c r="G209" s="4" t="str">
        <f>IF(ISBLANK(C209),"",IF(Modélisation!$B$3="Oui",IF(D209=Liste!$F$2,0%,VLOOKUP(D209,Modélisation!$A$69:$B$86,2,FALSE)),""))</f>
        <v/>
      </c>
      <c r="H209" s="1" t="str">
        <f>IF(ISBLANK(C209),"",IF(Modélisation!$B$3="Oui",F209*(1-G209),F209))</f>
        <v/>
      </c>
    </row>
    <row r="210" spans="1:8" x14ac:dyDescent="0.35">
      <c r="A210" s="2">
        <v>209</v>
      </c>
      <c r="B210" s="36"/>
      <c r="C210" s="39"/>
      <c r="D210" s="37"/>
      <c r="E210" s="1" t="str">
        <f>IF(ISBLANK(C210),"",IF(Modélisation!$B$10=3,IF(C210&gt;=Modélisation!$B$19,Modélisation!$A$19,IF(C210&gt;=Modélisation!$B$18,Modélisation!$A$18,Modélisation!$A$17)),IF(Modélisation!$B$10=4,IF(C210&gt;=Modélisation!$B$20,Modélisation!$A$20,IF(C210&gt;=Modélisation!$B$19,Modélisation!$A$19,IF(C210&gt;=Modélisation!$B$18,Modélisation!$A$18,Modélisation!$A$17))),IF(Modélisation!$B$10=5,IF(C210&gt;=Modélisation!$B$21,Modélisation!$A$21,IF(C210&gt;=Modélisation!$B$20,Modélisation!$A$20,IF(C210&gt;=Modélisation!$B$19,Modélisation!$A$19,IF(C210&gt;=Modélisation!$B$18,Modélisation!$A$18,Modélisation!$A$17)))),IF(Modélisation!$B$10=6,IF(C210&gt;=Modélisation!$B$22,Modélisation!$A$22,IF(C210&gt;=Modélisation!$B$21,Modélisation!$A$21,IF(C210&gt;=Modélisation!$B$20,Modélisation!$A$20,IF(C210&gt;=Modélisation!$B$19,Modélisation!$A$19,IF(C210&gt;=Modélisation!$B$18,Modélisation!$A$18,Modélisation!$A$17))))),IF(Modélisation!$B$10=7,IF(C210&gt;=Modélisation!$B$23,Modélisation!$A$23,IF(C210&gt;=Modélisation!$B$22,Modélisation!$A$22,IF(C210&gt;=Modélisation!$B$21,Modélisation!$A$21,IF(C210&gt;=Modélisation!$B$20,Modélisation!$A$20,IF(C210&gt;=Modélisation!$B$19,Modélisation!$A$19,IF(C210&gt;=Modélisation!$B$18,Modélisation!$A$18,Modélisation!$A$17))))))))))))</f>
        <v/>
      </c>
      <c r="F210" s="1" t="str">
        <f>IF(ISBLANK(C210),"",VLOOKUP(E210,Modélisation!$A$17:$H$23,8,FALSE))</f>
        <v/>
      </c>
      <c r="G210" s="4" t="str">
        <f>IF(ISBLANK(C210),"",IF(Modélisation!$B$3="Oui",IF(D210=Liste!$F$2,0%,VLOOKUP(D210,Modélisation!$A$69:$B$86,2,FALSE)),""))</f>
        <v/>
      </c>
      <c r="H210" s="1" t="str">
        <f>IF(ISBLANK(C210),"",IF(Modélisation!$B$3="Oui",F210*(1-G210),F210))</f>
        <v/>
      </c>
    </row>
    <row r="211" spans="1:8" x14ac:dyDescent="0.35">
      <c r="A211" s="2">
        <v>210</v>
      </c>
      <c r="B211" s="36"/>
      <c r="C211" s="39"/>
      <c r="D211" s="37"/>
      <c r="E211" s="1" t="str">
        <f>IF(ISBLANK(C211),"",IF(Modélisation!$B$10=3,IF(C211&gt;=Modélisation!$B$19,Modélisation!$A$19,IF(C211&gt;=Modélisation!$B$18,Modélisation!$A$18,Modélisation!$A$17)),IF(Modélisation!$B$10=4,IF(C211&gt;=Modélisation!$B$20,Modélisation!$A$20,IF(C211&gt;=Modélisation!$B$19,Modélisation!$A$19,IF(C211&gt;=Modélisation!$B$18,Modélisation!$A$18,Modélisation!$A$17))),IF(Modélisation!$B$10=5,IF(C211&gt;=Modélisation!$B$21,Modélisation!$A$21,IF(C211&gt;=Modélisation!$B$20,Modélisation!$A$20,IF(C211&gt;=Modélisation!$B$19,Modélisation!$A$19,IF(C211&gt;=Modélisation!$B$18,Modélisation!$A$18,Modélisation!$A$17)))),IF(Modélisation!$B$10=6,IF(C211&gt;=Modélisation!$B$22,Modélisation!$A$22,IF(C211&gt;=Modélisation!$B$21,Modélisation!$A$21,IF(C211&gt;=Modélisation!$B$20,Modélisation!$A$20,IF(C211&gt;=Modélisation!$B$19,Modélisation!$A$19,IF(C211&gt;=Modélisation!$B$18,Modélisation!$A$18,Modélisation!$A$17))))),IF(Modélisation!$B$10=7,IF(C211&gt;=Modélisation!$B$23,Modélisation!$A$23,IF(C211&gt;=Modélisation!$B$22,Modélisation!$A$22,IF(C211&gt;=Modélisation!$B$21,Modélisation!$A$21,IF(C211&gt;=Modélisation!$B$20,Modélisation!$A$20,IF(C211&gt;=Modélisation!$B$19,Modélisation!$A$19,IF(C211&gt;=Modélisation!$B$18,Modélisation!$A$18,Modélisation!$A$17))))))))))))</f>
        <v/>
      </c>
      <c r="F211" s="1" t="str">
        <f>IF(ISBLANK(C211),"",VLOOKUP(E211,Modélisation!$A$17:$H$23,8,FALSE))</f>
        <v/>
      </c>
      <c r="G211" s="4" t="str">
        <f>IF(ISBLANK(C211),"",IF(Modélisation!$B$3="Oui",IF(D211=Liste!$F$2,0%,VLOOKUP(D211,Modélisation!$A$69:$B$86,2,FALSE)),""))</f>
        <v/>
      </c>
      <c r="H211" s="1" t="str">
        <f>IF(ISBLANK(C211),"",IF(Modélisation!$B$3="Oui",F211*(1-G211),F211))</f>
        <v/>
      </c>
    </row>
    <row r="212" spans="1:8" x14ac:dyDescent="0.35">
      <c r="A212" s="2">
        <v>211</v>
      </c>
      <c r="B212" s="36"/>
      <c r="C212" s="39"/>
      <c r="D212" s="37"/>
      <c r="E212" s="1" t="str">
        <f>IF(ISBLANK(C212),"",IF(Modélisation!$B$10=3,IF(C212&gt;=Modélisation!$B$19,Modélisation!$A$19,IF(C212&gt;=Modélisation!$B$18,Modélisation!$A$18,Modélisation!$A$17)),IF(Modélisation!$B$10=4,IF(C212&gt;=Modélisation!$B$20,Modélisation!$A$20,IF(C212&gt;=Modélisation!$B$19,Modélisation!$A$19,IF(C212&gt;=Modélisation!$B$18,Modélisation!$A$18,Modélisation!$A$17))),IF(Modélisation!$B$10=5,IF(C212&gt;=Modélisation!$B$21,Modélisation!$A$21,IF(C212&gt;=Modélisation!$B$20,Modélisation!$A$20,IF(C212&gt;=Modélisation!$B$19,Modélisation!$A$19,IF(C212&gt;=Modélisation!$B$18,Modélisation!$A$18,Modélisation!$A$17)))),IF(Modélisation!$B$10=6,IF(C212&gt;=Modélisation!$B$22,Modélisation!$A$22,IF(C212&gt;=Modélisation!$B$21,Modélisation!$A$21,IF(C212&gt;=Modélisation!$B$20,Modélisation!$A$20,IF(C212&gt;=Modélisation!$B$19,Modélisation!$A$19,IF(C212&gt;=Modélisation!$B$18,Modélisation!$A$18,Modélisation!$A$17))))),IF(Modélisation!$B$10=7,IF(C212&gt;=Modélisation!$B$23,Modélisation!$A$23,IF(C212&gt;=Modélisation!$B$22,Modélisation!$A$22,IF(C212&gt;=Modélisation!$B$21,Modélisation!$A$21,IF(C212&gt;=Modélisation!$B$20,Modélisation!$A$20,IF(C212&gt;=Modélisation!$B$19,Modélisation!$A$19,IF(C212&gt;=Modélisation!$B$18,Modélisation!$A$18,Modélisation!$A$17))))))))))))</f>
        <v/>
      </c>
      <c r="F212" s="1" t="str">
        <f>IF(ISBLANK(C212),"",VLOOKUP(E212,Modélisation!$A$17:$H$23,8,FALSE))</f>
        <v/>
      </c>
      <c r="G212" s="4" t="str">
        <f>IF(ISBLANK(C212),"",IF(Modélisation!$B$3="Oui",IF(D212=Liste!$F$2,0%,VLOOKUP(D212,Modélisation!$A$69:$B$86,2,FALSE)),""))</f>
        <v/>
      </c>
      <c r="H212" s="1" t="str">
        <f>IF(ISBLANK(C212),"",IF(Modélisation!$B$3="Oui",F212*(1-G212),F212))</f>
        <v/>
      </c>
    </row>
    <row r="213" spans="1:8" x14ac:dyDescent="0.35">
      <c r="A213" s="2">
        <v>212</v>
      </c>
      <c r="B213" s="36"/>
      <c r="C213" s="39"/>
      <c r="D213" s="37"/>
      <c r="E213" s="1" t="str">
        <f>IF(ISBLANK(C213),"",IF(Modélisation!$B$10=3,IF(C213&gt;=Modélisation!$B$19,Modélisation!$A$19,IF(C213&gt;=Modélisation!$B$18,Modélisation!$A$18,Modélisation!$A$17)),IF(Modélisation!$B$10=4,IF(C213&gt;=Modélisation!$B$20,Modélisation!$A$20,IF(C213&gt;=Modélisation!$B$19,Modélisation!$A$19,IF(C213&gt;=Modélisation!$B$18,Modélisation!$A$18,Modélisation!$A$17))),IF(Modélisation!$B$10=5,IF(C213&gt;=Modélisation!$B$21,Modélisation!$A$21,IF(C213&gt;=Modélisation!$B$20,Modélisation!$A$20,IF(C213&gt;=Modélisation!$B$19,Modélisation!$A$19,IF(C213&gt;=Modélisation!$B$18,Modélisation!$A$18,Modélisation!$A$17)))),IF(Modélisation!$B$10=6,IF(C213&gt;=Modélisation!$B$22,Modélisation!$A$22,IF(C213&gt;=Modélisation!$B$21,Modélisation!$A$21,IF(C213&gt;=Modélisation!$B$20,Modélisation!$A$20,IF(C213&gt;=Modélisation!$B$19,Modélisation!$A$19,IF(C213&gt;=Modélisation!$B$18,Modélisation!$A$18,Modélisation!$A$17))))),IF(Modélisation!$B$10=7,IF(C213&gt;=Modélisation!$B$23,Modélisation!$A$23,IF(C213&gt;=Modélisation!$B$22,Modélisation!$A$22,IF(C213&gt;=Modélisation!$B$21,Modélisation!$A$21,IF(C213&gt;=Modélisation!$B$20,Modélisation!$A$20,IF(C213&gt;=Modélisation!$B$19,Modélisation!$A$19,IF(C213&gt;=Modélisation!$B$18,Modélisation!$A$18,Modélisation!$A$17))))))))))))</f>
        <v/>
      </c>
      <c r="F213" s="1" t="str">
        <f>IF(ISBLANK(C213),"",VLOOKUP(E213,Modélisation!$A$17:$H$23,8,FALSE))</f>
        <v/>
      </c>
      <c r="G213" s="4" t="str">
        <f>IF(ISBLANK(C213),"",IF(Modélisation!$B$3="Oui",IF(D213=Liste!$F$2,0%,VLOOKUP(D213,Modélisation!$A$69:$B$86,2,FALSE)),""))</f>
        <v/>
      </c>
      <c r="H213" s="1" t="str">
        <f>IF(ISBLANK(C213),"",IF(Modélisation!$B$3="Oui",F213*(1-G213),F213))</f>
        <v/>
      </c>
    </row>
    <row r="214" spans="1:8" x14ac:dyDescent="0.35">
      <c r="A214" s="2">
        <v>213</v>
      </c>
      <c r="B214" s="36"/>
      <c r="C214" s="39"/>
      <c r="D214" s="37"/>
      <c r="E214" s="1" t="str">
        <f>IF(ISBLANK(C214),"",IF(Modélisation!$B$10=3,IF(C214&gt;=Modélisation!$B$19,Modélisation!$A$19,IF(C214&gt;=Modélisation!$B$18,Modélisation!$A$18,Modélisation!$A$17)),IF(Modélisation!$B$10=4,IF(C214&gt;=Modélisation!$B$20,Modélisation!$A$20,IF(C214&gt;=Modélisation!$B$19,Modélisation!$A$19,IF(C214&gt;=Modélisation!$B$18,Modélisation!$A$18,Modélisation!$A$17))),IF(Modélisation!$B$10=5,IF(C214&gt;=Modélisation!$B$21,Modélisation!$A$21,IF(C214&gt;=Modélisation!$B$20,Modélisation!$A$20,IF(C214&gt;=Modélisation!$B$19,Modélisation!$A$19,IF(C214&gt;=Modélisation!$B$18,Modélisation!$A$18,Modélisation!$A$17)))),IF(Modélisation!$B$10=6,IF(C214&gt;=Modélisation!$B$22,Modélisation!$A$22,IF(C214&gt;=Modélisation!$B$21,Modélisation!$A$21,IF(C214&gt;=Modélisation!$B$20,Modélisation!$A$20,IF(C214&gt;=Modélisation!$B$19,Modélisation!$A$19,IF(C214&gt;=Modélisation!$B$18,Modélisation!$A$18,Modélisation!$A$17))))),IF(Modélisation!$B$10=7,IF(C214&gt;=Modélisation!$B$23,Modélisation!$A$23,IF(C214&gt;=Modélisation!$B$22,Modélisation!$A$22,IF(C214&gt;=Modélisation!$B$21,Modélisation!$A$21,IF(C214&gt;=Modélisation!$B$20,Modélisation!$A$20,IF(C214&gt;=Modélisation!$B$19,Modélisation!$A$19,IF(C214&gt;=Modélisation!$B$18,Modélisation!$A$18,Modélisation!$A$17))))))))))))</f>
        <v/>
      </c>
      <c r="F214" s="1" t="str">
        <f>IF(ISBLANK(C214),"",VLOOKUP(E214,Modélisation!$A$17:$H$23,8,FALSE))</f>
        <v/>
      </c>
      <c r="G214" s="4" t="str">
        <f>IF(ISBLANK(C214),"",IF(Modélisation!$B$3="Oui",IF(D214=Liste!$F$2,0%,VLOOKUP(D214,Modélisation!$A$69:$B$86,2,FALSE)),""))</f>
        <v/>
      </c>
      <c r="H214" s="1" t="str">
        <f>IF(ISBLANK(C214),"",IF(Modélisation!$B$3="Oui",F214*(1-G214),F214))</f>
        <v/>
      </c>
    </row>
    <row r="215" spans="1:8" x14ac:dyDescent="0.35">
      <c r="A215" s="2">
        <v>214</v>
      </c>
      <c r="B215" s="36"/>
      <c r="C215" s="39"/>
      <c r="D215" s="37"/>
      <c r="E215" s="1" t="str">
        <f>IF(ISBLANK(C215),"",IF(Modélisation!$B$10=3,IF(C215&gt;=Modélisation!$B$19,Modélisation!$A$19,IF(C215&gt;=Modélisation!$B$18,Modélisation!$A$18,Modélisation!$A$17)),IF(Modélisation!$B$10=4,IF(C215&gt;=Modélisation!$B$20,Modélisation!$A$20,IF(C215&gt;=Modélisation!$B$19,Modélisation!$A$19,IF(C215&gt;=Modélisation!$B$18,Modélisation!$A$18,Modélisation!$A$17))),IF(Modélisation!$B$10=5,IF(C215&gt;=Modélisation!$B$21,Modélisation!$A$21,IF(C215&gt;=Modélisation!$B$20,Modélisation!$A$20,IF(C215&gt;=Modélisation!$B$19,Modélisation!$A$19,IF(C215&gt;=Modélisation!$B$18,Modélisation!$A$18,Modélisation!$A$17)))),IF(Modélisation!$B$10=6,IF(C215&gt;=Modélisation!$B$22,Modélisation!$A$22,IF(C215&gt;=Modélisation!$B$21,Modélisation!$A$21,IF(C215&gt;=Modélisation!$B$20,Modélisation!$A$20,IF(C215&gt;=Modélisation!$B$19,Modélisation!$A$19,IF(C215&gt;=Modélisation!$B$18,Modélisation!$A$18,Modélisation!$A$17))))),IF(Modélisation!$B$10=7,IF(C215&gt;=Modélisation!$B$23,Modélisation!$A$23,IF(C215&gt;=Modélisation!$B$22,Modélisation!$A$22,IF(C215&gt;=Modélisation!$B$21,Modélisation!$A$21,IF(C215&gt;=Modélisation!$B$20,Modélisation!$A$20,IF(C215&gt;=Modélisation!$B$19,Modélisation!$A$19,IF(C215&gt;=Modélisation!$B$18,Modélisation!$A$18,Modélisation!$A$17))))))))))))</f>
        <v/>
      </c>
      <c r="F215" s="1" t="str">
        <f>IF(ISBLANK(C215),"",VLOOKUP(E215,Modélisation!$A$17:$H$23,8,FALSE))</f>
        <v/>
      </c>
      <c r="G215" s="4" t="str">
        <f>IF(ISBLANK(C215),"",IF(Modélisation!$B$3="Oui",IF(D215=Liste!$F$2,0%,VLOOKUP(D215,Modélisation!$A$69:$B$86,2,FALSE)),""))</f>
        <v/>
      </c>
      <c r="H215" s="1" t="str">
        <f>IF(ISBLANK(C215),"",IF(Modélisation!$B$3="Oui",F215*(1-G215),F215))</f>
        <v/>
      </c>
    </row>
    <row r="216" spans="1:8" x14ac:dyDescent="0.35">
      <c r="A216" s="2">
        <v>215</v>
      </c>
      <c r="B216" s="36"/>
      <c r="C216" s="39"/>
      <c r="D216" s="37"/>
      <c r="E216" s="1" t="str">
        <f>IF(ISBLANK(C216),"",IF(Modélisation!$B$10=3,IF(C216&gt;=Modélisation!$B$19,Modélisation!$A$19,IF(C216&gt;=Modélisation!$B$18,Modélisation!$A$18,Modélisation!$A$17)),IF(Modélisation!$B$10=4,IF(C216&gt;=Modélisation!$B$20,Modélisation!$A$20,IF(C216&gt;=Modélisation!$B$19,Modélisation!$A$19,IF(C216&gt;=Modélisation!$B$18,Modélisation!$A$18,Modélisation!$A$17))),IF(Modélisation!$B$10=5,IF(C216&gt;=Modélisation!$B$21,Modélisation!$A$21,IF(C216&gt;=Modélisation!$B$20,Modélisation!$A$20,IF(C216&gt;=Modélisation!$B$19,Modélisation!$A$19,IF(C216&gt;=Modélisation!$B$18,Modélisation!$A$18,Modélisation!$A$17)))),IF(Modélisation!$B$10=6,IF(C216&gt;=Modélisation!$B$22,Modélisation!$A$22,IF(C216&gt;=Modélisation!$B$21,Modélisation!$A$21,IF(C216&gt;=Modélisation!$B$20,Modélisation!$A$20,IF(C216&gt;=Modélisation!$B$19,Modélisation!$A$19,IF(C216&gt;=Modélisation!$B$18,Modélisation!$A$18,Modélisation!$A$17))))),IF(Modélisation!$B$10=7,IF(C216&gt;=Modélisation!$B$23,Modélisation!$A$23,IF(C216&gt;=Modélisation!$B$22,Modélisation!$A$22,IF(C216&gt;=Modélisation!$B$21,Modélisation!$A$21,IF(C216&gt;=Modélisation!$B$20,Modélisation!$A$20,IF(C216&gt;=Modélisation!$B$19,Modélisation!$A$19,IF(C216&gt;=Modélisation!$B$18,Modélisation!$A$18,Modélisation!$A$17))))))))))))</f>
        <v/>
      </c>
      <c r="F216" s="1" t="str">
        <f>IF(ISBLANK(C216),"",VLOOKUP(E216,Modélisation!$A$17:$H$23,8,FALSE))</f>
        <v/>
      </c>
      <c r="G216" s="4" t="str">
        <f>IF(ISBLANK(C216),"",IF(Modélisation!$B$3="Oui",IF(D216=Liste!$F$2,0%,VLOOKUP(D216,Modélisation!$A$69:$B$86,2,FALSE)),""))</f>
        <v/>
      </c>
      <c r="H216" s="1" t="str">
        <f>IF(ISBLANK(C216),"",IF(Modélisation!$B$3="Oui",F216*(1-G216),F216))</f>
        <v/>
      </c>
    </row>
    <row r="217" spans="1:8" x14ac:dyDescent="0.35">
      <c r="A217" s="2">
        <v>216</v>
      </c>
      <c r="B217" s="36"/>
      <c r="C217" s="39"/>
      <c r="D217" s="37"/>
      <c r="E217" s="1" t="str">
        <f>IF(ISBLANK(C217),"",IF(Modélisation!$B$10=3,IF(C217&gt;=Modélisation!$B$19,Modélisation!$A$19,IF(C217&gt;=Modélisation!$B$18,Modélisation!$A$18,Modélisation!$A$17)),IF(Modélisation!$B$10=4,IF(C217&gt;=Modélisation!$B$20,Modélisation!$A$20,IF(C217&gt;=Modélisation!$B$19,Modélisation!$A$19,IF(C217&gt;=Modélisation!$B$18,Modélisation!$A$18,Modélisation!$A$17))),IF(Modélisation!$B$10=5,IF(C217&gt;=Modélisation!$B$21,Modélisation!$A$21,IF(C217&gt;=Modélisation!$B$20,Modélisation!$A$20,IF(C217&gt;=Modélisation!$B$19,Modélisation!$A$19,IF(C217&gt;=Modélisation!$B$18,Modélisation!$A$18,Modélisation!$A$17)))),IF(Modélisation!$B$10=6,IF(C217&gt;=Modélisation!$B$22,Modélisation!$A$22,IF(C217&gt;=Modélisation!$B$21,Modélisation!$A$21,IF(C217&gt;=Modélisation!$B$20,Modélisation!$A$20,IF(C217&gt;=Modélisation!$B$19,Modélisation!$A$19,IF(C217&gt;=Modélisation!$B$18,Modélisation!$A$18,Modélisation!$A$17))))),IF(Modélisation!$B$10=7,IF(C217&gt;=Modélisation!$B$23,Modélisation!$A$23,IF(C217&gt;=Modélisation!$B$22,Modélisation!$A$22,IF(C217&gt;=Modélisation!$B$21,Modélisation!$A$21,IF(C217&gt;=Modélisation!$B$20,Modélisation!$A$20,IF(C217&gt;=Modélisation!$B$19,Modélisation!$A$19,IF(C217&gt;=Modélisation!$B$18,Modélisation!$A$18,Modélisation!$A$17))))))))))))</f>
        <v/>
      </c>
      <c r="F217" s="1" t="str">
        <f>IF(ISBLANK(C217),"",VLOOKUP(E217,Modélisation!$A$17:$H$23,8,FALSE))</f>
        <v/>
      </c>
      <c r="G217" s="4" t="str">
        <f>IF(ISBLANK(C217),"",IF(Modélisation!$B$3="Oui",IF(D217=Liste!$F$2,0%,VLOOKUP(D217,Modélisation!$A$69:$B$86,2,FALSE)),""))</f>
        <v/>
      </c>
      <c r="H217" s="1" t="str">
        <f>IF(ISBLANK(C217),"",IF(Modélisation!$B$3="Oui",F217*(1-G217),F217))</f>
        <v/>
      </c>
    </row>
    <row r="218" spans="1:8" x14ac:dyDescent="0.35">
      <c r="A218" s="2">
        <v>217</v>
      </c>
      <c r="B218" s="36"/>
      <c r="C218" s="39"/>
      <c r="D218" s="37"/>
      <c r="E218" s="1" t="str">
        <f>IF(ISBLANK(C218),"",IF(Modélisation!$B$10=3,IF(C218&gt;=Modélisation!$B$19,Modélisation!$A$19,IF(C218&gt;=Modélisation!$B$18,Modélisation!$A$18,Modélisation!$A$17)),IF(Modélisation!$B$10=4,IF(C218&gt;=Modélisation!$B$20,Modélisation!$A$20,IF(C218&gt;=Modélisation!$B$19,Modélisation!$A$19,IF(C218&gt;=Modélisation!$B$18,Modélisation!$A$18,Modélisation!$A$17))),IF(Modélisation!$B$10=5,IF(C218&gt;=Modélisation!$B$21,Modélisation!$A$21,IF(C218&gt;=Modélisation!$B$20,Modélisation!$A$20,IF(C218&gt;=Modélisation!$B$19,Modélisation!$A$19,IF(C218&gt;=Modélisation!$B$18,Modélisation!$A$18,Modélisation!$A$17)))),IF(Modélisation!$B$10=6,IF(C218&gt;=Modélisation!$B$22,Modélisation!$A$22,IF(C218&gt;=Modélisation!$B$21,Modélisation!$A$21,IF(C218&gt;=Modélisation!$B$20,Modélisation!$A$20,IF(C218&gt;=Modélisation!$B$19,Modélisation!$A$19,IF(C218&gt;=Modélisation!$B$18,Modélisation!$A$18,Modélisation!$A$17))))),IF(Modélisation!$B$10=7,IF(C218&gt;=Modélisation!$B$23,Modélisation!$A$23,IF(C218&gt;=Modélisation!$B$22,Modélisation!$A$22,IF(C218&gt;=Modélisation!$B$21,Modélisation!$A$21,IF(C218&gt;=Modélisation!$B$20,Modélisation!$A$20,IF(C218&gt;=Modélisation!$B$19,Modélisation!$A$19,IF(C218&gt;=Modélisation!$B$18,Modélisation!$A$18,Modélisation!$A$17))))))))))))</f>
        <v/>
      </c>
      <c r="F218" s="1" t="str">
        <f>IF(ISBLANK(C218),"",VLOOKUP(E218,Modélisation!$A$17:$H$23,8,FALSE))</f>
        <v/>
      </c>
      <c r="G218" s="4" t="str">
        <f>IF(ISBLANK(C218),"",IF(Modélisation!$B$3="Oui",IF(D218=Liste!$F$2,0%,VLOOKUP(D218,Modélisation!$A$69:$B$86,2,FALSE)),""))</f>
        <v/>
      </c>
      <c r="H218" s="1" t="str">
        <f>IF(ISBLANK(C218),"",IF(Modélisation!$B$3="Oui",F218*(1-G218),F218))</f>
        <v/>
      </c>
    </row>
    <row r="219" spans="1:8" x14ac:dyDescent="0.35">
      <c r="A219" s="2">
        <v>218</v>
      </c>
      <c r="B219" s="36"/>
      <c r="C219" s="39"/>
      <c r="D219" s="37"/>
      <c r="E219" s="1" t="str">
        <f>IF(ISBLANK(C219),"",IF(Modélisation!$B$10=3,IF(C219&gt;=Modélisation!$B$19,Modélisation!$A$19,IF(C219&gt;=Modélisation!$B$18,Modélisation!$A$18,Modélisation!$A$17)),IF(Modélisation!$B$10=4,IF(C219&gt;=Modélisation!$B$20,Modélisation!$A$20,IF(C219&gt;=Modélisation!$B$19,Modélisation!$A$19,IF(C219&gt;=Modélisation!$B$18,Modélisation!$A$18,Modélisation!$A$17))),IF(Modélisation!$B$10=5,IF(C219&gt;=Modélisation!$B$21,Modélisation!$A$21,IF(C219&gt;=Modélisation!$B$20,Modélisation!$A$20,IF(C219&gt;=Modélisation!$B$19,Modélisation!$A$19,IF(C219&gt;=Modélisation!$B$18,Modélisation!$A$18,Modélisation!$A$17)))),IF(Modélisation!$B$10=6,IF(C219&gt;=Modélisation!$B$22,Modélisation!$A$22,IF(C219&gt;=Modélisation!$B$21,Modélisation!$A$21,IF(C219&gt;=Modélisation!$B$20,Modélisation!$A$20,IF(C219&gt;=Modélisation!$B$19,Modélisation!$A$19,IF(C219&gt;=Modélisation!$B$18,Modélisation!$A$18,Modélisation!$A$17))))),IF(Modélisation!$B$10=7,IF(C219&gt;=Modélisation!$B$23,Modélisation!$A$23,IF(C219&gt;=Modélisation!$B$22,Modélisation!$A$22,IF(C219&gt;=Modélisation!$B$21,Modélisation!$A$21,IF(C219&gt;=Modélisation!$B$20,Modélisation!$A$20,IF(C219&gt;=Modélisation!$B$19,Modélisation!$A$19,IF(C219&gt;=Modélisation!$B$18,Modélisation!$A$18,Modélisation!$A$17))))))))))))</f>
        <v/>
      </c>
      <c r="F219" s="1" t="str">
        <f>IF(ISBLANK(C219),"",VLOOKUP(E219,Modélisation!$A$17:$H$23,8,FALSE))</f>
        <v/>
      </c>
      <c r="G219" s="4" t="str">
        <f>IF(ISBLANK(C219),"",IF(Modélisation!$B$3="Oui",IF(D219=Liste!$F$2,0%,VLOOKUP(D219,Modélisation!$A$69:$B$86,2,FALSE)),""))</f>
        <v/>
      </c>
      <c r="H219" s="1" t="str">
        <f>IF(ISBLANK(C219),"",IF(Modélisation!$B$3="Oui",F219*(1-G219),F219))</f>
        <v/>
      </c>
    </row>
    <row r="220" spans="1:8" x14ac:dyDescent="0.35">
      <c r="A220" s="2">
        <v>219</v>
      </c>
      <c r="B220" s="36"/>
      <c r="C220" s="39"/>
      <c r="D220" s="37"/>
      <c r="E220" s="1" t="str">
        <f>IF(ISBLANK(C220),"",IF(Modélisation!$B$10=3,IF(C220&gt;=Modélisation!$B$19,Modélisation!$A$19,IF(C220&gt;=Modélisation!$B$18,Modélisation!$A$18,Modélisation!$A$17)),IF(Modélisation!$B$10=4,IF(C220&gt;=Modélisation!$B$20,Modélisation!$A$20,IF(C220&gt;=Modélisation!$B$19,Modélisation!$A$19,IF(C220&gt;=Modélisation!$B$18,Modélisation!$A$18,Modélisation!$A$17))),IF(Modélisation!$B$10=5,IF(C220&gt;=Modélisation!$B$21,Modélisation!$A$21,IF(C220&gt;=Modélisation!$B$20,Modélisation!$A$20,IF(C220&gt;=Modélisation!$B$19,Modélisation!$A$19,IF(C220&gt;=Modélisation!$B$18,Modélisation!$A$18,Modélisation!$A$17)))),IF(Modélisation!$B$10=6,IF(C220&gt;=Modélisation!$B$22,Modélisation!$A$22,IF(C220&gt;=Modélisation!$B$21,Modélisation!$A$21,IF(C220&gt;=Modélisation!$B$20,Modélisation!$A$20,IF(C220&gt;=Modélisation!$B$19,Modélisation!$A$19,IF(C220&gt;=Modélisation!$B$18,Modélisation!$A$18,Modélisation!$A$17))))),IF(Modélisation!$B$10=7,IF(C220&gt;=Modélisation!$B$23,Modélisation!$A$23,IF(C220&gt;=Modélisation!$B$22,Modélisation!$A$22,IF(C220&gt;=Modélisation!$B$21,Modélisation!$A$21,IF(C220&gt;=Modélisation!$B$20,Modélisation!$A$20,IF(C220&gt;=Modélisation!$B$19,Modélisation!$A$19,IF(C220&gt;=Modélisation!$B$18,Modélisation!$A$18,Modélisation!$A$17))))))))))))</f>
        <v/>
      </c>
      <c r="F220" s="1" t="str">
        <f>IF(ISBLANK(C220),"",VLOOKUP(E220,Modélisation!$A$17:$H$23,8,FALSE))</f>
        <v/>
      </c>
      <c r="G220" s="4" t="str">
        <f>IF(ISBLANK(C220),"",IF(Modélisation!$B$3="Oui",IF(D220=Liste!$F$2,0%,VLOOKUP(D220,Modélisation!$A$69:$B$86,2,FALSE)),""))</f>
        <v/>
      </c>
      <c r="H220" s="1" t="str">
        <f>IF(ISBLANK(C220),"",IF(Modélisation!$B$3="Oui",F220*(1-G220),F220))</f>
        <v/>
      </c>
    </row>
    <row r="221" spans="1:8" x14ac:dyDescent="0.35">
      <c r="A221" s="2">
        <v>220</v>
      </c>
      <c r="B221" s="36"/>
      <c r="C221" s="39"/>
      <c r="D221" s="37"/>
      <c r="E221" s="1" t="str">
        <f>IF(ISBLANK(C221),"",IF(Modélisation!$B$10=3,IF(C221&gt;=Modélisation!$B$19,Modélisation!$A$19,IF(C221&gt;=Modélisation!$B$18,Modélisation!$A$18,Modélisation!$A$17)),IF(Modélisation!$B$10=4,IF(C221&gt;=Modélisation!$B$20,Modélisation!$A$20,IF(C221&gt;=Modélisation!$B$19,Modélisation!$A$19,IF(C221&gt;=Modélisation!$B$18,Modélisation!$A$18,Modélisation!$A$17))),IF(Modélisation!$B$10=5,IF(C221&gt;=Modélisation!$B$21,Modélisation!$A$21,IF(C221&gt;=Modélisation!$B$20,Modélisation!$A$20,IF(C221&gt;=Modélisation!$B$19,Modélisation!$A$19,IF(C221&gt;=Modélisation!$B$18,Modélisation!$A$18,Modélisation!$A$17)))),IF(Modélisation!$B$10=6,IF(C221&gt;=Modélisation!$B$22,Modélisation!$A$22,IF(C221&gt;=Modélisation!$B$21,Modélisation!$A$21,IF(C221&gt;=Modélisation!$B$20,Modélisation!$A$20,IF(C221&gt;=Modélisation!$B$19,Modélisation!$A$19,IF(C221&gt;=Modélisation!$B$18,Modélisation!$A$18,Modélisation!$A$17))))),IF(Modélisation!$B$10=7,IF(C221&gt;=Modélisation!$B$23,Modélisation!$A$23,IF(C221&gt;=Modélisation!$B$22,Modélisation!$A$22,IF(C221&gt;=Modélisation!$B$21,Modélisation!$A$21,IF(C221&gt;=Modélisation!$B$20,Modélisation!$A$20,IF(C221&gt;=Modélisation!$B$19,Modélisation!$A$19,IF(C221&gt;=Modélisation!$B$18,Modélisation!$A$18,Modélisation!$A$17))))))))))))</f>
        <v/>
      </c>
      <c r="F221" s="1" t="str">
        <f>IF(ISBLANK(C221),"",VLOOKUP(E221,Modélisation!$A$17:$H$23,8,FALSE))</f>
        <v/>
      </c>
      <c r="G221" s="4" t="str">
        <f>IF(ISBLANK(C221),"",IF(Modélisation!$B$3="Oui",IF(D221=Liste!$F$2,0%,VLOOKUP(D221,Modélisation!$A$69:$B$86,2,FALSE)),""))</f>
        <v/>
      </c>
      <c r="H221" s="1" t="str">
        <f>IF(ISBLANK(C221),"",IF(Modélisation!$B$3="Oui",F221*(1-G221),F221))</f>
        <v/>
      </c>
    </row>
    <row r="222" spans="1:8" x14ac:dyDescent="0.35">
      <c r="A222" s="2">
        <v>221</v>
      </c>
      <c r="B222" s="36"/>
      <c r="C222" s="39"/>
      <c r="D222" s="37"/>
      <c r="E222" s="1" t="str">
        <f>IF(ISBLANK(C222),"",IF(Modélisation!$B$10=3,IF(C222&gt;=Modélisation!$B$19,Modélisation!$A$19,IF(C222&gt;=Modélisation!$B$18,Modélisation!$A$18,Modélisation!$A$17)),IF(Modélisation!$B$10=4,IF(C222&gt;=Modélisation!$B$20,Modélisation!$A$20,IF(C222&gt;=Modélisation!$B$19,Modélisation!$A$19,IF(C222&gt;=Modélisation!$B$18,Modélisation!$A$18,Modélisation!$A$17))),IF(Modélisation!$B$10=5,IF(C222&gt;=Modélisation!$B$21,Modélisation!$A$21,IF(C222&gt;=Modélisation!$B$20,Modélisation!$A$20,IF(C222&gt;=Modélisation!$B$19,Modélisation!$A$19,IF(C222&gt;=Modélisation!$B$18,Modélisation!$A$18,Modélisation!$A$17)))),IF(Modélisation!$B$10=6,IF(C222&gt;=Modélisation!$B$22,Modélisation!$A$22,IF(C222&gt;=Modélisation!$B$21,Modélisation!$A$21,IF(C222&gt;=Modélisation!$B$20,Modélisation!$A$20,IF(C222&gt;=Modélisation!$B$19,Modélisation!$A$19,IF(C222&gt;=Modélisation!$B$18,Modélisation!$A$18,Modélisation!$A$17))))),IF(Modélisation!$B$10=7,IF(C222&gt;=Modélisation!$B$23,Modélisation!$A$23,IF(C222&gt;=Modélisation!$B$22,Modélisation!$A$22,IF(C222&gt;=Modélisation!$B$21,Modélisation!$A$21,IF(C222&gt;=Modélisation!$B$20,Modélisation!$A$20,IF(C222&gt;=Modélisation!$B$19,Modélisation!$A$19,IF(C222&gt;=Modélisation!$B$18,Modélisation!$A$18,Modélisation!$A$17))))))))))))</f>
        <v/>
      </c>
      <c r="F222" s="1" t="str">
        <f>IF(ISBLANK(C222),"",VLOOKUP(E222,Modélisation!$A$17:$H$23,8,FALSE))</f>
        <v/>
      </c>
      <c r="G222" s="4" t="str">
        <f>IF(ISBLANK(C222),"",IF(Modélisation!$B$3="Oui",IF(D222=Liste!$F$2,0%,VLOOKUP(D222,Modélisation!$A$69:$B$86,2,FALSE)),""))</f>
        <v/>
      </c>
      <c r="H222" s="1" t="str">
        <f>IF(ISBLANK(C222),"",IF(Modélisation!$B$3="Oui",F222*(1-G222),F222))</f>
        <v/>
      </c>
    </row>
    <row r="223" spans="1:8" x14ac:dyDescent="0.35">
      <c r="A223" s="2">
        <v>222</v>
      </c>
      <c r="B223" s="36"/>
      <c r="C223" s="39"/>
      <c r="D223" s="37"/>
      <c r="E223" s="1" t="str">
        <f>IF(ISBLANK(C223),"",IF(Modélisation!$B$10=3,IF(C223&gt;=Modélisation!$B$19,Modélisation!$A$19,IF(C223&gt;=Modélisation!$B$18,Modélisation!$A$18,Modélisation!$A$17)),IF(Modélisation!$B$10=4,IF(C223&gt;=Modélisation!$B$20,Modélisation!$A$20,IF(C223&gt;=Modélisation!$B$19,Modélisation!$A$19,IF(C223&gt;=Modélisation!$B$18,Modélisation!$A$18,Modélisation!$A$17))),IF(Modélisation!$B$10=5,IF(C223&gt;=Modélisation!$B$21,Modélisation!$A$21,IF(C223&gt;=Modélisation!$B$20,Modélisation!$A$20,IF(C223&gt;=Modélisation!$B$19,Modélisation!$A$19,IF(C223&gt;=Modélisation!$B$18,Modélisation!$A$18,Modélisation!$A$17)))),IF(Modélisation!$B$10=6,IF(C223&gt;=Modélisation!$B$22,Modélisation!$A$22,IF(C223&gt;=Modélisation!$B$21,Modélisation!$A$21,IF(C223&gt;=Modélisation!$B$20,Modélisation!$A$20,IF(C223&gt;=Modélisation!$B$19,Modélisation!$A$19,IF(C223&gt;=Modélisation!$B$18,Modélisation!$A$18,Modélisation!$A$17))))),IF(Modélisation!$B$10=7,IF(C223&gt;=Modélisation!$B$23,Modélisation!$A$23,IF(C223&gt;=Modélisation!$B$22,Modélisation!$A$22,IF(C223&gt;=Modélisation!$B$21,Modélisation!$A$21,IF(C223&gt;=Modélisation!$B$20,Modélisation!$A$20,IF(C223&gt;=Modélisation!$B$19,Modélisation!$A$19,IF(C223&gt;=Modélisation!$B$18,Modélisation!$A$18,Modélisation!$A$17))))))))))))</f>
        <v/>
      </c>
      <c r="F223" s="1" t="str">
        <f>IF(ISBLANK(C223),"",VLOOKUP(E223,Modélisation!$A$17:$H$23,8,FALSE))</f>
        <v/>
      </c>
      <c r="G223" s="4" t="str">
        <f>IF(ISBLANK(C223),"",IF(Modélisation!$B$3="Oui",IF(D223=Liste!$F$2,0%,VLOOKUP(D223,Modélisation!$A$69:$B$86,2,FALSE)),""))</f>
        <v/>
      </c>
      <c r="H223" s="1" t="str">
        <f>IF(ISBLANK(C223),"",IF(Modélisation!$B$3="Oui",F223*(1-G223),F223))</f>
        <v/>
      </c>
    </row>
    <row r="224" spans="1:8" x14ac:dyDescent="0.35">
      <c r="A224" s="2">
        <v>223</v>
      </c>
      <c r="B224" s="36"/>
      <c r="C224" s="39"/>
      <c r="D224" s="37"/>
      <c r="E224" s="1" t="str">
        <f>IF(ISBLANK(C224),"",IF(Modélisation!$B$10=3,IF(C224&gt;=Modélisation!$B$19,Modélisation!$A$19,IF(C224&gt;=Modélisation!$B$18,Modélisation!$A$18,Modélisation!$A$17)),IF(Modélisation!$B$10=4,IF(C224&gt;=Modélisation!$B$20,Modélisation!$A$20,IF(C224&gt;=Modélisation!$B$19,Modélisation!$A$19,IF(C224&gt;=Modélisation!$B$18,Modélisation!$A$18,Modélisation!$A$17))),IF(Modélisation!$B$10=5,IF(C224&gt;=Modélisation!$B$21,Modélisation!$A$21,IF(C224&gt;=Modélisation!$B$20,Modélisation!$A$20,IF(C224&gt;=Modélisation!$B$19,Modélisation!$A$19,IF(C224&gt;=Modélisation!$B$18,Modélisation!$A$18,Modélisation!$A$17)))),IF(Modélisation!$B$10=6,IF(C224&gt;=Modélisation!$B$22,Modélisation!$A$22,IF(C224&gt;=Modélisation!$B$21,Modélisation!$A$21,IF(C224&gt;=Modélisation!$B$20,Modélisation!$A$20,IF(C224&gt;=Modélisation!$B$19,Modélisation!$A$19,IF(C224&gt;=Modélisation!$B$18,Modélisation!$A$18,Modélisation!$A$17))))),IF(Modélisation!$B$10=7,IF(C224&gt;=Modélisation!$B$23,Modélisation!$A$23,IF(C224&gt;=Modélisation!$B$22,Modélisation!$A$22,IF(C224&gt;=Modélisation!$B$21,Modélisation!$A$21,IF(C224&gt;=Modélisation!$B$20,Modélisation!$A$20,IF(C224&gt;=Modélisation!$B$19,Modélisation!$A$19,IF(C224&gt;=Modélisation!$B$18,Modélisation!$A$18,Modélisation!$A$17))))))))))))</f>
        <v/>
      </c>
      <c r="F224" s="1" t="str">
        <f>IF(ISBLANK(C224),"",VLOOKUP(E224,Modélisation!$A$17:$H$23,8,FALSE))</f>
        <v/>
      </c>
      <c r="G224" s="4" t="str">
        <f>IF(ISBLANK(C224),"",IF(Modélisation!$B$3="Oui",IF(D224=Liste!$F$2,0%,VLOOKUP(D224,Modélisation!$A$69:$B$86,2,FALSE)),""))</f>
        <v/>
      </c>
      <c r="H224" s="1" t="str">
        <f>IF(ISBLANK(C224),"",IF(Modélisation!$B$3="Oui",F224*(1-G224),F224))</f>
        <v/>
      </c>
    </row>
    <row r="225" spans="1:8" x14ac:dyDescent="0.35">
      <c r="A225" s="2">
        <v>224</v>
      </c>
      <c r="B225" s="36"/>
      <c r="C225" s="39"/>
      <c r="D225" s="37"/>
      <c r="E225" s="1" t="str">
        <f>IF(ISBLANK(C225),"",IF(Modélisation!$B$10=3,IF(C225&gt;=Modélisation!$B$19,Modélisation!$A$19,IF(C225&gt;=Modélisation!$B$18,Modélisation!$A$18,Modélisation!$A$17)),IF(Modélisation!$B$10=4,IF(C225&gt;=Modélisation!$B$20,Modélisation!$A$20,IF(C225&gt;=Modélisation!$B$19,Modélisation!$A$19,IF(C225&gt;=Modélisation!$B$18,Modélisation!$A$18,Modélisation!$A$17))),IF(Modélisation!$B$10=5,IF(C225&gt;=Modélisation!$B$21,Modélisation!$A$21,IF(C225&gt;=Modélisation!$B$20,Modélisation!$A$20,IF(C225&gt;=Modélisation!$B$19,Modélisation!$A$19,IF(C225&gt;=Modélisation!$B$18,Modélisation!$A$18,Modélisation!$A$17)))),IF(Modélisation!$B$10=6,IF(C225&gt;=Modélisation!$B$22,Modélisation!$A$22,IF(C225&gt;=Modélisation!$B$21,Modélisation!$A$21,IF(C225&gt;=Modélisation!$B$20,Modélisation!$A$20,IF(C225&gt;=Modélisation!$B$19,Modélisation!$A$19,IF(C225&gt;=Modélisation!$B$18,Modélisation!$A$18,Modélisation!$A$17))))),IF(Modélisation!$B$10=7,IF(C225&gt;=Modélisation!$B$23,Modélisation!$A$23,IF(C225&gt;=Modélisation!$B$22,Modélisation!$A$22,IF(C225&gt;=Modélisation!$B$21,Modélisation!$A$21,IF(C225&gt;=Modélisation!$B$20,Modélisation!$A$20,IF(C225&gt;=Modélisation!$B$19,Modélisation!$A$19,IF(C225&gt;=Modélisation!$B$18,Modélisation!$A$18,Modélisation!$A$17))))))))))))</f>
        <v/>
      </c>
      <c r="F225" s="1" t="str">
        <f>IF(ISBLANK(C225),"",VLOOKUP(E225,Modélisation!$A$17:$H$23,8,FALSE))</f>
        <v/>
      </c>
      <c r="G225" s="4" t="str">
        <f>IF(ISBLANK(C225),"",IF(Modélisation!$B$3="Oui",IF(D225=Liste!$F$2,0%,VLOOKUP(D225,Modélisation!$A$69:$B$86,2,FALSE)),""))</f>
        <v/>
      </c>
      <c r="H225" s="1" t="str">
        <f>IF(ISBLANK(C225),"",IF(Modélisation!$B$3="Oui",F225*(1-G225),F225))</f>
        <v/>
      </c>
    </row>
    <row r="226" spans="1:8" x14ac:dyDescent="0.35">
      <c r="A226" s="2">
        <v>225</v>
      </c>
      <c r="B226" s="36"/>
      <c r="C226" s="39"/>
      <c r="D226" s="37"/>
      <c r="E226" s="1" t="str">
        <f>IF(ISBLANK(C226),"",IF(Modélisation!$B$10=3,IF(C226&gt;=Modélisation!$B$19,Modélisation!$A$19,IF(C226&gt;=Modélisation!$B$18,Modélisation!$A$18,Modélisation!$A$17)),IF(Modélisation!$B$10=4,IF(C226&gt;=Modélisation!$B$20,Modélisation!$A$20,IF(C226&gt;=Modélisation!$B$19,Modélisation!$A$19,IF(C226&gt;=Modélisation!$B$18,Modélisation!$A$18,Modélisation!$A$17))),IF(Modélisation!$B$10=5,IF(C226&gt;=Modélisation!$B$21,Modélisation!$A$21,IF(C226&gt;=Modélisation!$B$20,Modélisation!$A$20,IF(C226&gt;=Modélisation!$B$19,Modélisation!$A$19,IF(C226&gt;=Modélisation!$B$18,Modélisation!$A$18,Modélisation!$A$17)))),IF(Modélisation!$B$10=6,IF(C226&gt;=Modélisation!$B$22,Modélisation!$A$22,IF(C226&gt;=Modélisation!$B$21,Modélisation!$A$21,IF(C226&gt;=Modélisation!$B$20,Modélisation!$A$20,IF(C226&gt;=Modélisation!$B$19,Modélisation!$A$19,IF(C226&gt;=Modélisation!$B$18,Modélisation!$A$18,Modélisation!$A$17))))),IF(Modélisation!$B$10=7,IF(C226&gt;=Modélisation!$B$23,Modélisation!$A$23,IF(C226&gt;=Modélisation!$B$22,Modélisation!$A$22,IF(C226&gt;=Modélisation!$B$21,Modélisation!$A$21,IF(C226&gt;=Modélisation!$B$20,Modélisation!$A$20,IF(C226&gt;=Modélisation!$B$19,Modélisation!$A$19,IF(C226&gt;=Modélisation!$B$18,Modélisation!$A$18,Modélisation!$A$17))))))))))))</f>
        <v/>
      </c>
      <c r="F226" s="1" t="str">
        <f>IF(ISBLANK(C226),"",VLOOKUP(E226,Modélisation!$A$17:$H$23,8,FALSE))</f>
        <v/>
      </c>
      <c r="G226" s="4" t="str">
        <f>IF(ISBLANK(C226),"",IF(Modélisation!$B$3="Oui",IF(D226=Liste!$F$2,0%,VLOOKUP(D226,Modélisation!$A$69:$B$86,2,FALSE)),""))</f>
        <v/>
      </c>
      <c r="H226" s="1" t="str">
        <f>IF(ISBLANK(C226),"",IF(Modélisation!$B$3="Oui",F226*(1-G226),F226))</f>
        <v/>
      </c>
    </row>
    <row r="227" spans="1:8" x14ac:dyDescent="0.35">
      <c r="A227" s="2">
        <v>226</v>
      </c>
      <c r="B227" s="36"/>
      <c r="C227" s="39"/>
      <c r="D227" s="37"/>
      <c r="E227" s="1" t="str">
        <f>IF(ISBLANK(C227),"",IF(Modélisation!$B$10=3,IF(C227&gt;=Modélisation!$B$19,Modélisation!$A$19,IF(C227&gt;=Modélisation!$B$18,Modélisation!$A$18,Modélisation!$A$17)),IF(Modélisation!$B$10=4,IF(C227&gt;=Modélisation!$B$20,Modélisation!$A$20,IF(C227&gt;=Modélisation!$B$19,Modélisation!$A$19,IF(C227&gt;=Modélisation!$B$18,Modélisation!$A$18,Modélisation!$A$17))),IF(Modélisation!$B$10=5,IF(C227&gt;=Modélisation!$B$21,Modélisation!$A$21,IF(C227&gt;=Modélisation!$B$20,Modélisation!$A$20,IF(C227&gt;=Modélisation!$B$19,Modélisation!$A$19,IF(C227&gt;=Modélisation!$B$18,Modélisation!$A$18,Modélisation!$A$17)))),IF(Modélisation!$B$10=6,IF(C227&gt;=Modélisation!$B$22,Modélisation!$A$22,IF(C227&gt;=Modélisation!$B$21,Modélisation!$A$21,IF(C227&gt;=Modélisation!$B$20,Modélisation!$A$20,IF(C227&gt;=Modélisation!$B$19,Modélisation!$A$19,IF(C227&gt;=Modélisation!$B$18,Modélisation!$A$18,Modélisation!$A$17))))),IF(Modélisation!$B$10=7,IF(C227&gt;=Modélisation!$B$23,Modélisation!$A$23,IF(C227&gt;=Modélisation!$B$22,Modélisation!$A$22,IF(C227&gt;=Modélisation!$B$21,Modélisation!$A$21,IF(C227&gt;=Modélisation!$B$20,Modélisation!$A$20,IF(C227&gt;=Modélisation!$B$19,Modélisation!$A$19,IF(C227&gt;=Modélisation!$B$18,Modélisation!$A$18,Modélisation!$A$17))))))))))))</f>
        <v/>
      </c>
      <c r="F227" s="1" t="str">
        <f>IF(ISBLANK(C227),"",VLOOKUP(E227,Modélisation!$A$17:$H$23,8,FALSE))</f>
        <v/>
      </c>
      <c r="G227" s="4" t="str">
        <f>IF(ISBLANK(C227),"",IF(Modélisation!$B$3="Oui",IF(D227=Liste!$F$2,0%,VLOOKUP(D227,Modélisation!$A$69:$B$86,2,FALSE)),""))</f>
        <v/>
      </c>
      <c r="H227" s="1" t="str">
        <f>IF(ISBLANK(C227),"",IF(Modélisation!$B$3="Oui",F227*(1-G227),F227))</f>
        <v/>
      </c>
    </row>
    <row r="228" spans="1:8" x14ac:dyDescent="0.35">
      <c r="A228" s="2">
        <v>227</v>
      </c>
      <c r="B228" s="36"/>
      <c r="C228" s="39"/>
      <c r="D228" s="37"/>
      <c r="E228" s="1" t="str">
        <f>IF(ISBLANK(C228),"",IF(Modélisation!$B$10=3,IF(C228&gt;=Modélisation!$B$19,Modélisation!$A$19,IF(C228&gt;=Modélisation!$B$18,Modélisation!$A$18,Modélisation!$A$17)),IF(Modélisation!$B$10=4,IF(C228&gt;=Modélisation!$B$20,Modélisation!$A$20,IF(C228&gt;=Modélisation!$B$19,Modélisation!$A$19,IF(C228&gt;=Modélisation!$B$18,Modélisation!$A$18,Modélisation!$A$17))),IF(Modélisation!$B$10=5,IF(C228&gt;=Modélisation!$B$21,Modélisation!$A$21,IF(C228&gt;=Modélisation!$B$20,Modélisation!$A$20,IF(C228&gt;=Modélisation!$B$19,Modélisation!$A$19,IF(C228&gt;=Modélisation!$B$18,Modélisation!$A$18,Modélisation!$A$17)))),IF(Modélisation!$B$10=6,IF(C228&gt;=Modélisation!$B$22,Modélisation!$A$22,IF(C228&gt;=Modélisation!$B$21,Modélisation!$A$21,IF(C228&gt;=Modélisation!$B$20,Modélisation!$A$20,IF(C228&gt;=Modélisation!$B$19,Modélisation!$A$19,IF(C228&gt;=Modélisation!$B$18,Modélisation!$A$18,Modélisation!$A$17))))),IF(Modélisation!$B$10=7,IF(C228&gt;=Modélisation!$B$23,Modélisation!$A$23,IF(C228&gt;=Modélisation!$B$22,Modélisation!$A$22,IF(C228&gt;=Modélisation!$B$21,Modélisation!$A$21,IF(C228&gt;=Modélisation!$B$20,Modélisation!$A$20,IF(C228&gt;=Modélisation!$B$19,Modélisation!$A$19,IF(C228&gt;=Modélisation!$B$18,Modélisation!$A$18,Modélisation!$A$17))))))))))))</f>
        <v/>
      </c>
      <c r="F228" s="1" t="str">
        <f>IF(ISBLANK(C228),"",VLOOKUP(E228,Modélisation!$A$17:$H$23,8,FALSE))</f>
        <v/>
      </c>
      <c r="G228" s="4" t="str">
        <f>IF(ISBLANK(C228),"",IF(Modélisation!$B$3="Oui",IF(D228=Liste!$F$2,0%,VLOOKUP(D228,Modélisation!$A$69:$B$86,2,FALSE)),""))</f>
        <v/>
      </c>
      <c r="H228" s="1" t="str">
        <f>IF(ISBLANK(C228),"",IF(Modélisation!$B$3="Oui",F228*(1-G228),F228))</f>
        <v/>
      </c>
    </row>
    <row r="229" spans="1:8" x14ac:dyDescent="0.35">
      <c r="A229" s="2">
        <v>228</v>
      </c>
      <c r="B229" s="36"/>
      <c r="C229" s="39"/>
      <c r="D229" s="37"/>
      <c r="E229" s="1" t="str">
        <f>IF(ISBLANK(C229),"",IF(Modélisation!$B$10=3,IF(C229&gt;=Modélisation!$B$19,Modélisation!$A$19,IF(C229&gt;=Modélisation!$B$18,Modélisation!$A$18,Modélisation!$A$17)),IF(Modélisation!$B$10=4,IF(C229&gt;=Modélisation!$B$20,Modélisation!$A$20,IF(C229&gt;=Modélisation!$B$19,Modélisation!$A$19,IF(C229&gt;=Modélisation!$B$18,Modélisation!$A$18,Modélisation!$A$17))),IF(Modélisation!$B$10=5,IF(C229&gt;=Modélisation!$B$21,Modélisation!$A$21,IF(C229&gt;=Modélisation!$B$20,Modélisation!$A$20,IF(C229&gt;=Modélisation!$B$19,Modélisation!$A$19,IF(C229&gt;=Modélisation!$B$18,Modélisation!$A$18,Modélisation!$A$17)))),IF(Modélisation!$B$10=6,IF(C229&gt;=Modélisation!$B$22,Modélisation!$A$22,IF(C229&gt;=Modélisation!$B$21,Modélisation!$A$21,IF(C229&gt;=Modélisation!$B$20,Modélisation!$A$20,IF(C229&gt;=Modélisation!$B$19,Modélisation!$A$19,IF(C229&gt;=Modélisation!$B$18,Modélisation!$A$18,Modélisation!$A$17))))),IF(Modélisation!$B$10=7,IF(C229&gt;=Modélisation!$B$23,Modélisation!$A$23,IF(C229&gt;=Modélisation!$B$22,Modélisation!$A$22,IF(C229&gt;=Modélisation!$B$21,Modélisation!$A$21,IF(C229&gt;=Modélisation!$B$20,Modélisation!$A$20,IF(C229&gt;=Modélisation!$B$19,Modélisation!$A$19,IF(C229&gt;=Modélisation!$B$18,Modélisation!$A$18,Modélisation!$A$17))))))))))))</f>
        <v/>
      </c>
      <c r="F229" s="1" t="str">
        <f>IF(ISBLANK(C229),"",VLOOKUP(E229,Modélisation!$A$17:$H$23,8,FALSE))</f>
        <v/>
      </c>
      <c r="G229" s="4" t="str">
        <f>IF(ISBLANK(C229),"",IF(Modélisation!$B$3="Oui",IF(D229=Liste!$F$2,0%,VLOOKUP(D229,Modélisation!$A$69:$B$86,2,FALSE)),""))</f>
        <v/>
      </c>
      <c r="H229" s="1" t="str">
        <f>IF(ISBLANK(C229),"",IF(Modélisation!$B$3="Oui",F229*(1-G229),F229))</f>
        <v/>
      </c>
    </row>
    <row r="230" spans="1:8" x14ac:dyDescent="0.35">
      <c r="A230" s="2">
        <v>229</v>
      </c>
      <c r="B230" s="36"/>
      <c r="C230" s="39"/>
      <c r="D230" s="37"/>
      <c r="E230" s="1" t="str">
        <f>IF(ISBLANK(C230),"",IF(Modélisation!$B$10=3,IF(C230&gt;=Modélisation!$B$19,Modélisation!$A$19,IF(C230&gt;=Modélisation!$B$18,Modélisation!$A$18,Modélisation!$A$17)),IF(Modélisation!$B$10=4,IF(C230&gt;=Modélisation!$B$20,Modélisation!$A$20,IF(C230&gt;=Modélisation!$B$19,Modélisation!$A$19,IF(C230&gt;=Modélisation!$B$18,Modélisation!$A$18,Modélisation!$A$17))),IF(Modélisation!$B$10=5,IF(C230&gt;=Modélisation!$B$21,Modélisation!$A$21,IF(C230&gt;=Modélisation!$B$20,Modélisation!$A$20,IF(C230&gt;=Modélisation!$B$19,Modélisation!$A$19,IF(C230&gt;=Modélisation!$B$18,Modélisation!$A$18,Modélisation!$A$17)))),IF(Modélisation!$B$10=6,IF(C230&gt;=Modélisation!$B$22,Modélisation!$A$22,IF(C230&gt;=Modélisation!$B$21,Modélisation!$A$21,IF(C230&gt;=Modélisation!$B$20,Modélisation!$A$20,IF(C230&gt;=Modélisation!$B$19,Modélisation!$A$19,IF(C230&gt;=Modélisation!$B$18,Modélisation!$A$18,Modélisation!$A$17))))),IF(Modélisation!$B$10=7,IF(C230&gt;=Modélisation!$B$23,Modélisation!$A$23,IF(C230&gt;=Modélisation!$B$22,Modélisation!$A$22,IF(C230&gt;=Modélisation!$B$21,Modélisation!$A$21,IF(C230&gt;=Modélisation!$B$20,Modélisation!$A$20,IF(C230&gt;=Modélisation!$B$19,Modélisation!$A$19,IF(C230&gt;=Modélisation!$B$18,Modélisation!$A$18,Modélisation!$A$17))))))))))))</f>
        <v/>
      </c>
      <c r="F230" s="1" t="str">
        <f>IF(ISBLANK(C230),"",VLOOKUP(E230,Modélisation!$A$17:$H$23,8,FALSE))</f>
        <v/>
      </c>
      <c r="G230" s="4" t="str">
        <f>IF(ISBLANK(C230),"",IF(Modélisation!$B$3="Oui",IF(D230=Liste!$F$2,0%,VLOOKUP(D230,Modélisation!$A$69:$B$86,2,FALSE)),""))</f>
        <v/>
      </c>
      <c r="H230" s="1" t="str">
        <f>IF(ISBLANK(C230),"",IF(Modélisation!$B$3="Oui",F230*(1-G230),F230))</f>
        <v/>
      </c>
    </row>
    <row r="231" spans="1:8" x14ac:dyDescent="0.35">
      <c r="A231" s="2">
        <v>230</v>
      </c>
      <c r="B231" s="36"/>
      <c r="C231" s="39"/>
      <c r="D231" s="37"/>
      <c r="E231" s="1" t="str">
        <f>IF(ISBLANK(C231),"",IF(Modélisation!$B$10=3,IF(C231&gt;=Modélisation!$B$19,Modélisation!$A$19,IF(C231&gt;=Modélisation!$B$18,Modélisation!$A$18,Modélisation!$A$17)),IF(Modélisation!$B$10=4,IF(C231&gt;=Modélisation!$B$20,Modélisation!$A$20,IF(C231&gt;=Modélisation!$B$19,Modélisation!$A$19,IF(C231&gt;=Modélisation!$B$18,Modélisation!$A$18,Modélisation!$A$17))),IF(Modélisation!$B$10=5,IF(C231&gt;=Modélisation!$B$21,Modélisation!$A$21,IF(C231&gt;=Modélisation!$B$20,Modélisation!$A$20,IF(C231&gt;=Modélisation!$B$19,Modélisation!$A$19,IF(C231&gt;=Modélisation!$B$18,Modélisation!$A$18,Modélisation!$A$17)))),IF(Modélisation!$B$10=6,IF(C231&gt;=Modélisation!$B$22,Modélisation!$A$22,IF(C231&gt;=Modélisation!$B$21,Modélisation!$A$21,IF(C231&gt;=Modélisation!$B$20,Modélisation!$A$20,IF(C231&gt;=Modélisation!$B$19,Modélisation!$A$19,IF(C231&gt;=Modélisation!$B$18,Modélisation!$A$18,Modélisation!$A$17))))),IF(Modélisation!$B$10=7,IF(C231&gt;=Modélisation!$B$23,Modélisation!$A$23,IF(C231&gt;=Modélisation!$B$22,Modélisation!$A$22,IF(C231&gt;=Modélisation!$B$21,Modélisation!$A$21,IF(C231&gt;=Modélisation!$B$20,Modélisation!$A$20,IF(C231&gt;=Modélisation!$B$19,Modélisation!$A$19,IF(C231&gt;=Modélisation!$B$18,Modélisation!$A$18,Modélisation!$A$17))))))))))))</f>
        <v/>
      </c>
      <c r="F231" s="1" t="str">
        <f>IF(ISBLANK(C231),"",VLOOKUP(E231,Modélisation!$A$17:$H$23,8,FALSE))</f>
        <v/>
      </c>
      <c r="G231" s="4" t="str">
        <f>IF(ISBLANK(C231),"",IF(Modélisation!$B$3="Oui",IF(D231=Liste!$F$2,0%,VLOOKUP(D231,Modélisation!$A$69:$B$86,2,FALSE)),""))</f>
        <v/>
      </c>
      <c r="H231" s="1" t="str">
        <f>IF(ISBLANK(C231),"",IF(Modélisation!$B$3="Oui",F231*(1-G231),F231))</f>
        <v/>
      </c>
    </row>
    <row r="232" spans="1:8" x14ac:dyDescent="0.35">
      <c r="A232" s="2">
        <v>231</v>
      </c>
      <c r="B232" s="36"/>
      <c r="C232" s="39"/>
      <c r="D232" s="37"/>
      <c r="E232" s="1" t="str">
        <f>IF(ISBLANK(C232),"",IF(Modélisation!$B$10=3,IF(C232&gt;=Modélisation!$B$19,Modélisation!$A$19,IF(C232&gt;=Modélisation!$B$18,Modélisation!$A$18,Modélisation!$A$17)),IF(Modélisation!$B$10=4,IF(C232&gt;=Modélisation!$B$20,Modélisation!$A$20,IF(C232&gt;=Modélisation!$B$19,Modélisation!$A$19,IF(C232&gt;=Modélisation!$B$18,Modélisation!$A$18,Modélisation!$A$17))),IF(Modélisation!$B$10=5,IF(C232&gt;=Modélisation!$B$21,Modélisation!$A$21,IF(C232&gt;=Modélisation!$B$20,Modélisation!$A$20,IF(C232&gt;=Modélisation!$B$19,Modélisation!$A$19,IF(C232&gt;=Modélisation!$B$18,Modélisation!$A$18,Modélisation!$A$17)))),IF(Modélisation!$B$10=6,IF(C232&gt;=Modélisation!$B$22,Modélisation!$A$22,IF(C232&gt;=Modélisation!$B$21,Modélisation!$A$21,IF(C232&gt;=Modélisation!$B$20,Modélisation!$A$20,IF(C232&gt;=Modélisation!$B$19,Modélisation!$A$19,IF(C232&gt;=Modélisation!$B$18,Modélisation!$A$18,Modélisation!$A$17))))),IF(Modélisation!$B$10=7,IF(C232&gt;=Modélisation!$B$23,Modélisation!$A$23,IF(C232&gt;=Modélisation!$B$22,Modélisation!$A$22,IF(C232&gt;=Modélisation!$B$21,Modélisation!$A$21,IF(C232&gt;=Modélisation!$B$20,Modélisation!$A$20,IF(C232&gt;=Modélisation!$B$19,Modélisation!$A$19,IF(C232&gt;=Modélisation!$B$18,Modélisation!$A$18,Modélisation!$A$17))))))))))))</f>
        <v/>
      </c>
      <c r="F232" s="1" t="str">
        <f>IF(ISBLANK(C232),"",VLOOKUP(E232,Modélisation!$A$17:$H$23,8,FALSE))</f>
        <v/>
      </c>
      <c r="G232" s="4" t="str">
        <f>IF(ISBLANK(C232),"",IF(Modélisation!$B$3="Oui",IF(D232=Liste!$F$2,0%,VLOOKUP(D232,Modélisation!$A$69:$B$86,2,FALSE)),""))</f>
        <v/>
      </c>
      <c r="H232" s="1" t="str">
        <f>IF(ISBLANK(C232),"",IF(Modélisation!$B$3="Oui",F232*(1-G232),F232))</f>
        <v/>
      </c>
    </row>
    <row r="233" spans="1:8" x14ac:dyDescent="0.35">
      <c r="A233" s="2">
        <v>232</v>
      </c>
      <c r="B233" s="36"/>
      <c r="C233" s="39"/>
      <c r="D233" s="37"/>
      <c r="E233" s="1" t="str">
        <f>IF(ISBLANK(C233),"",IF(Modélisation!$B$10=3,IF(C233&gt;=Modélisation!$B$19,Modélisation!$A$19,IF(C233&gt;=Modélisation!$B$18,Modélisation!$A$18,Modélisation!$A$17)),IF(Modélisation!$B$10=4,IF(C233&gt;=Modélisation!$B$20,Modélisation!$A$20,IF(C233&gt;=Modélisation!$B$19,Modélisation!$A$19,IF(C233&gt;=Modélisation!$B$18,Modélisation!$A$18,Modélisation!$A$17))),IF(Modélisation!$B$10=5,IF(C233&gt;=Modélisation!$B$21,Modélisation!$A$21,IF(C233&gt;=Modélisation!$B$20,Modélisation!$A$20,IF(C233&gt;=Modélisation!$B$19,Modélisation!$A$19,IF(C233&gt;=Modélisation!$B$18,Modélisation!$A$18,Modélisation!$A$17)))),IF(Modélisation!$B$10=6,IF(C233&gt;=Modélisation!$B$22,Modélisation!$A$22,IF(C233&gt;=Modélisation!$B$21,Modélisation!$A$21,IF(C233&gt;=Modélisation!$B$20,Modélisation!$A$20,IF(C233&gt;=Modélisation!$B$19,Modélisation!$A$19,IF(C233&gt;=Modélisation!$B$18,Modélisation!$A$18,Modélisation!$A$17))))),IF(Modélisation!$B$10=7,IF(C233&gt;=Modélisation!$B$23,Modélisation!$A$23,IF(C233&gt;=Modélisation!$B$22,Modélisation!$A$22,IF(C233&gt;=Modélisation!$B$21,Modélisation!$A$21,IF(C233&gt;=Modélisation!$B$20,Modélisation!$A$20,IF(C233&gt;=Modélisation!$B$19,Modélisation!$A$19,IF(C233&gt;=Modélisation!$B$18,Modélisation!$A$18,Modélisation!$A$17))))))))))))</f>
        <v/>
      </c>
      <c r="F233" s="1" t="str">
        <f>IF(ISBLANK(C233),"",VLOOKUP(E233,Modélisation!$A$17:$H$23,8,FALSE))</f>
        <v/>
      </c>
      <c r="G233" s="4" t="str">
        <f>IF(ISBLANK(C233),"",IF(Modélisation!$B$3="Oui",IF(D233=Liste!$F$2,0%,VLOOKUP(D233,Modélisation!$A$69:$B$86,2,FALSE)),""))</f>
        <v/>
      </c>
      <c r="H233" s="1" t="str">
        <f>IF(ISBLANK(C233),"",IF(Modélisation!$B$3="Oui",F233*(1-G233),F233))</f>
        <v/>
      </c>
    </row>
    <row r="234" spans="1:8" x14ac:dyDescent="0.35">
      <c r="A234" s="2">
        <v>233</v>
      </c>
      <c r="B234" s="36"/>
      <c r="C234" s="39"/>
      <c r="D234" s="37"/>
      <c r="E234" s="1" t="str">
        <f>IF(ISBLANK(C234),"",IF(Modélisation!$B$10=3,IF(C234&gt;=Modélisation!$B$19,Modélisation!$A$19,IF(C234&gt;=Modélisation!$B$18,Modélisation!$A$18,Modélisation!$A$17)),IF(Modélisation!$B$10=4,IF(C234&gt;=Modélisation!$B$20,Modélisation!$A$20,IF(C234&gt;=Modélisation!$B$19,Modélisation!$A$19,IF(C234&gt;=Modélisation!$B$18,Modélisation!$A$18,Modélisation!$A$17))),IF(Modélisation!$B$10=5,IF(C234&gt;=Modélisation!$B$21,Modélisation!$A$21,IF(C234&gt;=Modélisation!$B$20,Modélisation!$A$20,IF(C234&gt;=Modélisation!$B$19,Modélisation!$A$19,IF(C234&gt;=Modélisation!$B$18,Modélisation!$A$18,Modélisation!$A$17)))),IF(Modélisation!$B$10=6,IF(C234&gt;=Modélisation!$B$22,Modélisation!$A$22,IF(C234&gt;=Modélisation!$B$21,Modélisation!$A$21,IF(C234&gt;=Modélisation!$B$20,Modélisation!$A$20,IF(C234&gt;=Modélisation!$B$19,Modélisation!$A$19,IF(C234&gt;=Modélisation!$B$18,Modélisation!$A$18,Modélisation!$A$17))))),IF(Modélisation!$B$10=7,IF(C234&gt;=Modélisation!$B$23,Modélisation!$A$23,IF(C234&gt;=Modélisation!$B$22,Modélisation!$A$22,IF(C234&gt;=Modélisation!$B$21,Modélisation!$A$21,IF(C234&gt;=Modélisation!$B$20,Modélisation!$A$20,IF(C234&gt;=Modélisation!$B$19,Modélisation!$A$19,IF(C234&gt;=Modélisation!$B$18,Modélisation!$A$18,Modélisation!$A$17))))))))))))</f>
        <v/>
      </c>
      <c r="F234" s="1" t="str">
        <f>IF(ISBLANK(C234),"",VLOOKUP(E234,Modélisation!$A$17:$H$23,8,FALSE))</f>
        <v/>
      </c>
      <c r="G234" s="4" t="str">
        <f>IF(ISBLANK(C234),"",IF(Modélisation!$B$3="Oui",IF(D234=Liste!$F$2,0%,VLOOKUP(D234,Modélisation!$A$69:$B$86,2,FALSE)),""))</f>
        <v/>
      </c>
      <c r="H234" s="1" t="str">
        <f>IF(ISBLANK(C234),"",IF(Modélisation!$B$3="Oui",F234*(1-G234),F234))</f>
        <v/>
      </c>
    </row>
    <row r="235" spans="1:8" x14ac:dyDescent="0.35">
      <c r="A235" s="2">
        <v>234</v>
      </c>
      <c r="B235" s="36"/>
      <c r="C235" s="39"/>
      <c r="D235" s="37"/>
      <c r="E235" s="1" t="str">
        <f>IF(ISBLANK(C235),"",IF(Modélisation!$B$10=3,IF(C235&gt;=Modélisation!$B$19,Modélisation!$A$19,IF(C235&gt;=Modélisation!$B$18,Modélisation!$A$18,Modélisation!$A$17)),IF(Modélisation!$B$10=4,IF(C235&gt;=Modélisation!$B$20,Modélisation!$A$20,IF(C235&gt;=Modélisation!$B$19,Modélisation!$A$19,IF(C235&gt;=Modélisation!$B$18,Modélisation!$A$18,Modélisation!$A$17))),IF(Modélisation!$B$10=5,IF(C235&gt;=Modélisation!$B$21,Modélisation!$A$21,IF(C235&gt;=Modélisation!$B$20,Modélisation!$A$20,IF(C235&gt;=Modélisation!$B$19,Modélisation!$A$19,IF(C235&gt;=Modélisation!$B$18,Modélisation!$A$18,Modélisation!$A$17)))),IF(Modélisation!$B$10=6,IF(C235&gt;=Modélisation!$B$22,Modélisation!$A$22,IF(C235&gt;=Modélisation!$B$21,Modélisation!$A$21,IF(C235&gt;=Modélisation!$B$20,Modélisation!$A$20,IF(C235&gt;=Modélisation!$B$19,Modélisation!$A$19,IF(C235&gt;=Modélisation!$B$18,Modélisation!$A$18,Modélisation!$A$17))))),IF(Modélisation!$B$10=7,IF(C235&gt;=Modélisation!$B$23,Modélisation!$A$23,IF(C235&gt;=Modélisation!$B$22,Modélisation!$A$22,IF(C235&gt;=Modélisation!$B$21,Modélisation!$A$21,IF(C235&gt;=Modélisation!$B$20,Modélisation!$A$20,IF(C235&gt;=Modélisation!$B$19,Modélisation!$A$19,IF(C235&gt;=Modélisation!$B$18,Modélisation!$A$18,Modélisation!$A$17))))))))))))</f>
        <v/>
      </c>
      <c r="F235" s="1" t="str">
        <f>IF(ISBLANK(C235),"",VLOOKUP(E235,Modélisation!$A$17:$H$23,8,FALSE))</f>
        <v/>
      </c>
      <c r="G235" s="4" t="str">
        <f>IF(ISBLANK(C235),"",IF(Modélisation!$B$3="Oui",IF(D235=Liste!$F$2,0%,VLOOKUP(D235,Modélisation!$A$69:$B$86,2,FALSE)),""))</f>
        <v/>
      </c>
      <c r="H235" s="1" t="str">
        <f>IF(ISBLANK(C235),"",IF(Modélisation!$B$3="Oui",F235*(1-G235),F235))</f>
        <v/>
      </c>
    </row>
    <row r="236" spans="1:8" x14ac:dyDescent="0.35">
      <c r="A236" s="2">
        <v>235</v>
      </c>
      <c r="B236" s="36"/>
      <c r="C236" s="39"/>
      <c r="D236" s="37"/>
      <c r="E236" s="1" t="str">
        <f>IF(ISBLANK(C236),"",IF(Modélisation!$B$10=3,IF(C236&gt;=Modélisation!$B$19,Modélisation!$A$19,IF(C236&gt;=Modélisation!$B$18,Modélisation!$A$18,Modélisation!$A$17)),IF(Modélisation!$B$10=4,IF(C236&gt;=Modélisation!$B$20,Modélisation!$A$20,IF(C236&gt;=Modélisation!$B$19,Modélisation!$A$19,IF(C236&gt;=Modélisation!$B$18,Modélisation!$A$18,Modélisation!$A$17))),IF(Modélisation!$B$10=5,IF(C236&gt;=Modélisation!$B$21,Modélisation!$A$21,IF(C236&gt;=Modélisation!$B$20,Modélisation!$A$20,IF(C236&gt;=Modélisation!$B$19,Modélisation!$A$19,IF(C236&gt;=Modélisation!$B$18,Modélisation!$A$18,Modélisation!$A$17)))),IF(Modélisation!$B$10=6,IF(C236&gt;=Modélisation!$B$22,Modélisation!$A$22,IF(C236&gt;=Modélisation!$B$21,Modélisation!$A$21,IF(C236&gt;=Modélisation!$B$20,Modélisation!$A$20,IF(C236&gt;=Modélisation!$B$19,Modélisation!$A$19,IF(C236&gt;=Modélisation!$B$18,Modélisation!$A$18,Modélisation!$A$17))))),IF(Modélisation!$B$10=7,IF(C236&gt;=Modélisation!$B$23,Modélisation!$A$23,IF(C236&gt;=Modélisation!$B$22,Modélisation!$A$22,IF(C236&gt;=Modélisation!$B$21,Modélisation!$A$21,IF(C236&gt;=Modélisation!$B$20,Modélisation!$A$20,IF(C236&gt;=Modélisation!$B$19,Modélisation!$A$19,IF(C236&gt;=Modélisation!$B$18,Modélisation!$A$18,Modélisation!$A$17))))))))))))</f>
        <v/>
      </c>
      <c r="F236" s="1" t="str">
        <f>IF(ISBLANK(C236),"",VLOOKUP(E236,Modélisation!$A$17:$H$23,8,FALSE))</f>
        <v/>
      </c>
      <c r="G236" s="4" t="str">
        <f>IF(ISBLANK(C236),"",IF(Modélisation!$B$3="Oui",IF(D236=Liste!$F$2,0%,VLOOKUP(D236,Modélisation!$A$69:$B$86,2,FALSE)),""))</f>
        <v/>
      </c>
      <c r="H236" s="1" t="str">
        <f>IF(ISBLANK(C236),"",IF(Modélisation!$B$3="Oui",F236*(1-G236),F236))</f>
        <v/>
      </c>
    </row>
    <row r="237" spans="1:8" x14ac:dyDescent="0.35">
      <c r="A237" s="2">
        <v>236</v>
      </c>
      <c r="B237" s="36"/>
      <c r="C237" s="39"/>
      <c r="D237" s="37"/>
      <c r="E237" s="1" t="str">
        <f>IF(ISBLANK(C237),"",IF(Modélisation!$B$10=3,IF(C237&gt;=Modélisation!$B$19,Modélisation!$A$19,IF(C237&gt;=Modélisation!$B$18,Modélisation!$A$18,Modélisation!$A$17)),IF(Modélisation!$B$10=4,IF(C237&gt;=Modélisation!$B$20,Modélisation!$A$20,IF(C237&gt;=Modélisation!$B$19,Modélisation!$A$19,IF(C237&gt;=Modélisation!$B$18,Modélisation!$A$18,Modélisation!$A$17))),IF(Modélisation!$B$10=5,IF(C237&gt;=Modélisation!$B$21,Modélisation!$A$21,IF(C237&gt;=Modélisation!$B$20,Modélisation!$A$20,IF(C237&gt;=Modélisation!$B$19,Modélisation!$A$19,IF(C237&gt;=Modélisation!$B$18,Modélisation!$A$18,Modélisation!$A$17)))),IF(Modélisation!$B$10=6,IF(C237&gt;=Modélisation!$B$22,Modélisation!$A$22,IF(C237&gt;=Modélisation!$B$21,Modélisation!$A$21,IF(C237&gt;=Modélisation!$B$20,Modélisation!$A$20,IF(C237&gt;=Modélisation!$B$19,Modélisation!$A$19,IF(C237&gt;=Modélisation!$B$18,Modélisation!$A$18,Modélisation!$A$17))))),IF(Modélisation!$B$10=7,IF(C237&gt;=Modélisation!$B$23,Modélisation!$A$23,IF(C237&gt;=Modélisation!$B$22,Modélisation!$A$22,IF(C237&gt;=Modélisation!$B$21,Modélisation!$A$21,IF(C237&gt;=Modélisation!$B$20,Modélisation!$A$20,IF(C237&gt;=Modélisation!$B$19,Modélisation!$A$19,IF(C237&gt;=Modélisation!$B$18,Modélisation!$A$18,Modélisation!$A$17))))))))))))</f>
        <v/>
      </c>
      <c r="F237" s="1" t="str">
        <f>IF(ISBLANK(C237),"",VLOOKUP(E237,Modélisation!$A$17:$H$23,8,FALSE))</f>
        <v/>
      </c>
      <c r="G237" s="4" t="str">
        <f>IF(ISBLANK(C237),"",IF(Modélisation!$B$3="Oui",IF(D237=Liste!$F$2,0%,VLOOKUP(D237,Modélisation!$A$69:$B$86,2,FALSE)),""))</f>
        <v/>
      </c>
      <c r="H237" s="1" t="str">
        <f>IF(ISBLANK(C237),"",IF(Modélisation!$B$3="Oui",F237*(1-G237),F237))</f>
        <v/>
      </c>
    </row>
    <row r="238" spans="1:8" x14ac:dyDescent="0.35">
      <c r="A238" s="2">
        <v>237</v>
      </c>
      <c r="B238" s="36"/>
      <c r="C238" s="39"/>
      <c r="D238" s="37"/>
      <c r="E238" s="1" t="str">
        <f>IF(ISBLANK(C238),"",IF(Modélisation!$B$10=3,IF(C238&gt;=Modélisation!$B$19,Modélisation!$A$19,IF(C238&gt;=Modélisation!$B$18,Modélisation!$A$18,Modélisation!$A$17)),IF(Modélisation!$B$10=4,IF(C238&gt;=Modélisation!$B$20,Modélisation!$A$20,IF(C238&gt;=Modélisation!$B$19,Modélisation!$A$19,IF(C238&gt;=Modélisation!$B$18,Modélisation!$A$18,Modélisation!$A$17))),IF(Modélisation!$B$10=5,IF(C238&gt;=Modélisation!$B$21,Modélisation!$A$21,IF(C238&gt;=Modélisation!$B$20,Modélisation!$A$20,IF(C238&gt;=Modélisation!$B$19,Modélisation!$A$19,IF(C238&gt;=Modélisation!$B$18,Modélisation!$A$18,Modélisation!$A$17)))),IF(Modélisation!$B$10=6,IF(C238&gt;=Modélisation!$B$22,Modélisation!$A$22,IF(C238&gt;=Modélisation!$B$21,Modélisation!$A$21,IF(C238&gt;=Modélisation!$B$20,Modélisation!$A$20,IF(C238&gt;=Modélisation!$B$19,Modélisation!$A$19,IF(C238&gt;=Modélisation!$B$18,Modélisation!$A$18,Modélisation!$A$17))))),IF(Modélisation!$B$10=7,IF(C238&gt;=Modélisation!$B$23,Modélisation!$A$23,IF(C238&gt;=Modélisation!$B$22,Modélisation!$A$22,IF(C238&gt;=Modélisation!$B$21,Modélisation!$A$21,IF(C238&gt;=Modélisation!$B$20,Modélisation!$A$20,IF(C238&gt;=Modélisation!$B$19,Modélisation!$A$19,IF(C238&gt;=Modélisation!$B$18,Modélisation!$A$18,Modélisation!$A$17))))))))))))</f>
        <v/>
      </c>
      <c r="F238" s="1" t="str">
        <f>IF(ISBLANK(C238),"",VLOOKUP(E238,Modélisation!$A$17:$H$23,8,FALSE))</f>
        <v/>
      </c>
      <c r="G238" s="4" t="str">
        <f>IF(ISBLANK(C238),"",IF(Modélisation!$B$3="Oui",IF(D238=Liste!$F$2,0%,VLOOKUP(D238,Modélisation!$A$69:$B$86,2,FALSE)),""))</f>
        <v/>
      </c>
      <c r="H238" s="1" t="str">
        <f>IF(ISBLANK(C238),"",IF(Modélisation!$B$3="Oui",F238*(1-G238),F238))</f>
        <v/>
      </c>
    </row>
    <row r="239" spans="1:8" x14ac:dyDescent="0.35">
      <c r="A239" s="2">
        <v>238</v>
      </c>
      <c r="B239" s="36"/>
      <c r="C239" s="39"/>
      <c r="D239" s="37"/>
      <c r="E239" s="1" t="str">
        <f>IF(ISBLANK(C239),"",IF(Modélisation!$B$10=3,IF(C239&gt;=Modélisation!$B$19,Modélisation!$A$19,IF(C239&gt;=Modélisation!$B$18,Modélisation!$A$18,Modélisation!$A$17)),IF(Modélisation!$B$10=4,IF(C239&gt;=Modélisation!$B$20,Modélisation!$A$20,IF(C239&gt;=Modélisation!$B$19,Modélisation!$A$19,IF(C239&gt;=Modélisation!$B$18,Modélisation!$A$18,Modélisation!$A$17))),IF(Modélisation!$B$10=5,IF(C239&gt;=Modélisation!$B$21,Modélisation!$A$21,IF(C239&gt;=Modélisation!$B$20,Modélisation!$A$20,IF(C239&gt;=Modélisation!$B$19,Modélisation!$A$19,IF(C239&gt;=Modélisation!$B$18,Modélisation!$A$18,Modélisation!$A$17)))),IF(Modélisation!$B$10=6,IF(C239&gt;=Modélisation!$B$22,Modélisation!$A$22,IF(C239&gt;=Modélisation!$B$21,Modélisation!$A$21,IF(C239&gt;=Modélisation!$B$20,Modélisation!$A$20,IF(C239&gt;=Modélisation!$B$19,Modélisation!$A$19,IF(C239&gt;=Modélisation!$B$18,Modélisation!$A$18,Modélisation!$A$17))))),IF(Modélisation!$B$10=7,IF(C239&gt;=Modélisation!$B$23,Modélisation!$A$23,IF(C239&gt;=Modélisation!$B$22,Modélisation!$A$22,IF(C239&gt;=Modélisation!$B$21,Modélisation!$A$21,IF(C239&gt;=Modélisation!$B$20,Modélisation!$A$20,IF(C239&gt;=Modélisation!$B$19,Modélisation!$A$19,IF(C239&gt;=Modélisation!$B$18,Modélisation!$A$18,Modélisation!$A$17))))))))))))</f>
        <v/>
      </c>
      <c r="F239" s="1" t="str">
        <f>IF(ISBLANK(C239),"",VLOOKUP(E239,Modélisation!$A$17:$H$23,8,FALSE))</f>
        <v/>
      </c>
      <c r="G239" s="4" t="str">
        <f>IF(ISBLANK(C239),"",IF(Modélisation!$B$3="Oui",IF(D239=Liste!$F$2,0%,VLOOKUP(D239,Modélisation!$A$69:$B$86,2,FALSE)),""))</f>
        <v/>
      </c>
      <c r="H239" s="1" t="str">
        <f>IF(ISBLANK(C239),"",IF(Modélisation!$B$3="Oui",F239*(1-G239),F239))</f>
        <v/>
      </c>
    </row>
    <row r="240" spans="1:8" x14ac:dyDescent="0.35">
      <c r="A240" s="2">
        <v>239</v>
      </c>
      <c r="B240" s="36"/>
      <c r="C240" s="39"/>
      <c r="D240" s="37"/>
      <c r="E240" s="1" t="str">
        <f>IF(ISBLANK(C240),"",IF(Modélisation!$B$10=3,IF(C240&gt;=Modélisation!$B$19,Modélisation!$A$19,IF(C240&gt;=Modélisation!$B$18,Modélisation!$A$18,Modélisation!$A$17)),IF(Modélisation!$B$10=4,IF(C240&gt;=Modélisation!$B$20,Modélisation!$A$20,IF(C240&gt;=Modélisation!$B$19,Modélisation!$A$19,IF(C240&gt;=Modélisation!$B$18,Modélisation!$A$18,Modélisation!$A$17))),IF(Modélisation!$B$10=5,IF(C240&gt;=Modélisation!$B$21,Modélisation!$A$21,IF(C240&gt;=Modélisation!$B$20,Modélisation!$A$20,IF(C240&gt;=Modélisation!$B$19,Modélisation!$A$19,IF(C240&gt;=Modélisation!$B$18,Modélisation!$A$18,Modélisation!$A$17)))),IF(Modélisation!$B$10=6,IF(C240&gt;=Modélisation!$B$22,Modélisation!$A$22,IF(C240&gt;=Modélisation!$B$21,Modélisation!$A$21,IF(C240&gt;=Modélisation!$B$20,Modélisation!$A$20,IF(C240&gt;=Modélisation!$B$19,Modélisation!$A$19,IF(C240&gt;=Modélisation!$B$18,Modélisation!$A$18,Modélisation!$A$17))))),IF(Modélisation!$B$10=7,IF(C240&gt;=Modélisation!$B$23,Modélisation!$A$23,IF(C240&gt;=Modélisation!$B$22,Modélisation!$A$22,IF(C240&gt;=Modélisation!$B$21,Modélisation!$A$21,IF(C240&gt;=Modélisation!$B$20,Modélisation!$A$20,IF(C240&gt;=Modélisation!$B$19,Modélisation!$A$19,IF(C240&gt;=Modélisation!$B$18,Modélisation!$A$18,Modélisation!$A$17))))))))))))</f>
        <v/>
      </c>
      <c r="F240" s="1" t="str">
        <f>IF(ISBLANK(C240),"",VLOOKUP(E240,Modélisation!$A$17:$H$23,8,FALSE))</f>
        <v/>
      </c>
      <c r="G240" s="4" t="str">
        <f>IF(ISBLANK(C240),"",IF(Modélisation!$B$3="Oui",IF(D240=Liste!$F$2,0%,VLOOKUP(D240,Modélisation!$A$69:$B$86,2,FALSE)),""))</f>
        <v/>
      </c>
      <c r="H240" s="1" t="str">
        <f>IF(ISBLANK(C240),"",IF(Modélisation!$B$3="Oui",F240*(1-G240),F240))</f>
        <v/>
      </c>
    </row>
    <row r="241" spans="1:8" x14ac:dyDescent="0.35">
      <c r="A241" s="2">
        <v>240</v>
      </c>
      <c r="B241" s="36"/>
      <c r="C241" s="39"/>
      <c r="D241" s="37"/>
      <c r="E241" s="1" t="str">
        <f>IF(ISBLANK(C241),"",IF(Modélisation!$B$10=3,IF(C241&gt;=Modélisation!$B$19,Modélisation!$A$19,IF(C241&gt;=Modélisation!$B$18,Modélisation!$A$18,Modélisation!$A$17)),IF(Modélisation!$B$10=4,IF(C241&gt;=Modélisation!$B$20,Modélisation!$A$20,IF(C241&gt;=Modélisation!$B$19,Modélisation!$A$19,IF(C241&gt;=Modélisation!$B$18,Modélisation!$A$18,Modélisation!$A$17))),IF(Modélisation!$B$10=5,IF(C241&gt;=Modélisation!$B$21,Modélisation!$A$21,IF(C241&gt;=Modélisation!$B$20,Modélisation!$A$20,IF(C241&gt;=Modélisation!$B$19,Modélisation!$A$19,IF(C241&gt;=Modélisation!$B$18,Modélisation!$A$18,Modélisation!$A$17)))),IF(Modélisation!$B$10=6,IF(C241&gt;=Modélisation!$B$22,Modélisation!$A$22,IF(C241&gt;=Modélisation!$B$21,Modélisation!$A$21,IF(C241&gt;=Modélisation!$B$20,Modélisation!$A$20,IF(C241&gt;=Modélisation!$B$19,Modélisation!$A$19,IF(C241&gt;=Modélisation!$B$18,Modélisation!$A$18,Modélisation!$A$17))))),IF(Modélisation!$B$10=7,IF(C241&gt;=Modélisation!$B$23,Modélisation!$A$23,IF(C241&gt;=Modélisation!$B$22,Modélisation!$A$22,IF(C241&gt;=Modélisation!$B$21,Modélisation!$A$21,IF(C241&gt;=Modélisation!$B$20,Modélisation!$A$20,IF(C241&gt;=Modélisation!$B$19,Modélisation!$A$19,IF(C241&gt;=Modélisation!$B$18,Modélisation!$A$18,Modélisation!$A$17))))))))))))</f>
        <v/>
      </c>
      <c r="F241" s="1" t="str">
        <f>IF(ISBLANK(C241),"",VLOOKUP(E241,Modélisation!$A$17:$H$23,8,FALSE))</f>
        <v/>
      </c>
      <c r="G241" s="4" t="str">
        <f>IF(ISBLANK(C241),"",IF(Modélisation!$B$3="Oui",IF(D241=Liste!$F$2,0%,VLOOKUP(D241,Modélisation!$A$69:$B$86,2,FALSE)),""))</f>
        <v/>
      </c>
      <c r="H241" s="1" t="str">
        <f>IF(ISBLANK(C241),"",IF(Modélisation!$B$3="Oui",F241*(1-G241),F241))</f>
        <v/>
      </c>
    </row>
    <row r="242" spans="1:8" x14ac:dyDescent="0.35">
      <c r="A242" s="2">
        <v>241</v>
      </c>
      <c r="B242" s="36"/>
      <c r="C242" s="39"/>
      <c r="D242" s="37"/>
      <c r="E242" s="1" t="str">
        <f>IF(ISBLANK(C242),"",IF(Modélisation!$B$10=3,IF(C242&gt;=Modélisation!$B$19,Modélisation!$A$19,IF(C242&gt;=Modélisation!$B$18,Modélisation!$A$18,Modélisation!$A$17)),IF(Modélisation!$B$10=4,IF(C242&gt;=Modélisation!$B$20,Modélisation!$A$20,IF(C242&gt;=Modélisation!$B$19,Modélisation!$A$19,IF(C242&gt;=Modélisation!$B$18,Modélisation!$A$18,Modélisation!$A$17))),IF(Modélisation!$B$10=5,IF(C242&gt;=Modélisation!$B$21,Modélisation!$A$21,IF(C242&gt;=Modélisation!$B$20,Modélisation!$A$20,IF(C242&gt;=Modélisation!$B$19,Modélisation!$A$19,IF(C242&gt;=Modélisation!$B$18,Modélisation!$A$18,Modélisation!$A$17)))),IF(Modélisation!$B$10=6,IF(C242&gt;=Modélisation!$B$22,Modélisation!$A$22,IF(C242&gt;=Modélisation!$B$21,Modélisation!$A$21,IF(C242&gt;=Modélisation!$B$20,Modélisation!$A$20,IF(C242&gt;=Modélisation!$B$19,Modélisation!$A$19,IF(C242&gt;=Modélisation!$B$18,Modélisation!$A$18,Modélisation!$A$17))))),IF(Modélisation!$B$10=7,IF(C242&gt;=Modélisation!$B$23,Modélisation!$A$23,IF(C242&gt;=Modélisation!$B$22,Modélisation!$A$22,IF(C242&gt;=Modélisation!$B$21,Modélisation!$A$21,IF(C242&gt;=Modélisation!$B$20,Modélisation!$A$20,IF(C242&gt;=Modélisation!$B$19,Modélisation!$A$19,IF(C242&gt;=Modélisation!$B$18,Modélisation!$A$18,Modélisation!$A$17))))))))))))</f>
        <v/>
      </c>
      <c r="F242" s="1" t="str">
        <f>IF(ISBLANK(C242),"",VLOOKUP(E242,Modélisation!$A$17:$H$23,8,FALSE))</f>
        <v/>
      </c>
      <c r="G242" s="4" t="str">
        <f>IF(ISBLANK(C242),"",IF(Modélisation!$B$3="Oui",IF(D242=Liste!$F$2,0%,VLOOKUP(D242,Modélisation!$A$69:$B$86,2,FALSE)),""))</f>
        <v/>
      </c>
      <c r="H242" s="1" t="str">
        <f>IF(ISBLANK(C242),"",IF(Modélisation!$B$3="Oui",F242*(1-G242),F242))</f>
        <v/>
      </c>
    </row>
    <row r="243" spans="1:8" x14ac:dyDescent="0.35">
      <c r="A243" s="2">
        <v>242</v>
      </c>
      <c r="B243" s="36"/>
      <c r="C243" s="39"/>
      <c r="D243" s="37"/>
      <c r="E243" s="1" t="str">
        <f>IF(ISBLANK(C243),"",IF(Modélisation!$B$10=3,IF(C243&gt;=Modélisation!$B$19,Modélisation!$A$19,IF(C243&gt;=Modélisation!$B$18,Modélisation!$A$18,Modélisation!$A$17)),IF(Modélisation!$B$10=4,IF(C243&gt;=Modélisation!$B$20,Modélisation!$A$20,IF(C243&gt;=Modélisation!$B$19,Modélisation!$A$19,IF(C243&gt;=Modélisation!$B$18,Modélisation!$A$18,Modélisation!$A$17))),IF(Modélisation!$B$10=5,IF(C243&gt;=Modélisation!$B$21,Modélisation!$A$21,IF(C243&gt;=Modélisation!$B$20,Modélisation!$A$20,IF(C243&gt;=Modélisation!$B$19,Modélisation!$A$19,IF(C243&gt;=Modélisation!$B$18,Modélisation!$A$18,Modélisation!$A$17)))),IF(Modélisation!$B$10=6,IF(C243&gt;=Modélisation!$B$22,Modélisation!$A$22,IF(C243&gt;=Modélisation!$B$21,Modélisation!$A$21,IF(C243&gt;=Modélisation!$B$20,Modélisation!$A$20,IF(C243&gt;=Modélisation!$B$19,Modélisation!$A$19,IF(C243&gt;=Modélisation!$B$18,Modélisation!$A$18,Modélisation!$A$17))))),IF(Modélisation!$B$10=7,IF(C243&gt;=Modélisation!$B$23,Modélisation!$A$23,IF(C243&gt;=Modélisation!$B$22,Modélisation!$A$22,IF(C243&gt;=Modélisation!$B$21,Modélisation!$A$21,IF(C243&gt;=Modélisation!$B$20,Modélisation!$A$20,IF(C243&gt;=Modélisation!$B$19,Modélisation!$A$19,IF(C243&gt;=Modélisation!$B$18,Modélisation!$A$18,Modélisation!$A$17))))))))))))</f>
        <v/>
      </c>
      <c r="F243" s="1" t="str">
        <f>IF(ISBLANK(C243),"",VLOOKUP(E243,Modélisation!$A$17:$H$23,8,FALSE))</f>
        <v/>
      </c>
      <c r="G243" s="4" t="str">
        <f>IF(ISBLANK(C243),"",IF(Modélisation!$B$3="Oui",IF(D243=Liste!$F$2,0%,VLOOKUP(D243,Modélisation!$A$69:$B$86,2,FALSE)),""))</f>
        <v/>
      </c>
      <c r="H243" s="1" t="str">
        <f>IF(ISBLANK(C243),"",IF(Modélisation!$B$3="Oui",F243*(1-G243),F243))</f>
        <v/>
      </c>
    </row>
    <row r="244" spans="1:8" x14ac:dyDescent="0.35">
      <c r="A244" s="2">
        <v>243</v>
      </c>
      <c r="B244" s="36"/>
      <c r="C244" s="39"/>
      <c r="D244" s="37"/>
      <c r="E244" s="1" t="str">
        <f>IF(ISBLANK(C244),"",IF(Modélisation!$B$10=3,IF(C244&gt;=Modélisation!$B$19,Modélisation!$A$19,IF(C244&gt;=Modélisation!$B$18,Modélisation!$A$18,Modélisation!$A$17)),IF(Modélisation!$B$10=4,IF(C244&gt;=Modélisation!$B$20,Modélisation!$A$20,IF(C244&gt;=Modélisation!$B$19,Modélisation!$A$19,IF(C244&gt;=Modélisation!$B$18,Modélisation!$A$18,Modélisation!$A$17))),IF(Modélisation!$B$10=5,IF(C244&gt;=Modélisation!$B$21,Modélisation!$A$21,IF(C244&gt;=Modélisation!$B$20,Modélisation!$A$20,IF(C244&gt;=Modélisation!$B$19,Modélisation!$A$19,IF(C244&gt;=Modélisation!$B$18,Modélisation!$A$18,Modélisation!$A$17)))),IF(Modélisation!$B$10=6,IF(C244&gt;=Modélisation!$B$22,Modélisation!$A$22,IF(C244&gt;=Modélisation!$B$21,Modélisation!$A$21,IF(C244&gt;=Modélisation!$B$20,Modélisation!$A$20,IF(C244&gt;=Modélisation!$B$19,Modélisation!$A$19,IF(C244&gt;=Modélisation!$B$18,Modélisation!$A$18,Modélisation!$A$17))))),IF(Modélisation!$B$10=7,IF(C244&gt;=Modélisation!$B$23,Modélisation!$A$23,IF(C244&gt;=Modélisation!$B$22,Modélisation!$A$22,IF(C244&gt;=Modélisation!$B$21,Modélisation!$A$21,IF(C244&gt;=Modélisation!$B$20,Modélisation!$A$20,IF(C244&gt;=Modélisation!$B$19,Modélisation!$A$19,IF(C244&gt;=Modélisation!$B$18,Modélisation!$A$18,Modélisation!$A$17))))))))))))</f>
        <v/>
      </c>
      <c r="F244" s="1" t="str">
        <f>IF(ISBLANK(C244),"",VLOOKUP(E244,Modélisation!$A$17:$H$23,8,FALSE))</f>
        <v/>
      </c>
      <c r="G244" s="4" t="str">
        <f>IF(ISBLANK(C244),"",IF(Modélisation!$B$3="Oui",IF(D244=Liste!$F$2,0%,VLOOKUP(D244,Modélisation!$A$69:$B$86,2,FALSE)),""))</f>
        <v/>
      </c>
      <c r="H244" s="1" t="str">
        <f>IF(ISBLANK(C244),"",IF(Modélisation!$B$3="Oui",F244*(1-G244),F244))</f>
        <v/>
      </c>
    </row>
    <row r="245" spans="1:8" x14ac:dyDescent="0.35">
      <c r="A245" s="2">
        <v>244</v>
      </c>
      <c r="B245" s="36"/>
      <c r="C245" s="39"/>
      <c r="D245" s="37"/>
      <c r="E245" s="1" t="str">
        <f>IF(ISBLANK(C245),"",IF(Modélisation!$B$10=3,IF(C245&gt;=Modélisation!$B$19,Modélisation!$A$19,IF(C245&gt;=Modélisation!$B$18,Modélisation!$A$18,Modélisation!$A$17)),IF(Modélisation!$B$10=4,IF(C245&gt;=Modélisation!$B$20,Modélisation!$A$20,IF(C245&gt;=Modélisation!$B$19,Modélisation!$A$19,IF(C245&gt;=Modélisation!$B$18,Modélisation!$A$18,Modélisation!$A$17))),IF(Modélisation!$B$10=5,IF(C245&gt;=Modélisation!$B$21,Modélisation!$A$21,IF(C245&gt;=Modélisation!$B$20,Modélisation!$A$20,IF(C245&gt;=Modélisation!$B$19,Modélisation!$A$19,IF(C245&gt;=Modélisation!$B$18,Modélisation!$A$18,Modélisation!$A$17)))),IF(Modélisation!$B$10=6,IF(C245&gt;=Modélisation!$B$22,Modélisation!$A$22,IF(C245&gt;=Modélisation!$B$21,Modélisation!$A$21,IF(C245&gt;=Modélisation!$B$20,Modélisation!$A$20,IF(C245&gt;=Modélisation!$B$19,Modélisation!$A$19,IF(C245&gt;=Modélisation!$B$18,Modélisation!$A$18,Modélisation!$A$17))))),IF(Modélisation!$B$10=7,IF(C245&gt;=Modélisation!$B$23,Modélisation!$A$23,IF(C245&gt;=Modélisation!$B$22,Modélisation!$A$22,IF(C245&gt;=Modélisation!$B$21,Modélisation!$A$21,IF(C245&gt;=Modélisation!$B$20,Modélisation!$A$20,IF(C245&gt;=Modélisation!$B$19,Modélisation!$A$19,IF(C245&gt;=Modélisation!$B$18,Modélisation!$A$18,Modélisation!$A$17))))))))))))</f>
        <v/>
      </c>
      <c r="F245" s="1" t="str">
        <f>IF(ISBLANK(C245),"",VLOOKUP(E245,Modélisation!$A$17:$H$23,8,FALSE))</f>
        <v/>
      </c>
      <c r="G245" s="4" t="str">
        <f>IF(ISBLANK(C245),"",IF(Modélisation!$B$3="Oui",IF(D245=Liste!$F$2,0%,VLOOKUP(D245,Modélisation!$A$69:$B$86,2,FALSE)),""))</f>
        <v/>
      </c>
      <c r="H245" s="1" t="str">
        <f>IF(ISBLANK(C245),"",IF(Modélisation!$B$3="Oui",F245*(1-G245),F245))</f>
        <v/>
      </c>
    </row>
    <row r="246" spans="1:8" x14ac:dyDescent="0.35">
      <c r="A246" s="2">
        <v>245</v>
      </c>
      <c r="B246" s="36"/>
      <c r="C246" s="39"/>
      <c r="D246" s="37"/>
      <c r="E246" s="1" t="str">
        <f>IF(ISBLANK(C246),"",IF(Modélisation!$B$10=3,IF(C246&gt;=Modélisation!$B$19,Modélisation!$A$19,IF(C246&gt;=Modélisation!$B$18,Modélisation!$A$18,Modélisation!$A$17)),IF(Modélisation!$B$10=4,IF(C246&gt;=Modélisation!$B$20,Modélisation!$A$20,IF(C246&gt;=Modélisation!$B$19,Modélisation!$A$19,IF(C246&gt;=Modélisation!$B$18,Modélisation!$A$18,Modélisation!$A$17))),IF(Modélisation!$B$10=5,IF(C246&gt;=Modélisation!$B$21,Modélisation!$A$21,IF(C246&gt;=Modélisation!$B$20,Modélisation!$A$20,IF(C246&gt;=Modélisation!$B$19,Modélisation!$A$19,IF(C246&gt;=Modélisation!$B$18,Modélisation!$A$18,Modélisation!$A$17)))),IF(Modélisation!$B$10=6,IF(C246&gt;=Modélisation!$B$22,Modélisation!$A$22,IF(C246&gt;=Modélisation!$B$21,Modélisation!$A$21,IF(C246&gt;=Modélisation!$B$20,Modélisation!$A$20,IF(C246&gt;=Modélisation!$B$19,Modélisation!$A$19,IF(C246&gt;=Modélisation!$B$18,Modélisation!$A$18,Modélisation!$A$17))))),IF(Modélisation!$B$10=7,IF(C246&gt;=Modélisation!$B$23,Modélisation!$A$23,IF(C246&gt;=Modélisation!$B$22,Modélisation!$A$22,IF(C246&gt;=Modélisation!$B$21,Modélisation!$A$21,IF(C246&gt;=Modélisation!$B$20,Modélisation!$A$20,IF(C246&gt;=Modélisation!$B$19,Modélisation!$A$19,IF(C246&gt;=Modélisation!$B$18,Modélisation!$A$18,Modélisation!$A$17))))))))))))</f>
        <v/>
      </c>
      <c r="F246" s="1" t="str">
        <f>IF(ISBLANK(C246),"",VLOOKUP(E246,Modélisation!$A$17:$H$23,8,FALSE))</f>
        <v/>
      </c>
      <c r="G246" s="4" t="str">
        <f>IF(ISBLANK(C246),"",IF(Modélisation!$B$3="Oui",IF(D246=Liste!$F$2,0%,VLOOKUP(D246,Modélisation!$A$69:$B$86,2,FALSE)),""))</f>
        <v/>
      </c>
      <c r="H246" s="1" t="str">
        <f>IF(ISBLANK(C246),"",IF(Modélisation!$B$3="Oui",F246*(1-G246),F246))</f>
        <v/>
      </c>
    </row>
    <row r="247" spans="1:8" x14ac:dyDescent="0.35">
      <c r="A247" s="2">
        <v>246</v>
      </c>
      <c r="B247" s="36"/>
      <c r="C247" s="39"/>
      <c r="D247" s="37"/>
      <c r="E247" s="1" t="str">
        <f>IF(ISBLANK(C247),"",IF(Modélisation!$B$10=3,IF(C247&gt;=Modélisation!$B$19,Modélisation!$A$19,IF(C247&gt;=Modélisation!$B$18,Modélisation!$A$18,Modélisation!$A$17)),IF(Modélisation!$B$10=4,IF(C247&gt;=Modélisation!$B$20,Modélisation!$A$20,IF(C247&gt;=Modélisation!$B$19,Modélisation!$A$19,IF(C247&gt;=Modélisation!$B$18,Modélisation!$A$18,Modélisation!$A$17))),IF(Modélisation!$B$10=5,IF(C247&gt;=Modélisation!$B$21,Modélisation!$A$21,IF(C247&gt;=Modélisation!$B$20,Modélisation!$A$20,IF(C247&gt;=Modélisation!$B$19,Modélisation!$A$19,IF(C247&gt;=Modélisation!$B$18,Modélisation!$A$18,Modélisation!$A$17)))),IF(Modélisation!$B$10=6,IF(C247&gt;=Modélisation!$B$22,Modélisation!$A$22,IF(C247&gt;=Modélisation!$B$21,Modélisation!$A$21,IF(C247&gt;=Modélisation!$B$20,Modélisation!$A$20,IF(C247&gt;=Modélisation!$B$19,Modélisation!$A$19,IF(C247&gt;=Modélisation!$B$18,Modélisation!$A$18,Modélisation!$A$17))))),IF(Modélisation!$B$10=7,IF(C247&gt;=Modélisation!$B$23,Modélisation!$A$23,IF(C247&gt;=Modélisation!$B$22,Modélisation!$A$22,IF(C247&gt;=Modélisation!$B$21,Modélisation!$A$21,IF(C247&gt;=Modélisation!$B$20,Modélisation!$A$20,IF(C247&gt;=Modélisation!$B$19,Modélisation!$A$19,IF(C247&gt;=Modélisation!$B$18,Modélisation!$A$18,Modélisation!$A$17))))))))))))</f>
        <v/>
      </c>
      <c r="F247" s="1" t="str">
        <f>IF(ISBLANK(C247),"",VLOOKUP(E247,Modélisation!$A$17:$H$23,8,FALSE))</f>
        <v/>
      </c>
      <c r="G247" s="4" t="str">
        <f>IF(ISBLANK(C247),"",IF(Modélisation!$B$3="Oui",IF(D247=Liste!$F$2,0%,VLOOKUP(D247,Modélisation!$A$69:$B$86,2,FALSE)),""))</f>
        <v/>
      </c>
      <c r="H247" s="1" t="str">
        <f>IF(ISBLANK(C247),"",IF(Modélisation!$B$3="Oui",F247*(1-G247),F247))</f>
        <v/>
      </c>
    </row>
    <row r="248" spans="1:8" x14ac:dyDescent="0.35">
      <c r="A248" s="2">
        <v>247</v>
      </c>
      <c r="B248" s="36"/>
      <c r="C248" s="39"/>
      <c r="D248" s="37"/>
      <c r="E248" s="1" t="str">
        <f>IF(ISBLANK(C248),"",IF(Modélisation!$B$10=3,IF(C248&gt;=Modélisation!$B$19,Modélisation!$A$19,IF(C248&gt;=Modélisation!$B$18,Modélisation!$A$18,Modélisation!$A$17)),IF(Modélisation!$B$10=4,IF(C248&gt;=Modélisation!$B$20,Modélisation!$A$20,IF(C248&gt;=Modélisation!$B$19,Modélisation!$A$19,IF(C248&gt;=Modélisation!$B$18,Modélisation!$A$18,Modélisation!$A$17))),IF(Modélisation!$B$10=5,IF(C248&gt;=Modélisation!$B$21,Modélisation!$A$21,IF(C248&gt;=Modélisation!$B$20,Modélisation!$A$20,IF(C248&gt;=Modélisation!$B$19,Modélisation!$A$19,IF(C248&gt;=Modélisation!$B$18,Modélisation!$A$18,Modélisation!$A$17)))),IF(Modélisation!$B$10=6,IF(C248&gt;=Modélisation!$B$22,Modélisation!$A$22,IF(C248&gt;=Modélisation!$B$21,Modélisation!$A$21,IF(C248&gt;=Modélisation!$B$20,Modélisation!$A$20,IF(C248&gt;=Modélisation!$B$19,Modélisation!$A$19,IF(C248&gt;=Modélisation!$B$18,Modélisation!$A$18,Modélisation!$A$17))))),IF(Modélisation!$B$10=7,IF(C248&gt;=Modélisation!$B$23,Modélisation!$A$23,IF(C248&gt;=Modélisation!$B$22,Modélisation!$A$22,IF(C248&gt;=Modélisation!$B$21,Modélisation!$A$21,IF(C248&gt;=Modélisation!$B$20,Modélisation!$A$20,IF(C248&gt;=Modélisation!$B$19,Modélisation!$A$19,IF(C248&gt;=Modélisation!$B$18,Modélisation!$A$18,Modélisation!$A$17))))))))))))</f>
        <v/>
      </c>
      <c r="F248" s="1" t="str">
        <f>IF(ISBLANK(C248),"",VLOOKUP(E248,Modélisation!$A$17:$H$23,8,FALSE))</f>
        <v/>
      </c>
      <c r="G248" s="4" t="str">
        <f>IF(ISBLANK(C248),"",IF(Modélisation!$B$3="Oui",IF(D248=Liste!$F$2,0%,VLOOKUP(D248,Modélisation!$A$69:$B$86,2,FALSE)),""))</f>
        <v/>
      </c>
      <c r="H248" s="1" t="str">
        <f>IF(ISBLANK(C248),"",IF(Modélisation!$B$3="Oui",F248*(1-G248),F248))</f>
        <v/>
      </c>
    </row>
    <row r="249" spans="1:8" x14ac:dyDescent="0.35">
      <c r="A249" s="2">
        <v>248</v>
      </c>
      <c r="B249" s="36"/>
      <c r="C249" s="39"/>
      <c r="D249" s="37"/>
      <c r="E249" s="1" t="str">
        <f>IF(ISBLANK(C249),"",IF(Modélisation!$B$10=3,IF(C249&gt;=Modélisation!$B$19,Modélisation!$A$19,IF(C249&gt;=Modélisation!$B$18,Modélisation!$A$18,Modélisation!$A$17)),IF(Modélisation!$B$10=4,IF(C249&gt;=Modélisation!$B$20,Modélisation!$A$20,IF(C249&gt;=Modélisation!$B$19,Modélisation!$A$19,IF(C249&gt;=Modélisation!$B$18,Modélisation!$A$18,Modélisation!$A$17))),IF(Modélisation!$B$10=5,IF(C249&gt;=Modélisation!$B$21,Modélisation!$A$21,IF(C249&gt;=Modélisation!$B$20,Modélisation!$A$20,IF(C249&gt;=Modélisation!$B$19,Modélisation!$A$19,IF(C249&gt;=Modélisation!$B$18,Modélisation!$A$18,Modélisation!$A$17)))),IF(Modélisation!$B$10=6,IF(C249&gt;=Modélisation!$B$22,Modélisation!$A$22,IF(C249&gt;=Modélisation!$B$21,Modélisation!$A$21,IF(C249&gt;=Modélisation!$B$20,Modélisation!$A$20,IF(C249&gt;=Modélisation!$B$19,Modélisation!$A$19,IF(C249&gt;=Modélisation!$B$18,Modélisation!$A$18,Modélisation!$A$17))))),IF(Modélisation!$B$10=7,IF(C249&gt;=Modélisation!$B$23,Modélisation!$A$23,IF(C249&gt;=Modélisation!$B$22,Modélisation!$A$22,IF(C249&gt;=Modélisation!$B$21,Modélisation!$A$21,IF(C249&gt;=Modélisation!$B$20,Modélisation!$A$20,IF(C249&gt;=Modélisation!$B$19,Modélisation!$A$19,IF(C249&gt;=Modélisation!$B$18,Modélisation!$A$18,Modélisation!$A$17))))))))))))</f>
        <v/>
      </c>
      <c r="F249" s="1" t="str">
        <f>IF(ISBLANK(C249),"",VLOOKUP(E249,Modélisation!$A$17:$H$23,8,FALSE))</f>
        <v/>
      </c>
      <c r="G249" s="4" t="str">
        <f>IF(ISBLANK(C249),"",IF(Modélisation!$B$3="Oui",IF(D249=Liste!$F$2,0%,VLOOKUP(D249,Modélisation!$A$69:$B$86,2,FALSE)),""))</f>
        <v/>
      </c>
      <c r="H249" s="1" t="str">
        <f>IF(ISBLANK(C249),"",IF(Modélisation!$B$3="Oui",F249*(1-G249),F249))</f>
        <v/>
      </c>
    </row>
    <row r="250" spans="1:8" x14ac:dyDescent="0.35">
      <c r="A250" s="2">
        <v>249</v>
      </c>
      <c r="B250" s="36"/>
      <c r="C250" s="39"/>
      <c r="D250" s="37"/>
      <c r="E250" s="1" t="str">
        <f>IF(ISBLANK(C250),"",IF(Modélisation!$B$10=3,IF(C250&gt;=Modélisation!$B$19,Modélisation!$A$19,IF(C250&gt;=Modélisation!$B$18,Modélisation!$A$18,Modélisation!$A$17)),IF(Modélisation!$B$10=4,IF(C250&gt;=Modélisation!$B$20,Modélisation!$A$20,IF(C250&gt;=Modélisation!$B$19,Modélisation!$A$19,IF(C250&gt;=Modélisation!$B$18,Modélisation!$A$18,Modélisation!$A$17))),IF(Modélisation!$B$10=5,IF(C250&gt;=Modélisation!$B$21,Modélisation!$A$21,IF(C250&gt;=Modélisation!$B$20,Modélisation!$A$20,IF(C250&gt;=Modélisation!$B$19,Modélisation!$A$19,IF(C250&gt;=Modélisation!$B$18,Modélisation!$A$18,Modélisation!$A$17)))),IF(Modélisation!$B$10=6,IF(C250&gt;=Modélisation!$B$22,Modélisation!$A$22,IF(C250&gt;=Modélisation!$B$21,Modélisation!$A$21,IF(C250&gt;=Modélisation!$B$20,Modélisation!$A$20,IF(C250&gt;=Modélisation!$B$19,Modélisation!$A$19,IF(C250&gt;=Modélisation!$B$18,Modélisation!$A$18,Modélisation!$A$17))))),IF(Modélisation!$B$10=7,IF(C250&gt;=Modélisation!$B$23,Modélisation!$A$23,IF(C250&gt;=Modélisation!$B$22,Modélisation!$A$22,IF(C250&gt;=Modélisation!$B$21,Modélisation!$A$21,IF(C250&gt;=Modélisation!$B$20,Modélisation!$A$20,IF(C250&gt;=Modélisation!$B$19,Modélisation!$A$19,IF(C250&gt;=Modélisation!$B$18,Modélisation!$A$18,Modélisation!$A$17))))))))))))</f>
        <v/>
      </c>
      <c r="F250" s="1" t="str">
        <f>IF(ISBLANK(C250),"",VLOOKUP(E250,Modélisation!$A$17:$H$23,8,FALSE))</f>
        <v/>
      </c>
      <c r="G250" s="4" t="str">
        <f>IF(ISBLANK(C250),"",IF(Modélisation!$B$3="Oui",IF(D250=Liste!$F$2,0%,VLOOKUP(D250,Modélisation!$A$69:$B$86,2,FALSE)),""))</f>
        <v/>
      </c>
      <c r="H250" s="1" t="str">
        <f>IF(ISBLANK(C250),"",IF(Modélisation!$B$3="Oui",F250*(1-G250),F250))</f>
        <v/>
      </c>
    </row>
    <row r="251" spans="1:8" x14ac:dyDescent="0.35">
      <c r="A251" s="2">
        <v>250</v>
      </c>
      <c r="B251" s="36"/>
      <c r="C251" s="39"/>
      <c r="D251" s="37"/>
      <c r="E251" s="1" t="str">
        <f>IF(ISBLANK(C251),"",IF(Modélisation!$B$10=3,IF(C251&gt;=Modélisation!$B$19,Modélisation!$A$19,IF(C251&gt;=Modélisation!$B$18,Modélisation!$A$18,Modélisation!$A$17)),IF(Modélisation!$B$10=4,IF(C251&gt;=Modélisation!$B$20,Modélisation!$A$20,IF(C251&gt;=Modélisation!$B$19,Modélisation!$A$19,IF(C251&gt;=Modélisation!$B$18,Modélisation!$A$18,Modélisation!$A$17))),IF(Modélisation!$B$10=5,IF(C251&gt;=Modélisation!$B$21,Modélisation!$A$21,IF(C251&gt;=Modélisation!$B$20,Modélisation!$A$20,IF(C251&gt;=Modélisation!$B$19,Modélisation!$A$19,IF(C251&gt;=Modélisation!$B$18,Modélisation!$A$18,Modélisation!$A$17)))),IF(Modélisation!$B$10=6,IF(C251&gt;=Modélisation!$B$22,Modélisation!$A$22,IF(C251&gt;=Modélisation!$B$21,Modélisation!$A$21,IF(C251&gt;=Modélisation!$B$20,Modélisation!$A$20,IF(C251&gt;=Modélisation!$B$19,Modélisation!$A$19,IF(C251&gt;=Modélisation!$B$18,Modélisation!$A$18,Modélisation!$A$17))))),IF(Modélisation!$B$10=7,IF(C251&gt;=Modélisation!$B$23,Modélisation!$A$23,IF(C251&gt;=Modélisation!$B$22,Modélisation!$A$22,IF(C251&gt;=Modélisation!$B$21,Modélisation!$A$21,IF(C251&gt;=Modélisation!$B$20,Modélisation!$A$20,IF(C251&gt;=Modélisation!$B$19,Modélisation!$A$19,IF(C251&gt;=Modélisation!$B$18,Modélisation!$A$18,Modélisation!$A$17))))))))))))</f>
        <v/>
      </c>
      <c r="F251" s="1" t="str">
        <f>IF(ISBLANK(C251),"",VLOOKUP(E251,Modélisation!$A$17:$H$23,8,FALSE))</f>
        <v/>
      </c>
      <c r="G251" s="4" t="str">
        <f>IF(ISBLANK(C251),"",IF(Modélisation!$B$3="Oui",IF(D251=Liste!$F$2,0%,VLOOKUP(D251,Modélisation!$A$69:$B$86,2,FALSE)),""))</f>
        <v/>
      </c>
      <c r="H251" s="1" t="str">
        <f>IF(ISBLANK(C251),"",IF(Modélisation!$B$3="Oui",F251*(1-G251),F251))</f>
        <v/>
      </c>
    </row>
    <row r="252" spans="1:8" x14ac:dyDescent="0.35">
      <c r="A252" s="2">
        <v>251</v>
      </c>
      <c r="B252" s="36"/>
      <c r="C252" s="39"/>
      <c r="D252" s="37"/>
      <c r="E252" s="1" t="str">
        <f>IF(ISBLANK(C252),"",IF(Modélisation!$B$10=3,IF(C252&gt;=Modélisation!$B$19,Modélisation!$A$19,IF(C252&gt;=Modélisation!$B$18,Modélisation!$A$18,Modélisation!$A$17)),IF(Modélisation!$B$10=4,IF(C252&gt;=Modélisation!$B$20,Modélisation!$A$20,IF(C252&gt;=Modélisation!$B$19,Modélisation!$A$19,IF(C252&gt;=Modélisation!$B$18,Modélisation!$A$18,Modélisation!$A$17))),IF(Modélisation!$B$10=5,IF(C252&gt;=Modélisation!$B$21,Modélisation!$A$21,IF(C252&gt;=Modélisation!$B$20,Modélisation!$A$20,IF(C252&gt;=Modélisation!$B$19,Modélisation!$A$19,IF(C252&gt;=Modélisation!$B$18,Modélisation!$A$18,Modélisation!$A$17)))),IF(Modélisation!$B$10=6,IF(C252&gt;=Modélisation!$B$22,Modélisation!$A$22,IF(C252&gt;=Modélisation!$B$21,Modélisation!$A$21,IF(C252&gt;=Modélisation!$B$20,Modélisation!$A$20,IF(C252&gt;=Modélisation!$B$19,Modélisation!$A$19,IF(C252&gt;=Modélisation!$B$18,Modélisation!$A$18,Modélisation!$A$17))))),IF(Modélisation!$B$10=7,IF(C252&gt;=Modélisation!$B$23,Modélisation!$A$23,IF(C252&gt;=Modélisation!$B$22,Modélisation!$A$22,IF(C252&gt;=Modélisation!$B$21,Modélisation!$A$21,IF(C252&gt;=Modélisation!$B$20,Modélisation!$A$20,IF(C252&gt;=Modélisation!$B$19,Modélisation!$A$19,IF(C252&gt;=Modélisation!$B$18,Modélisation!$A$18,Modélisation!$A$17))))))))))))</f>
        <v/>
      </c>
      <c r="F252" s="1" t="str">
        <f>IF(ISBLANK(C252),"",VLOOKUP(E252,Modélisation!$A$17:$H$23,8,FALSE))</f>
        <v/>
      </c>
      <c r="G252" s="4" t="str">
        <f>IF(ISBLANK(C252),"",IF(Modélisation!$B$3="Oui",IF(D252=Liste!$F$2,0%,VLOOKUP(D252,Modélisation!$A$69:$B$86,2,FALSE)),""))</f>
        <v/>
      </c>
      <c r="H252" s="1" t="str">
        <f>IF(ISBLANK(C252),"",IF(Modélisation!$B$3="Oui",F252*(1-G252),F252))</f>
        <v/>
      </c>
    </row>
    <row r="253" spans="1:8" x14ac:dyDescent="0.35">
      <c r="A253" s="2">
        <v>252</v>
      </c>
      <c r="B253" s="36"/>
      <c r="C253" s="39"/>
      <c r="D253" s="37"/>
      <c r="E253" s="1" t="str">
        <f>IF(ISBLANK(C253),"",IF(Modélisation!$B$10=3,IF(C253&gt;=Modélisation!$B$19,Modélisation!$A$19,IF(C253&gt;=Modélisation!$B$18,Modélisation!$A$18,Modélisation!$A$17)),IF(Modélisation!$B$10=4,IF(C253&gt;=Modélisation!$B$20,Modélisation!$A$20,IF(C253&gt;=Modélisation!$B$19,Modélisation!$A$19,IF(C253&gt;=Modélisation!$B$18,Modélisation!$A$18,Modélisation!$A$17))),IF(Modélisation!$B$10=5,IF(C253&gt;=Modélisation!$B$21,Modélisation!$A$21,IF(C253&gt;=Modélisation!$B$20,Modélisation!$A$20,IF(C253&gt;=Modélisation!$B$19,Modélisation!$A$19,IF(C253&gt;=Modélisation!$B$18,Modélisation!$A$18,Modélisation!$A$17)))),IF(Modélisation!$B$10=6,IF(C253&gt;=Modélisation!$B$22,Modélisation!$A$22,IF(C253&gt;=Modélisation!$B$21,Modélisation!$A$21,IF(C253&gt;=Modélisation!$B$20,Modélisation!$A$20,IF(C253&gt;=Modélisation!$B$19,Modélisation!$A$19,IF(C253&gt;=Modélisation!$B$18,Modélisation!$A$18,Modélisation!$A$17))))),IF(Modélisation!$B$10=7,IF(C253&gt;=Modélisation!$B$23,Modélisation!$A$23,IF(C253&gt;=Modélisation!$B$22,Modélisation!$A$22,IF(C253&gt;=Modélisation!$B$21,Modélisation!$A$21,IF(C253&gt;=Modélisation!$B$20,Modélisation!$A$20,IF(C253&gt;=Modélisation!$B$19,Modélisation!$A$19,IF(C253&gt;=Modélisation!$B$18,Modélisation!$A$18,Modélisation!$A$17))))))))))))</f>
        <v/>
      </c>
      <c r="F253" s="1" t="str">
        <f>IF(ISBLANK(C253),"",VLOOKUP(E253,Modélisation!$A$17:$H$23,8,FALSE))</f>
        <v/>
      </c>
      <c r="G253" s="4" t="str">
        <f>IF(ISBLANK(C253),"",IF(Modélisation!$B$3="Oui",IF(D253=Liste!$F$2,0%,VLOOKUP(D253,Modélisation!$A$69:$B$86,2,FALSE)),""))</f>
        <v/>
      </c>
      <c r="H253" s="1" t="str">
        <f>IF(ISBLANK(C253),"",IF(Modélisation!$B$3="Oui",F253*(1-G253),F253))</f>
        <v/>
      </c>
    </row>
    <row r="254" spans="1:8" x14ac:dyDescent="0.35">
      <c r="A254" s="2">
        <v>253</v>
      </c>
      <c r="B254" s="36"/>
      <c r="C254" s="39"/>
      <c r="D254" s="37"/>
      <c r="E254" s="1" t="str">
        <f>IF(ISBLANK(C254),"",IF(Modélisation!$B$10=3,IF(C254&gt;=Modélisation!$B$19,Modélisation!$A$19,IF(C254&gt;=Modélisation!$B$18,Modélisation!$A$18,Modélisation!$A$17)),IF(Modélisation!$B$10=4,IF(C254&gt;=Modélisation!$B$20,Modélisation!$A$20,IF(C254&gt;=Modélisation!$B$19,Modélisation!$A$19,IF(C254&gt;=Modélisation!$B$18,Modélisation!$A$18,Modélisation!$A$17))),IF(Modélisation!$B$10=5,IF(C254&gt;=Modélisation!$B$21,Modélisation!$A$21,IF(C254&gt;=Modélisation!$B$20,Modélisation!$A$20,IF(C254&gt;=Modélisation!$B$19,Modélisation!$A$19,IF(C254&gt;=Modélisation!$B$18,Modélisation!$A$18,Modélisation!$A$17)))),IF(Modélisation!$B$10=6,IF(C254&gt;=Modélisation!$B$22,Modélisation!$A$22,IF(C254&gt;=Modélisation!$B$21,Modélisation!$A$21,IF(C254&gt;=Modélisation!$B$20,Modélisation!$A$20,IF(C254&gt;=Modélisation!$B$19,Modélisation!$A$19,IF(C254&gt;=Modélisation!$B$18,Modélisation!$A$18,Modélisation!$A$17))))),IF(Modélisation!$B$10=7,IF(C254&gt;=Modélisation!$B$23,Modélisation!$A$23,IF(C254&gt;=Modélisation!$B$22,Modélisation!$A$22,IF(C254&gt;=Modélisation!$B$21,Modélisation!$A$21,IF(C254&gt;=Modélisation!$B$20,Modélisation!$A$20,IF(C254&gt;=Modélisation!$B$19,Modélisation!$A$19,IF(C254&gt;=Modélisation!$B$18,Modélisation!$A$18,Modélisation!$A$17))))))))))))</f>
        <v/>
      </c>
      <c r="F254" s="1" t="str">
        <f>IF(ISBLANK(C254),"",VLOOKUP(E254,Modélisation!$A$17:$H$23,8,FALSE))</f>
        <v/>
      </c>
      <c r="G254" s="4" t="str">
        <f>IF(ISBLANK(C254),"",IF(Modélisation!$B$3="Oui",IF(D254=Liste!$F$2,0%,VLOOKUP(D254,Modélisation!$A$69:$B$86,2,FALSE)),""))</f>
        <v/>
      </c>
      <c r="H254" s="1" t="str">
        <f>IF(ISBLANK(C254),"",IF(Modélisation!$B$3="Oui",F254*(1-G254),F254))</f>
        <v/>
      </c>
    </row>
    <row r="255" spans="1:8" x14ac:dyDescent="0.35">
      <c r="A255" s="2">
        <v>254</v>
      </c>
      <c r="B255" s="36"/>
      <c r="C255" s="39"/>
      <c r="D255" s="37"/>
      <c r="E255" s="1" t="str">
        <f>IF(ISBLANK(C255),"",IF(Modélisation!$B$10=3,IF(C255&gt;=Modélisation!$B$19,Modélisation!$A$19,IF(C255&gt;=Modélisation!$B$18,Modélisation!$A$18,Modélisation!$A$17)),IF(Modélisation!$B$10=4,IF(C255&gt;=Modélisation!$B$20,Modélisation!$A$20,IF(C255&gt;=Modélisation!$B$19,Modélisation!$A$19,IF(C255&gt;=Modélisation!$B$18,Modélisation!$A$18,Modélisation!$A$17))),IF(Modélisation!$B$10=5,IF(C255&gt;=Modélisation!$B$21,Modélisation!$A$21,IF(C255&gt;=Modélisation!$B$20,Modélisation!$A$20,IF(C255&gt;=Modélisation!$B$19,Modélisation!$A$19,IF(C255&gt;=Modélisation!$B$18,Modélisation!$A$18,Modélisation!$A$17)))),IF(Modélisation!$B$10=6,IF(C255&gt;=Modélisation!$B$22,Modélisation!$A$22,IF(C255&gt;=Modélisation!$B$21,Modélisation!$A$21,IF(C255&gt;=Modélisation!$B$20,Modélisation!$A$20,IF(C255&gt;=Modélisation!$B$19,Modélisation!$A$19,IF(C255&gt;=Modélisation!$B$18,Modélisation!$A$18,Modélisation!$A$17))))),IF(Modélisation!$B$10=7,IF(C255&gt;=Modélisation!$B$23,Modélisation!$A$23,IF(C255&gt;=Modélisation!$B$22,Modélisation!$A$22,IF(C255&gt;=Modélisation!$B$21,Modélisation!$A$21,IF(C255&gt;=Modélisation!$B$20,Modélisation!$A$20,IF(C255&gt;=Modélisation!$B$19,Modélisation!$A$19,IF(C255&gt;=Modélisation!$B$18,Modélisation!$A$18,Modélisation!$A$17))))))))))))</f>
        <v/>
      </c>
      <c r="F255" s="1" t="str">
        <f>IF(ISBLANK(C255),"",VLOOKUP(E255,Modélisation!$A$17:$H$23,8,FALSE))</f>
        <v/>
      </c>
      <c r="G255" s="4" t="str">
        <f>IF(ISBLANK(C255),"",IF(Modélisation!$B$3="Oui",IF(D255=Liste!$F$2,0%,VLOOKUP(D255,Modélisation!$A$69:$B$86,2,FALSE)),""))</f>
        <v/>
      </c>
      <c r="H255" s="1" t="str">
        <f>IF(ISBLANK(C255),"",IF(Modélisation!$B$3="Oui",F255*(1-G255),F255))</f>
        <v/>
      </c>
    </row>
    <row r="256" spans="1:8" x14ac:dyDescent="0.35">
      <c r="A256" s="2">
        <v>255</v>
      </c>
      <c r="B256" s="36"/>
      <c r="C256" s="39"/>
      <c r="D256" s="37"/>
      <c r="E256" s="1" t="str">
        <f>IF(ISBLANK(C256),"",IF(Modélisation!$B$10=3,IF(C256&gt;=Modélisation!$B$19,Modélisation!$A$19,IF(C256&gt;=Modélisation!$B$18,Modélisation!$A$18,Modélisation!$A$17)),IF(Modélisation!$B$10=4,IF(C256&gt;=Modélisation!$B$20,Modélisation!$A$20,IF(C256&gt;=Modélisation!$B$19,Modélisation!$A$19,IF(C256&gt;=Modélisation!$B$18,Modélisation!$A$18,Modélisation!$A$17))),IF(Modélisation!$B$10=5,IF(C256&gt;=Modélisation!$B$21,Modélisation!$A$21,IF(C256&gt;=Modélisation!$B$20,Modélisation!$A$20,IF(C256&gt;=Modélisation!$B$19,Modélisation!$A$19,IF(C256&gt;=Modélisation!$B$18,Modélisation!$A$18,Modélisation!$A$17)))),IF(Modélisation!$B$10=6,IF(C256&gt;=Modélisation!$B$22,Modélisation!$A$22,IF(C256&gt;=Modélisation!$B$21,Modélisation!$A$21,IF(C256&gt;=Modélisation!$B$20,Modélisation!$A$20,IF(C256&gt;=Modélisation!$B$19,Modélisation!$A$19,IF(C256&gt;=Modélisation!$B$18,Modélisation!$A$18,Modélisation!$A$17))))),IF(Modélisation!$B$10=7,IF(C256&gt;=Modélisation!$B$23,Modélisation!$A$23,IF(C256&gt;=Modélisation!$B$22,Modélisation!$A$22,IF(C256&gt;=Modélisation!$B$21,Modélisation!$A$21,IF(C256&gt;=Modélisation!$B$20,Modélisation!$A$20,IF(C256&gt;=Modélisation!$B$19,Modélisation!$A$19,IF(C256&gt;=Modélisation!$B$18,Modélisation!$A$18,Modélisation!$A$17))))))))))))</f>
        <v/>
      </c>
      <c r="F256" s="1" t="str">
        <f>IF(ISBLANK(C256),"",VLOOKUP(E256,Modélisation!$A$17:$H$23,8,FALSE))</f>
        <v/>
      </c>
      <c r="G256" s="4" t="str">
        <f>IF(ISBLANK(C256),"",IF(Modélisation!$B$3="Oui",IF(D256=Liste!$F$2,0%,VLOOKUP(D256,Modélisation!$A$69:$B$86,2,FALSE)),""))</f>
        <v/>
      </c>
      <c r="H256" s="1" t="str">
        <f>IF(ISBLANK(C256),"",IF(Modélisation!$B$3="Oui",F256*(1-G256),F256))</f>
        <v/>
      </c>
    </row>
    <row r="257" spans="1:8" x14ac:dyDescent="0.35">
      <c r="A257" s="2">
        <v>256</v>
      </c>
      <c r="B257" s="36"/>
      <c r="C257" s="39"/>
      <c r="D257" s="37"/>
      <c r="E257" s="1" t="str">
        <f>IF(ISBLANK(C257),"",IF(Modélisation!$B$10=3,IF(C257&gt;=Modélisation!$B$19,Modélisation!$A$19,IF(C257&gt;=Modélisation!$B$18,Modélisation!$A$18,Modélisation!$A$17)),IF(Modélisation!$B$10=4,IF(C257&gt;=Modélisation!$B$20,Modélisation!$A$20,IF(C257&gt;=Modélisation!$B$19,Modélisation!$A$19,IF(C257&gt;=Modélisation!$B$18,Modélisation!$A$18,Modélisation!$A$17))),IF(Modélisation!$B$10=5,IF(C257&gt;=Modélisation!$B$21,Modélisation!$A$21,IF(C257&gt;=Modélisation!$B$20,Modélisation!$A$20,IF(C257&gt;=Modélisation!$B$19,Modélisation!$A$19,IF(C257&gt;=Modélisation!$B$18,Modélisation!$A$18,Modélisation!$A$17)))),IF(Modélisation!$B$10=6,IF(C257&gt;=Modélisation!$B$22,Modélisation!$A$22,IF(C257&gt;=Modélisation!$B$21,Modélisation!$A$21,IF(C257&gt;=Modélisation!$B$20,Modélisation!$A$20,IF(C257&gt;=Modélisation!$B$19,Modélisation!$A$19,IF(C257&gt;=Modélisation!$B$18,Modélisation!$A$18,Modélisation!$A$17))))),IF(Modélisation!$B$10=7,IF(C257&gt;=Modélisation!$B$23,Modélisation!$A$23,IF(C257&gt;=Modélisation!$B$22,Modélisation!$A$22,IF(C257&gt;=Modélisation!$B$21,Modélisation!$A$21,IF(C257&gt;=Modélisation!$B$20,Modélisation!$A$20,IF(C257&gt;=Modélisation!$B$19,Modélisation!$A$19,IF(C257&gt;=Modélisation!$B$18,Modélisation!$A$18,Modélisation!$A$17))))))))))))</f>
        <v/>
      </c>
      <c r="F257" s="1" t="str">
        <f>IF(ISBLANK(C257),"",VLOOKUP(E257,Modélisation!$A$17:$H$23,8,FALSE))</f>
        <v/>
      </c>
      <c r="G257" s="4" t="str">
        <f>IF(ISBLANK(C257),"",IF(Modélisation!$B$3="Oui",IF(D257=Liste!$F$2,0%,VLOOKUP(D257,Modélisation!$A$69:$B$86,2,FALSE)),""))</f>
        <v/>
      </c>
      <c r="H257" s="1" t="str">
        <f>IF(ISBLANK(C257),"",IF(Modélisation!$B$3="Oui",F257*(1-G257),F257))</f>
        <v/>
      </c>
    </row>
    <row r="258" spans="1:8" x14ac:dyDescent="0.35">
      <c r="A258" s="2">
        <v>257</v>
      </c>
      <c r="B258" s="36"/>
      <c r="C258" s="39"/>
      <c r="D258" s="37"/>
      <c r="E258" s="1" t="str">
        <f>IF(ISBLANK(C258),"",IF(Modélisation!$B$10=3,IF(C258&gt;=Modélisation!$B$19,Modélisation!$A$19,IF(C258&gt;=Modélisation!$B$18,Modélisation!$A$18,Modélisation!$A$17)),IF(Modélisation!$B$10=4,IF(C258&gt;=Modélisation!$B$20,Modélisation!$A$20,IF(C258&gt;=Modélisation!$B$19,Modélisation!$A$19,IF(C258&gt;=Modélisation!$B$18,Modélisation!$A$18,Modélisation!$A$17))),IF(Modélisation!$B$10=5,IF(C258&gt;=Modélisation!$B$21,Modélisation!$A$21,IF(C258&gt;=Modélisation!$B$20,Modélisation!$A$20,IF(C258&gt;=Modélisation!$B$19,Modélisation!$A$19,IF(C258&gt;=Modélisation!$B$18,Modélisation!$A$18,Modélisation!$A$17)))),IF(Modélisation!$B$10=6,IF(C258&gt;=Modélisation!$B$22,Modélisation!$A$22,IF(C258&gt;=Modélisation!$B$21,Modélisation!$A$21,IF(C258&gt;=Modélisation!$B$20,Modélisation!$A$20,IF(C258&gt;=Modélisation!$B$19,Modélisation!$A$19,IF(C258&gt;=Modélisation!$B$18,Modélisation!$A$18,Modélisation!$A$17))))),IF(Modélisation!$B$10=7,IF(C258&gt;=Modélisation!$B$23,Modélisation!$A$23,IF(C258&gt;=Modélisation!$B$22,Modélisation!$A$22,IF(C258&gt;=Modélisation!$B$21,Modélisation!$A$21,IF(C258&gt;=Modélisation!$B$20,Modélisation!$A$20,IF(C258&gt;=Modélisation!$B$19,Modélisation!$A$19,IF(C258&gt;=Modélisation!$B$18,Modélisation!$A$18,Modélisation!$A$17))))))))))))</f>
        <v/>
      </c>
      <c r="F258" s="1" t="str">
        <f>IF(ISBLANK(C258),"",VLOOKUP(E258,Modélisation!$A$17:$H$23,8,FALSE))</f>
        <v/>
      </c>
      <c r="G258" s="4" t="str">
        <f>IF(ISBLANK(C258),"",IF(Modélisation!$B$3="Oui",IF(D258=Liste!$F$2,0%,VLOOKUP(D258,Modélisation!$A$69:$B$86,2,FALSE)),""))</f>
        <v/>
      </c>
      <c r="H258" s="1" t="str">
        <f>IF(ISBLANK(C258),"",IF(Modélisation!$B$3="Oui",F258*(1-G258),F258))</f>
        <v/>
      </c>
    </row>
    <row r="259" spans="1:8" x14ac:dyDescent="0.35">
      <c r="A259" s="2">
        <v>258</v>
      </c>
      <c r="B259" s="36"/>
      <c r="C259" s="39"/>
      <c r="D259" s="37"/>
      <c r="E259" s="1" t="str">
        <f>IF(ISBLANK(C259),"",IF(Modélisation!$B$10=3,IF(C259&gt;=Modélisation!$B$19,Modélisation!$A$19,IF(C259&gt;=Modélisation!$B$18,Modélisation!$A$18,Modélisation!$A$17)),IF(Modélisation!$B$10=4,IF(C259&gt;=Modélisation!$B$20,Modélisation!$A$20,IF(C259&gt;=Modélisation!$B$19,Modélisation!$A$19,IF(C259&gt;=Modélisation!$B$18,Modélisation!$A$18,Modélisation!$A$17))),IF(Modélisation!$B$10=5,IF(C259&gt;=Modélisation!$B$21,Modélisation!$A$21,IF(C259&gt;=Modélisation!$B$20,Modélisation!$A$20,IF(C259&gt;=Modélisation!$B$19,Modélisation!$A$19,IF(C259&gt;=Modélisation!$B$18,Modélisation!$A$18,Modélisation!$A$17)))),IF(Modélisation!$B$10=6,IF(C259&gt;=Modélisation!$B$22,Modélisation!$A$22,IF(C259&gt;=Modélisation!$B$21,Modélisation!$A$21,IF(C259&gt;=Modélisation!$B$20,Modélisation!$A$20,IF(C259&gt;=Modélisation!$B$19,Modélisation!$A$19,IF(C259&gt;=Modélisation!$B$18,Modélisation!$A$18,Modélisation!$A$17))))),IF(Modélisation!$B$10=7,IF(C259&gt;=Modélisation!$B$23,Modélisation!$A$23,IF(C259&gt;=Modélisation!$B$22,Modélisation!$A$22,IF(C259&gt;=Modélisation!$B$21,Modélisation!$A$21,IF(C259&gt;=Modélisation!$B$20,Modélisation!$A$20,IF(C259&gt;=Modélisation!$B$19,Modélisation!$A$19,IF(C259&gt;=Modélisation!$B$18,Modélisation!$A$18,Modélisation!$A$17))))))))))))</f>
        <v/>
      </c>
      <c r="F259" s="1" t="str">
        <f>IF(ISBLANK(C259),"",VLOOKUP(E259,Modélisation!$A$17:$H$23,8,FALSE))</f>
        <v/>
      </c>
      <c r="G259" s="4" t="str">
        <f>IF(ISBLANK(C259),"",IF(Modélisation!$B$3="Oui",IF(D259=Liste!$F$2,0%,VLOOKUP(D259,Modélisation!$A$69:$B$86,2,FALSE)),""))</f>
        <v/>
      </c>
      <c r="H259" s="1" t="str">
        <f>IF(ISBLANK(C259),"",IF(Modélisation!$B$3="Oui",F259*(1-G259),F259))</f>
        <v/>
      </c>
    </row>
    <row r="260" spans="1:8" x14ac:dyDescent="0.35">
      <c r="A260" s="2">
        <v>259</v>
      </c>
      <c r="B260" s="36"/>
      <c r="C260" s="39"/>
      <c r="D260" s="37"/>
      <c r="E260" s="1" t="str">
        <f>IF(ISBLANK(C260),"",IF(Modélisation!$B$10=3,IF(C260&gt;=Modélisation!$B$19,Modélisation!$A$19,IF(C260&gt;=Modélisation!$B$18,Modélisation!$A$18,Modélisation!$A$17)),IF(Modélisation!$B$10=4,IF(C260&gt;=Modélisation!$B$20,Modélisation!$A$20,IF(C260&gt;=Modélisation!$B$19,Modélisation!$A$19,IF(C260&gt;=Modélisation!$B$18,Modélisation!$A$18,Modélisation!$A$17))),IF(Modélisation!$B$10=5,IF(C260&gt;=Modélisation!$B$21,Modélisation!$A$21,IF(C260&gt;=Modélisation!$B$20,Modélisation!$A$20,IF(C260&gt;=Modélisation!$B$19,Modélisation!$A$19,IF(C260&gt;=Modélisation!$B$18,Modélisation!$A$18,Modélisation!$A$17)))),IF(Modélisation!$B$10=6,IF(C260&gt;=Modélisation!$B$22,Modélisation!$A$22,IF(C260&gt;=Modélisation!$B$21,Modélisation!$A$21,IF(C260&gt;=Modélisation!$B$20,Modélisation!$A$20,IF(C260&gt;=Modélisation!$B$19,Modélisation!$A$19,IF(C260&gt;=Modélisation!$B$18,Modélisation!$A$18,Modélisation!$A$17))))),IF(Modélisation!$B$10=7,IF(C260&gt;=Modélisation!$B$23,Modélisation!$A$23,IF(C260&gt;=Modélisation!$B$22,Modélisation!$A$22,IF(C260&gt;=Modélisation!$B$21,Modélisation!$A$21,IF(C260&gt;=Modélisation!$B$20,Modélisation!$A$20,IF(C260&gt;=Modélisation!$B$19,Modélisation!$A$19,IF(C260&gt;=Modélisation!$B$18,Modélisation!$A$18,Modélisation!$A$17))))))))))))</f>
        <v/>
      </c>
      <c r="F260" s="1" t="str">
        <f>IF(ISBLANK(C260),"",VLOOKUP(E260,Modélisation!$A$17:$H$23,8,FALSE))</f>
        <v/>
      </c>
      <c r="G260" s="4" t="str">
        <f>IF(ISBLANK(C260),"",IF(Modélisation!$B$3="Oui",IF(D260=Liste!$F$2,0%,VLOOKUP(D260,Modélisation!$A$69:$B$86,2,FALSE)),""))</f>
        <v/>
      </c>
      <c r="H260" s="1" t="str">
        <f>IF(ISBLANK(C260),"",IF(Modélisation!$B$3="Oui",F260*(1-G260),F260))</f>
        <v/>
      </c>
    </row>
    <row r="261" spans="1:8" x14ac:dyDescent="0.35">
      <c r="A261" s="2">
        <v>260</v>
      </c>
      <c r="B261" s="36"/>
      <c r="C261" s="39"/>
      <c r="D261" s="37"/>
      <c r="E261" s="1" t="str">
        <f>IF(ISBLANK(C261),"",IF(Modélisation!$B$10=3,IF(C261&gt;=Modélisation!$B$19,Modélisation!$A$19,IF(C261&gt;=Modélisation!$B$18,Modélisation!$A$18,Modélisation!$A$17)),IF(Modélisation!$B$10=4,IF(C261&gt;=Modélisation!$B$20,Modélisation!$A$20,IF(C261&gt;=Modélisation!$B$19,Modélisation!$A$19,IF(C261&gt;=Modélisation!$B$18,Modélisation!$A$18,Modélisation!$A$17))),IF(Modélisation!$B$10=5,IF(C261&gt;=Modélisation!$B$21,Modélisation!$A$21,IF(C261&gt;=Modélisation!$B$20,Modélisation!$A$20,IF(C261&gt;=Modélisation!$B$19,Modélisation!$A$19,IF(C261&gt;=Modélisation!$B$18,Modélisation!$A$18,Modélisation!$A$17)))),IF(Modélisation!$B$10=6,IF(C261&gt;=Modélisation!$B$22,Modélisation!$A$22,IF(C261&gt;=Modélisation!$B$21,Modélisation!$A$21,IF(C261&gt;=Modélisation!$B$20,Modélisation!$A$20,IF(C261&gt;=Modélisation!$B$19,Modélisation!$A$19,IF(C261&gt;=Modélisation!$B$18,Modélisation!$A$18,Modélisation!$A$17))))),IF(Modélisation!$B$10=7,IF(C261&gt;=Modélisation!$B$23,Modélisation!$A$23,IF(C261&gt;=Modélisation!$B$22,Modélisation!$A$22,IF(C261&gt;=Modélisation!$B$21,Modélisation!$A$21,IF(C261&gt;=Modélisation!$B$20,Modélisation!$A$20,IF(C261&gt;=Modélisation!$B$19,Modélisation!$A$19,IF(C261&gt;=Modélisation!$B$18,Modélisation!$A$18,Modélisation!$A$17))))))))))))</f>
        <v/>
      </c>
      <c r="F261" s="1" t="str">
        <f>IF(ISBLANK(C261),"",VLOOKUP(E261,Modélisation!$A$17:$H$23,8,FALSE))</f>
        <v/>
      </c>
      <c r="G261" s="4" t="str">
        <f>IF(ISBLANK(C261),"",IF(Modélisation!$B$3="Oui",IF(D261=Liste!$F$2,0%,VLOOKUP(D261,Modélisation!$A$69:$B$86,2,FALSE)),""))</f>
        <v/>
      </c>
      <c r="H261" s="1" t="str">
        <f>IF(ISBLANK(C261),"",IF(Modélisation!$B$3="Oui",F261*(1-G261),F261))</f>
        <v/>
      </c>
    </row>
    <row r="262" spans="1:8" x14ac:dyDescent="0.35">
      <c r="A262" s="2">
        <v>261</v>
      </c>
      <c r="B262" s="36"/>
      <c r="C262" s="39"/>
      <c r="D262" s="37"/>
      <c r="E262" s="1" t="str">
        <f>IF(ISBLANK(C262),"",IF(Modélisation!$B$10=3,IF(C262&gt;=Modélisation!$B$19,Modélisation!$A$19,IF(C262&gt;=Modélisation!$B$18,Modélisation!$A$18,Modélisation!$A$17)),IF(Modélisation!$B$10=4,IF(C262&gt;=Modélisation!$B$20,Modélisation!$A$20,IF(C262&gt;=Modélisation!$B$19,Modélisation!$A$19,IF(C262&gt;=Modélisation!$B$18,Modélisation!$A$18,Modélisation!$A$17))),IF(Modélisation!$B$10=5,IF(C262&gt;=Modélisation!$B$21,Modélisation!$A$21,IF(C262&gt;=Modélisation!$B$20,Modélisation!$A$20,IF(C262&gt;=Modélisation!$B$19,Modélisation!$A$19,IF(C262&gt;=Modélisation!$B$18,Modélisation!$A$18,Modélisation!$A$17)))),IF(Modélisation!$B$10=6,IF(C262&gt;=Modélisation!$B$22,Modélisation!$A$22,IF(C262&gt;=Modélisation!$B$21,Modélisation!$A$21,IF(C262&gt;=Modélisation!$B$20,Modélisation!$A$20,IF(C262&gt;=Modélisation!$B$19,Modélisation!$A$19,IF(C262&gt;=Modélisation!$B$18,Modélisation!$A$18,Modélisation!$A$17))))),IF(Modélisation!$B$10=7,IF(C262&gt;=Modélisation!$B$23,Modélisation!$A$23,IF(C262&gt;=Modélisation!$B$22,Modélisation!$A$22,IF(C262&gt;=Modélisation!$B$21,Modélisation!$A$21,IF(C262&gt;=Modélisation!$B$20,Modélisation!$A$20,IF(C262&gt;=Modélisation!$B$19,Modélisation!$A$19,IF(C262&gt;=Modélisation!$B$18,Modélisation!$A$18,Modélisation!$A$17))))))))))))</f>
        <v/>
      </c>
      <c r="F262" s="1" t="str">
        <f>IF(ISBLANK(C262),"",VLOOKUP(E262,Modélisation!$A$17:$H$23,8,FALSE))</f>
        <v/>
      </c>
      <c r="G262" s="4" t="str">
        <f>IF(ISBLANK(C262),"",IF(Modélisation!$B$3="Oui",IF(D262=Liste!$F$2,0%,VLOOKUP(D262,Modélisation!$A$69:$B$86,2,FALSE)),""))</f>
        <v/>
      </c>
      <c r="H262" s="1" t="str">
        <f>IF(ISBLANK(C262),"",IF(Modélisation!$B$3="Oui",F262*(1-G262),F262))</f>
        <v/>
      </c>
    </row>
    <row r="263" spans="1:8" x14ac:dyDescent="0.35">
      <c r="A263" s="2">
        <v>262</v>
      </c>
      <c r="B263" s="36"/>
      <c r="C263" s="39"/>
      <c r="D263" s="37"/>
      <c r="E263" s="1" t="str">
        <f>IF(ISBLANK(C263),"",IF(Modélisation!$B$10=3,IF(C263&gt;=Modélisation!$B$19,Modélisation!$A$19,IF(C263&gt;=Modélisation!$B$18,Modélisation!$A$18,Modélisation!$A$17)),IF(Modélisation!$B$10=4,IF(C263&gt;=Modélisation!$B$20,Modélisation!$A$20,IF(C263&gt;=Modélisation!$B$19,Modélisation!$A$19,IF(C263&gt;=Modélisation!$B$18,Modélisation!$A$18,Modélisation!$A$17))),IF(Modélisation!$B$10=5,IF(C263&gt;=Modélisation!$B$21,Modélisation!$A$21,IF(C263&gt;=Modélisation!$B$20,Modélisation!$A$20,IF(C263&gt;=Modélisation!$B$19,Modélisation!$A$19,IF(C263&gt;=Modélisation!$B$18,Modélisation!$A$18,Modélisation!$A$17)))),IF(Modélisation!$B$10=6,IF(C263&gt;=Modélisation!$B$22,Modélisation!$A$22,IF(C263&gt;=Modélisation!$B$21,Modélisation!$A$21,IF(C263&gt;=Modélisation!$B$20,Modélisation!$A$20,IF(C263&gt;=Modélisation!$B$19,Modélisation!$A$19,IF(C263&gt;=Modélisation!$B$18,Modélisation!$A$18,Modélisation!$A$17))))),IF(Modélisation!$B$10=7,IF(C263&gt;=Modélisation!$B$23,Modélisation!$A$23,IF(C263&gt;=Modélisation!$B$22,Modélisation!$A$22,IF(C263&gt;=Modélisation!$B$21,Modélisation!$A$21,IF(C263&gt;=Modélisation!$B$20,Modélisation!$A$20,IF(C263&gt;=Modélisation!$B$19,Modélisation!$A$19,IF(C263&gt;=Modélisation!$B$18,Modélisation!$A$18,Modélisation!$A$17))))))))))))</f>
        <v/>
      </c>
      <c r="F263" s="1" t="str">
        <f>IF(ISBLANK(C263),"",VLOOKUP(E263,Modélisation!$A$17:$H$23,8,FALSE))</f>
        <v/>
      </c>
      <c r="G263" s="4" t="str">
        <f>IF(ISBLANK(C263),"",IF(Modélisation!$B$3="Oui",IF(D263=Liste!$F$2,0%,VLOOKUP(D263,Modélisation!$A$69:$B$86,2,FALSE)),""))</f>
        <v/>
      </c>
      <c r="H263" s="1" t="str">
        <f>IF(ISBLANK(C263),"",IF(Modélisation!$B$3="Oui",F263*(1-G263),F263))</f>
        <v/>
      </c>
    </row>
    <row r="264" spans="1:8" x14ac:dyDescent="0.35">
      <c r="A264" s="2">
        <v>263</v>
      </c>
      <c r="B264" s="36"/>
      <c r="C264" s="39"/>
      <c r="D264" s="37"/>
      <c r="E264" s="1" t="str">
        <f>IF(ISBLANK(C264),"",IF(Modélisation!$B$10=3,IF(C264&gt;=Modélisation!$B$19,Modélisation!$A$19,IF(C264&gt;=Modélisation!$B$18,Modélisation!$A$18,Modélisation!$A$17)),IF(Modélisation!$B$10=4,IF(C264&gt;=Modélisation!$B$20,Modélisation!$A$20,IF(C264&gt;=Modélisation!$B$19,Modélisation!$A$19,IF(C264&gt;=Modélisation!$B$18,Modélisation!$A$18,Modélisation!$A$17))),IF(Modélisation!$B$10=5,IF(C264&gt;=Modélisation!$B$21,Modélisation!$A$21,IF(C264&gt;=Modélisation!$B$20,Modélisation!$A$20,IF(C264&gt;=Modélisation!$B$19,Modélisation!$A$19,IF(C264&gt;=Modélisation!$B$18,Modélisation!$A$18,Modélisation!$A$17)))),IF(Modélisation!$B$10=6,IF(C264&gt;=Modélisation!$B$22,Modélisation!$A$22,IF(C264&gt;=Modélisation!$B$21,Modélisation!$A$21,IF(C264&gt;=Modélisation!$B$20,Modélisation!$A$20,IF(C264&gt;=Modélisation!$B$19,Modélisation!$A$19,IF(C264&gt;=Modélisation!$B$18,Modélisation!$A$18,Modélisation!$A$17))))),IF(Modélisation!$B$10=7,IF(C264&gt;=Modélisation!$B$23,Modélisation!$A$23,IF(C264&gt;=Modélisation!$B$22,Modélisation!$A$22,IF(C264&gt;=Modélisation!$B$21,Modélisation!$A$21,IF(C264&gt;=Modélisation!$B$20,Modélisation!$A$20,IF(C264&gt;=Modélisation!$B$19,Modélisation!$A$19,IF(C264&gt;=Modélisation!$B$18,Modélisation!$A$18,Modélisation!$A$17))))))))))))</f>
        <v/>
      </c>
      <c r="F264" s="1" t="str">
        <f>IF(ISBLANK(C264),"",VLOOKUP(E264,Modélisation!$A$17:$H$23,8,FALSE))</f>
        <v/>
      </c>
      <c r="G264" s="4" t="str">
        <f>IF(ISBLANK(C264),"",IF(Modélisation!$B$3="Oui",IF(D264=Liste!$F$2,0%,VLOOKUP(D264,Modélisation!$A$69:$B$86,2,FALSE)),""))</f>
        <v/>
      </c>
      <c r="H264" s="1" t="str">
        <f>IF(ISBLANK(C264),"",IF(Modélisation!$B$3="Oui",F264*(1-G264),F264))</f>
        <v/>
      </c>
    </row>
    <row r="265" spans="1:8" x14ac:dyDescent="0.35">
      <c r="A265" s="2">
        <v>264</v>
      </c>
      <c r="B265" s="36"/>
      <c r="C265" s="39"/>
      <c r="D265" s="37"/>
      <c r="E265" s="1" t="str">
        <f>IF(ISBLANK(C265),"",IF(Modélisation!$B$10=3,IF(C265&gt;=Modélisation!$B$19,Modélisation!$A$19,IF(C265&gt;=Modélisation!$B$18,Modélisation!$A$18,Modélisation!$A$17)),IF(Modélisation!$B$10=4,IF(C265&gt;=Modélisation!$B$20,Modélisation!$A$20,IF(C265&gt;=Modélisation!$B$19,Modélisation!$A$19,IF(C265&gt;=Modélisation!$B$18,Modélisation!$A$18,Modélisation!$A$17))),IF(Modélisation!$B$10=5,IF(C265&gt;=Modélisation!$B$21,Modélisation!$A$21,IF(C265&gt;=Modélisation!$B$20,Modélisation!$A$20,IF(C265&gt;=Modélisation!$B$19,Modélisation!$A$19,IF(C265&gt;=Modélisation!$B$18,Modélisation!$A$18,Modélisation!$A$17)))),IF(Modélisation!$B$10=6,IF(C265&gt;=Modélisation!$B$22,Modélisation!$A$22,IF(C265&gt;=Modélisation!$B$21,Modélisation!$A$21,IF(C265&gt;=Modélisation!$B$20,Modélisation!$A$20,IF(C265&gt;=Modélisation!$B$19,Modélisation!$A$19,IF(C265&gt;=Modélisation!$B$18,Modélisation!$A$18,Modélisation!$A$17))))),IF(Modélisation!$B$10=7,IF(C265&gt;=Modélisation!$B$23,Modélisation!$A$23,IF(C265&gt;=Modélisation!$B$22,Modélisation!$A$22,IF(C265&gt;=Modélisation!$B$21,Modélisation!$A$21,IF(C265&gt;=Modélisation!$B$20,Modélisation!$A$20,IF(C265&gt;=Modélisation!$B$19,Modélisation!$A$19,IF(C265&gt;=Modélisation!$B$18,Modélisation!$A$18,Modélisation!$A$17))))))))))))</f>
        <v/>
      </c>
      <c r="F265" s="1" t="str">
        <f>IF(ISBLANK(C265),"",VLOOKUP(E265,Modélisation!$A$17:$H$23,8,FALSE))</f>
        <v/>
      </c>
      <c r="G265" s="4" t="str">
        <f>IF(ISBLANK(C265),"",IF(Modélisation!$B$3="Oui",IF(D265=Liste!$F$2,0%,VLOOKUP(D265,Modélisation!$A$69:$B$86,2,FALSE)),""))</f>
        <v/>
      </c>
      <c r="H265" s="1" t="str">
        <f>IF(ISBLANK(C265),"",IF(Modélisation!$B$3="Oui",F265*(1-G265),F265))</f>
        <v/>
      </c>
    </row>
    <row r="266" spans="1:8" x14ac:dyDescent="0.35">
      <c r="A266" s="2">
        <v>265</v>
      </c>
      <c r="B266" s="36"/>
      <c r="C266" s="39"/>
      <c r="D266" s="37"/>
      <c r="E266" s="1" t="str">
        <f>IF(ISBLANK(C266),"",IF(Modélisation!$B$10=3,IF(C266&gt;=Modélisation!$B$19,Modélisation!$A$19,IF(C266&gt;=Modélisation!$B$18,Modélisation!$A$18,Modélisation!$A$17)),IF(Modélisation!$B$10=4,IF(C266&gt;=Modélisation!$B$20,Modélisation!$A$20,IF(C266&gt;=Modélisation!$B$19,Modélisation!$A$19,IF(C266&gt;=Modélisation!$B$18,Modélisation!$A$18,Modélisation!$A$17))),IF(Modélisation!$B$10=5,IF(C266&gt;=Modélisation!$B$21,Modélisation!$A$21,IF(C266&gt;=Modélisation!$B$20,Modélisation!$A$20,IF(C266&gt;=Modélisation!$B$19,Modélisation!$A$19,IF(C266&gt;=Modélisation!$B$18,Modélisation!$A$18,Modélisation!$A$17)))),IF(Modélisation!$B$10=6,IF(C266&gt;=Modélisation!$B$22,Modélisation!$A$22,IF(C266&gt;=Modélisation!$B$21,Modélisation!$A$21,IF(C266&gt;=Modélisation!$B$20,Modélisation!$A$20,IF(C266&gt;=Modélisation!$B$19,Modélisation!$A$19,IF(C266&gt;=Modélisation!$B$18,Modélisation!$A$18,Modélisation!$A$17))))),IF(Modélisation!$B$10=7,IF(C266&gt;=Modélisation!$B$23,Modélisation!$A$23,IF(C266&gt;=Modélisation!$B$22,Modélisation!$A$22,IF(C266&gt;=Modélisation!$B$21,Modélisation!$A$21,IF(C266&gt;=Modélisation!$B$20,Modélisation!$A$20,IF(C266&gt;=Modélisation!$B$19,Modélisation!$A$19,IF(C266&gt;=Modélisation!$B$18,Modélisation!$A$18,Modélisation!$A$17))))))))))))</f>
        <v/>
      </c>
      <c r="F266" s="1" t="str">
        <f>IF(ISBLANK(C266),"",VLOOKUP(E266,Modélisation!$A$17:$H$23,8,FALSE))</f>
        <v/>
      </c>
      <c r="G266" s="4" t="str">
        <f>IF(ISBLANK(C266),"",IF(Modélisation!$B$3="Oui",IF(D266=Liste!$F$2,0%,VLOOKUP(D266,Modélisation!$A$69:$B$86,2,FALSE)),""))</f>
        <v/>
      </c>
      <c r="H266" s="1" t="str">
        <f>IF(ISBLANK(C266),"",IF(Modélisation!$B$3="Oui",F266*(1-G266),F266))</f>
        <v/>
      </c>
    </row>
    <row r="267" spans="1:8" x14ac:dyDescent="0.35">
      <c r="A267" s="2">
        <v>266</v>
      </c>
      <c r="B267" s="36"/>
      <c r="C267" s="39"/>
      <c r="D267" s="37"/>
      <c r="E267" s="1" t="str">
        <f>IF(ISBLANK(C267),"",IF(Modélisation!$B$10=3,IF(C267&gt;=Modélisation!$B$19,Modélisation!$A$19,IF(C267&gt;=Modélisation!$B$18,Modélisation!$A$18,Modélisation!$A$17)),IF(Modélisation!$B$10=4,IF(C267&gt;=Modélisation!$B$20,Modélisation!$A$20,IF(C267&gt;=Modélisation!$B$19,Modélisation!$A$19,IF(C267&gt;=Modélisation!$B$18,Modélisation!$A$18,Modélisation!$A$17))),IF(Modélisation!$B$10=5,IF(C267&gt;=Modélisation!$B$21,Modélisation!$A$21,IF(C267&gt;=Modélisation!$B$20,Modélisation!$A$20,IF(C267&gt;=Modélisation!$B$19,Modélisation!$A$19,IF(C267&gt;=Modélisation!$B$18,Modélisation!$A$18,Modélisation!$A$17)))),IF(Modélisation!$B$10=6,IF(C267&gt;=Modélisation!$B$22,Modélisation!$A$22,IF(C267&gt;=Modélisation!$B$21,Modélisation!$A$21,IF(C267&gt;=Modélisation!$B$20,Modélisation!$A$20,IF(C267&gt;=Modélisation!$B$19,Modélisation!$A$19,IF(C267&gt;=Modélisation!$B$18,Modélisation!$A$18,Modélisation!$A$17))))),IF(Modélisation!$B$10=7,IF(C267&gt;=Modélisation!$B$23,Modélisation!$A$23,IF(C267&gt;=Modélisation!$B$22,Modélisation!$A$22,IF(C267&gt;=Modélisation!$B$21,Modélisation!$A$21,IF(C267&gt;=Modélisation!$B$20,Modélisation!$A$20,IF(C267&gt;=Modélisation!$B$19,Modélisation!$A$19,IF(C267&gt;=Modélisation!$B$18,Modélisation!$A$18,Modélisation!$A$17))))))))))))</f>
        <v/>
      </c>
      <c r="F267" s="1" t="str">
        <f>IF(ISBLANK(C267),"",VLOOKUP(E267,Modélisation!$A$17:$H$23,8,FALSE))</f>
        <v/>
      </c>
      <c r="G267" s="4" t="str">
        <f>IF(ISBLANK(C267),"",IF(Modélisation!$B$3="Oui",IF(D267=Liste!$F$2,0%,VLOOKUP(D267,Modélisation!$A$69:$B$86,2,FALSE)),""))</f>
        <v/>
      </c>
      <c r="H267" s="1" t="str">
        <f>IF(ISBLANK(C267),"",IF(Modélisation!$B$3="Oui",F267*(1-G267),F267))</f>
        <v/>
      </c>
    </row>
    <row r="268" spans="1:8" x14ac:dyDescent="0.35">
      <c r="A268" s="2">
        <v>267</v>
      </c>
      <c r="B268" s="36"/>
      <c r="C268" s="39"/>
      <c r="D268" s="37"/>
      <c r="E268" s="1" t="str">
        <f>IF(ISBLANK(C268),"",IF(Modélisation!$B$10=3,IF(C268&gt;=Modélisation!$B$19,Modélisation!$A$19,IF(C268&gt;=Modélisation!$B$18,Modélisation!$A$18,Modélisation!$A$17)),IF(Modélisation!$B$10=4,IF(C268&gt;=Modélisation!$B$20,Modélisation!$A$20,IF(C268&gt;=Modélisation!$B$19,Modélisation!$A$19,IF(C268&gt;=Modélisation!$B$18,Modélisation!$A$18,Modélisation!$A$17))),IF(Modélisation!$B$10=5,IF(C268&gt;=Modélisation!$B$21,Modélisation!$A$21,IF(C268&gt;=Modélisation!$B$20,Modélisation!$A$20,IF(C268&gt;=Modélisation!$B$19,Modélisation!$A$19,IF(C268&gt;=Modélisation!$B$18,Modélisation!$A$18,Modélisation!$A$17)))),IF(Modélisation!$B$10=6,IF(C268&gt;=Modélisation!$B$22,Modélisation!$A$22,IF(C268&gt;=Modélisation!$B$21,Modélisation!$A$21,IF(C268&gt;=Modélisation!$B$20,Modélisation!$A$20,IF(C268&gt;=Modélisation!$B$19,Modélisation!$A$19,IF(C268&gt;=Modélisation!$B$18,Modélisation!$A$18,Modélisation!$A$17))))),IF(Modélisation!$B$10=7,IF(C268&gt;=Modélisation!$B$23,Modélisation!$A$23,IF(C268&gt;=Modélisation!$B$22,Modélisation!$A$22,IF(C268&gt;=Modélisation!$B$21,Modélisation!$A$21,IF(C268&gt;=Modélisation!$B$20,Modélisation!$A$20,IF(C268&gt;=Modélisation!$B$19,Modélisation!$A$19,IF(C268&gt;=Modélisation!$B$18,Modélisation!$A$18,Modélisation!$A$17))))))))))))</f>
        <v/>
      </c>
      <c r="F268" s="1" t="str">
        <f>IF(ISBLANK(C268),"",VLOOKUP(E268,Modélisation!$A$17:$H$23,8,FALSE))</f>
        <v/>
      </c>
      <c r="G268" s="4" t="str">
        <f>IF(ISBLANK(C268),"",IF(Modélisation!$B$3="Oui",IF(D268=Liste!$F$2,0%,VLOOKUP(D268,Modélisation!$A$69:$B$86,2,FALSE)),""))</f>
        <v/>
      </c>
      <c r="H268" s="1" t="str">
        <f>IF(ISBLANK(C268),"",IF(Modélisation!$B$3="Oui",F268*(1-G268),F268))</f>
        <v/>
      </c>
    </row>
    <row r="269" spans="1:8" x14ac:dyDescent="0.35">
      <c r="A269" s="2">
        <v>268</v>
      </c>
      <c r="B269" s="36"/>
      <c r="C269" s="39"/>
      <c r="D269" s="37"/>
      <c r="E269" s="1" t="str">
        <f>IF(ISBLANK(C269),"",IF(Modélisation!$B$10=3,IF(C269&gt;=Modélisation!$B$19,Modélisation!$A$19,IF(C269&gt;=Modélisation!$B$18,Modélisation!$A$18,Modélisation!$A$17)),IF(Modélisation!$B$10=4,IF(C269&gt;=Modélisation!$B$20,Modélisation!$A$20,IF(C269&gt;=Modélisation!$B$19,Modélisation!$A$19,IF(C269&gt;=Modélisation!$B$18,Modélisation!$A$18,Modélisation!$A$17))),IF(Modélisation!$B$10=5,IF(C269&gt;=Modélisation!$B$21,Modélisation!$A$21,IF(C269&gt;=Modélisation!$B$20,Modélisation!$A$20,IF(C269&gt;=Modélisation!$B$19,Modélisation!$A$19,IF(C269&gt;=Modélisation!$B$18,Modélisation!$A$18,Modélisation!$A$17)))),IF(Modélisation!$B$10=6,IF(C269&gt;=Modélisation!$B$22,Modélisation!$A$22,IF(C269&gt;=Modélisation!$B$21,Modélisation!$A$21,IF(C269&gt;=Modélisation!$B$20,Modélisation!$A$20,IF(C269&gt;=Modélisation!$B$19,Modélisation!$A$19,IF(C269&gt;=Modélisation!$B$18,Modélisation!$A$18,Modélisation!$A$17))))),IF(Modélisation!$B$10=7,IF(C269&gt;=Modélisation!$B$23,Modélisation!$A$23,IF(C269&gt;=Modélisation!$B$22,Modélisation!$A$22,IF(C269&gt;=Modélisation!$B$21,Modélisation!$A$21,IF(C269&gt;=Modélisation!$B$20,Modélisation!$A$20,IF(C269&gt;=Modélisation!$B$19,Modélisation!$A$19,IF(C269&gt;=Modélisation!$B$18,Modélisation!$A$18,Modélisation!$A$17))))))))))))</f>
        <v/>
      </c>
      <c r="F269" s="1" t="str">
        <f>IF(ISBLANK(C269),"",VLOOKUP(E269,Modélisation!$A$17:$H$23,8,FALSE))</f>
        <v/>
      </c>
      <c r="G269" s="4" t="str">
        <f>IF(ISBLANK(C269),"",IF(Modélisation!$B$3="Oui",IF(D269=Liste!$F$2,0%,VLOOKUP(D269,Modélisation!$A$69:$B$86,2,FALSE)),""))</f>
        <v/>
      </c>
      <c r="H269" s="1" t="str">
        <f>IF(ISBLANK(C269),"",IF(Modélisation!$B$3="Oui",F269*(1-G269),F269))</f>
        <v/>
      </c>
    </row>
    <row r="270" spans="1:8" x14ac:dyDescent="0.35">
      <c r="A270" s="2">
        <v>269</v>
      </c>
      <c r="B270" s="36"/>
      <c r="C270" s="39"/>
      <c r="D270" s="37"/>
      <c r="E270" s="1" t="str">
        <f>IF(ISBLANK(C270),"",IF(Modélisation!$B$10=3,IF(C270&gt;=Modélisation!$B$19,Modélisation!$A$19,IF(C270&gt;=Modélisation!$B$18,Modélisation!$A$18,Modélisation!$A$17)),IF(Modélisation!$B$10=4,IF(C270&gt;=Modélisation!$B$20,Modélisation!$A$20,IF(C270&gt;=Modélisation!$B$19,Modélisation!$A$19,IF(C270&gt;=Modélisation!$B$18,Modélisation!$A$18,Modélisation!$A$17))),IF(Modélisation!$B$10=5,IF(C270&gt;=Modélisation!$B$21,Modélisation!$A$21,IF(C270&gt;=Modélisation!$B$20,Modélisation!$A$20,IF(C270&gt;=Modélisation!$B$19,Modélisation!$A$19,IF(C270&gt;=Modélisation!$B$18,Modélisation!$A$18,Modélisation!$A$17)))),IF(Modélisation!$B$10=6,IF(C270&gt;=Modélisation!$B$22,Modélisation!$A$22,IF(C270&gt;=Modélisation!$B$21,Modélisation!$A$21,IF(C270&gt;=Modélisation!$B$20,Modélisation!$A$20,IF(C270&gt;=Modélisation!$B$19,Modélisation!$A$19,IF(C270&gt;=Modélisation!$B$18,Modélisation!$A$18,Modélisation!$A$17))))),IF(Modélisation!$B$10=7,IF(C270&gt;=Modélisation!$B$23,Modélisation!$A$23,IF(C270&gt;=Modélisation!$B$22,Modélisation!$A$22,IF(C270&gt;=Modélisation!$B$21,Modélisation!$A$21,IF(C270&gt;=Modélisation!$B$20,Modélisation!$A$20,IF(C270&gt;=Modélisation!$B$19,Modélisation!$A$19,IF(C270&gt;=Modélisation!$B$18,Modélisation!$A$18,Modélisation!$A$17))))))))))))</f>
        <v/>
      </c>
      <c r="F270" s="1" t="str">
        <f>IF(ISBLANK(C270),"",VLOOKUP(E270,Modélisation!$A$17:$H$23,8,FALSE))</f>
        <v/>
      </c>
      <c r="G270" s="4" t="str">
        <f>IF(ISBLANK(C270),"",IF(Modélisation!$B$3="Oui",IF(D270=Liste!$F$2,0%,VLOOKUP(D270,Modélisation!$A$69:$B$86,2,FALSE)),""))</f>
        <v/>
      </c>
      <c r="H270" s="1" t="str">
        <f>IF(ISBLANK(C270),"",IF(Modélisation!$B$3="Oui",F270*(1-G270),F270))</f>
        <v/>
      </c>
    </row>
    <row r="271" spans="1:8" x14ac:dyDescent="0.35">
      <c r="A271" s="2">
        <v>270</v>
      </c>
      <c r="B271" s="36"/>
      <c r="C271" s="39"/>
      <c r="D271" s="37"/>
      <c r="E271" s="1" t="str">
        <f>IF(ISBLANK(C271),"",IF(Modélisation!$B$10=3,IF(C271&gt;=Modélisation!$B$19,Modélisation!$A$19,IF(C271&gt;=Modélisation!$B$18,Modélisation!$A$18,Modélisation!$A$17)),IF(Modélisation!$B$10=4,IF(C271&gt;=Modélisation!$B$20,Modélisation!$A$20,IF(C271&gt;=Modélisation!$B$19,Modélisation!$A$19,IF(C271&gt;=Modélisation!$B$18,Modélisation!$A$18,Modélisation!$A$17))),IF(Modélisation!$B$10=5,IF(C271&gt;=Modélisation!$B$21,Modélisation!$A$21,IF(C271&gt;=Modélisation!$B$20,Modélisation!$A$20,IF(C271&gt;=Modélisation!$B$19,Modélisation!$A$19,IF(C271&gt;=Modélisation!$B$18,Modélisation!$A$18,Modélisation!$A$17)))),IF(Modélisation!$B$10=6,IF(C271&gt;=Modélisation!$B$22,Modélisation!$A$22,IF(C271&gt;=Modélisation!$B$21,Modélisation!$A$21,IF(C271&gt;=Modélisation!$B$20,Modélisation!$A$20,IF(C271&gt;=Modélisation!$B$19,Modélisation!$A$19,IF(C271&gt;=Modélisation!$B$18,Modélisation!$A$18,Modélisation!$A$17))))),IF(Modélisation!$B$10=7,IF(C271&gt;=Modélisation!$B$23,Modélisation!$A$23,IF(C271&gt;=Modélisation!$B$22,Modélisation!$A$22,IF(C271&gt;=Modélisation!$B$21,Modélisation!$A$21,IF(C271&gt;=Modélisation!$B$20,Modélisation!$A$20,IF(C271&gt;=Modélisation!$B$19,Modélisation!$A$19,IF(C271&gt;=Modélisation!$B$18,Modélisation!$A$18,Modélisation!$A$17))))))))))))</f>
        <v/>
      </c>
      <c r="F271" s="1" t="str">
        <f>IF(ISBLANK(C271),"",VLOOKUP(E271,Modélisation!$A$17:$H$23,8,FALSE))</f>
        <v/>
      </c>
      <c r="G271" s="4" t="str">
        <f>IF(ISBLANK(C271),"",IF(Modélisation!$B$3="Oui",IF(D271=Liste!$F$2,0%,VLOOKUP(D271,Modélisation!$A$69:$B$86,2,FALSE)),""))</f>
        <v/>
      </c>
      <c r="H271" s="1" t="str">
        <f>IF(ISBLANK(C271),"",IF(Modélisation!$B$3="Oui",F271*(1-G271),F271))</f>
        <v/>
      </c>
    </row>
    <row r="272" spans="1:8" x14ac:dyDescent="0.35">
      <c r="A272" s="2">
        <v>271</v>
      </c>
      <c r="B272" s="36"/>
      <c r="C272" s="39"/>
      <c r="D272" s="37"/>
      <c r="E272" s="1" t="str">
        <f>IF(ISBLANK(C272),"",IF(Modélisation!$B$10=3,IF(C272&gt;=Modélisation!$B$19,Modélisation!$A$19,IF(C272&gt;=Modélisation!$B$18,Modélisation!$A$18,Modélisation!$A$17)),IF(Modélisation!$B$10=4,IF(C272&gt;=Modélisation!$B$20,Modélisation!$A$20,IF(C272&gt;=Modélisation!$B$19,Modélisation!$A$19,IF(C272&gt;=Modélisation!$B$18,Modélisation!$A$18,Modélisation!$A$17))),IF(Modélisation!$B$10=5,IF(C272&gt;=Modélisation!$B$21,Modélisation!$A$21,IF(C272&gt;=Modélisation!$B$20,Modélisation!$A$20,IF(C272&gt;=Modélisation!$B$19,Modélisation!$A$19,IF(C272&gt;=Modélisation!$B$18,Modélisation!$A$18,Modélisation!$A$17)))),IF(Modélisation!$B$10=6,IF(C272&gt;=Modélisation!$B$22,Modélisation!$A$22,IF(C272&gt;=Modélisation!$B$21,Modélisation!$A$21,IF(C272&gt;=Modélisation!$B$20,Modélisation!$A$20,IF(C272&gt;=Modélisation!$B$19,Modélisation!$A$19,IF(C272&gt;=Modélisation!$B$18,Modélisation!$A$18,Modélisation!$A$17))))),IF(Modélisation!$B$10=7,IF(C272&gt;=Modélisation!$B$23,Modélisation!$A$23,IF(C272&gt;=Modélisation!$B$22,Modélisation!$A$22,IF(C272&gt;=Modélisation!$B$21,Modélisation!$A$21,IF(C272&gt;=Modélisation!$B$20,Modélisation!$A$20,IF(C272&gt;=Modélisation!$B$19,Modélisation!$A$19,IF(C272&gt;=Modélisation!$B$18,Modélisation!$A$18,Modélisation!$A$17))))))))))))</f>
        <v/>
      </c>
      <c r="F272" s="1" t="str">
        <f>IF(ISBLANK(C272),"",VLOOKUP(E272,Modélisation!$A$17:$H$23,8,FALSE))</f>
        <v/>
      </c>
      <c r="G272" s="4" t="str">
        <f>IF(ISBLANK(C272),"",IF(Modélisation!$B$3="Oui",IF(D272=Liste!$F$2,0%,VLOOKUP(D272,Modélisation!$A$69:$B$86,2,FALSE)),""))</f>
        <v/>
      </c>
      <c r="H272" s="1" t="str">
        <f>IF(ISBLANK(C272),"",IF(Modélisation!$B$3="Oui",F272*(1-G272),F272))</f>
        <v/>
      </c>
    </row>
    <row r="273" spans="1:8" x14ac:dyDescent="0.35">
      <c r="A273" s="2">
        <v>272</v>
      </c>
      <c r="B273" s="36"/>
      <c r="C273" s="39"/>
      <c r="D273" s="37"/>
      <c r="E273" s="1" t="str">
        <f>IF(ISBLANK(C273),"",IF(Modélisation!$B$10=3,IF(C273&gt;=Modélisation!$B$19,Modélisation!$A$19,IF(C273&gt;=Modélisation!$B$18,Modélisation!$A$18,Modélisation!$A$17)),IF(Modélisation!$B$10=4,IF(C273&gt;=Modélisation!$B$20,Modélisation!$A$20,IF(C273&gt;=Modélisation!$B$19,Modélisation!$A$19,IF(C273&gt;=Modélisation!$B$18,Modélisation!$A$18,Modélisation!$A$17))),IF(Modélisation!$B$10=5,IF(C273&gt;=Modélisation!$B$21,Modélisation!$A$21,IF(C273&gt;=Modélisation!$B$20,Modélisation!$A$20,IF(C273&gt;=Modélisation!$B$19,Modélisation!$A$19,IF(C273&gt;=Modélisation!$B$18,Modélisation!$A$18,Modélisation!$A$17)))),IF(Modélisation!$B$10=6,IF(C273&gt;=Modélisation!$B$22,Modélisation!$A$22,IF(C273&gt;=Modélisation!$B$21,Modélisation!$A$21,IF(C273&gt;=Modélisation!$B$20,Modélisation!$A$20,IF(C273&gt;=Modélisation!$B$19,Modélisation!$A$19,IF(C273&gt;=Modélisation!$B$18,Modélisation!$A$18,Modélisation!$A$17))))),IF(Modélisation!$B$10=7,IF(C273&gt;=Modélisation!$B$23,Modélisation!$A$23,IF(C273&gt;=Modélisation!$B$22,Modélisation!$A$22,IF(C273&gt;=Modélisation!$B$21,Modélisation!$A$21,IF(C273&gt;=Modélisation!$B$20,Modélisation!$A$20,IF(C273&gt;=Modélisation!$B$19,Modélisation!$A$19,IF(C273&gt;=Modélisation!$B$18,Modélisation!$A$18,Modélisation!$A$17))))))))))))</f>
        <v/>
      </c>
      <c r="F273" s="1" t="str">
        <f>IF(ISBLANK(C273),"",VLOOKUP(E273,Modélisation!$A$17:$H$23,8,FALSE))</f>
        <v/>
      </c>
      <c r="G273" s="4" t="str">
        <f>IF(ISBLANK(C273),"",IF(Modélisation!$B$3="Oui",IF(D273=Liste!$F$2,0%,VLOOKUP(D273,Modélisation!$A$69:$B$86,2,FALSE)),""))</f>
        <v/>
      </c>
      <c r="H273" s="1" t="str">
        <f>IF(ISBLANK(C273),"",IF(Modélisation!$B$3="Oui",F273*(1-G273),F273))</f>
        <v/>
      </c>
    </row>
    <row r="274" spans="1:8" x14ac:dyDescent="0.35">
      <c r="A274" s="2">
        <v>273</v>
      </c>
      <c r="B274" s="36"/>
      <c r="C274" s="39"/>
      <c r="D274" s="37"/>
      <c r="E274" s="1" t="str">
        <f>IF(ISBLANK(C274),"",IF(Modélisation!$B$10=3,IF(C274&gt;=Modélisation!$B$19,Modélisation!$A$19,IF(C274&gt;=Modélisation!$B$18,Modélisation!$A$18,Modélisation!$A$17)),IF(Modélisation!$B$10=4,IF(C274&gt;=Modélisation!$B$20,Modélisation!$A$20,IF(C274&gt;=Modélisation!$B$19,Modélisation!$A$19,IF(C274&gt;=Modélisation!$B$18,Modélisation!$A$18,Modélisation!$A$17))),IF(Modélisation!$B$10=5,IF(C274&gt;=Modélisation!$B$21,Modélisation!$A$21,IF(C274&gt;=Modélisation!$B$20,Modélisation!$A$20,IF(C274&gt;=Modélisation!$B$19,Modélisation!$A$19,IF(C274&gt;=Modélisation!$B$18,Modélisation!$A$18,Modélisation!$A$17)))),IF(Modélisation!$B$10=6,IF(C274&gt;=Modélisation!$B$22,Modélisation!$A$22,IF(C274&gt;=Modélisation!$B$21,Modélisation!$A$21,IF(C274&gt;=Modélisation!$B$20,Modélisation!$A$20,IF(C274&gt;=Modélisation!$B$19,Modélisation!$A$19,IF(C274&gt;=Modélisation!$B$18,Modélisation!$A$18,Modélisation!$A$17))))),IF(Modélisation!$B$10=7,IF(C274&gt;=Modélisation!$B$23,Modélisation!$A$23,IF(C274&gt;=Modélisation!$B$22,Modélisation!$A$22,IF(C274&gt;=Modélisation!$B$21,Modélisation!$A$21,IF(C274&gt;=Modélisation!$B$20,Modélisation!$A$20,IF(C274&gt;=Modélisation!$B$19,Modélisation!$A$19,IF(C274&gt;=Modélisation!$B$18,Modélisation!$A$18,Modélisation!$A$17))))))))))))</f>
        <v/>
      </c>
      <c r="F274" s="1" t="str">
        <f>IF(ISBLANK(C274),"",VLOOKUP(E274,Modélisation!$A$17:$H$23,8,FALSE))</f>
        <v/>
      </c>
      <c r="G274" s="4" t="str">
        <f>IF(ISBLANK(C274),"",IF(Modélisation!$B$3="Oui",IF(D274=Liste!$F$2,0%,VLOOKUP(D274,Modélisation!$A$69:$B$86,2,FALSE)),""))</f>
        <v/>
      </c>
      <c r="H274" s="1" t="str">
        <f>IF(ISBLANK(C274),"",IF(Modélisation!$B$3="Oui",F274*(1-G274),F274))</f>
        <v/>
      </c>
    </row>
    <row r="275" spans="1:8" x14ac:dyDescent="0.35">
      <c r="A275" s="2">
        <v>274</v>
      </c>
      <c r="B275" s="36"/>
      <c r="C275" s="39"/>
      <c r="D275" s="37"/>
      <c r="E275" s="1" t="str">
        <f>IF(ISBLANK(C275),"",IF(Modélisation!$B$10=3,IF(C275&gt;=Modélisation!$B$19,Modélisation!$A$19,IF(C275&gt;=Modélisation!$B$18,Modélisation!$A$18,Modélisation!$A$17)),IF(Modélisation!$B$10=4,IF(C275&gt;=Modélisation!$B$20,Modélisation!$A$20,IF(C275&gt;=Modélisation!$B$19,Modélisation!$A$19,IF(C275&gt;=Modélisation!$B$18,Modélisation!$A$18,Modélisation!$A$17))),IF(Modélisation!$B$10=5,IF(C275&gt;=Modélisation!$B$21,Modélisation!$A$21,IF(C275&gt;=Modélisation!$B$20,Modélisation!$A$20,IF(C275&gt;=Modélisation!$B$19,Modélisation!$A$19,IF(C275&gt;=Modélisation!$B$18,Modélisation!$A$18,Modélisation!$A$17)))),IF(Modélisation!$B$10=6,IF(C275&gt;=Modélisation!$B$22,Modélisation!$A$22,IF(C275&gt;=Modélisation!$B$21,Modélisation!$A$21,IF(C275&gt;=Modélisation!$B$20,Modélisation!$A$20,IF(C275&gt;=Modélisation!$B$19,Modélisation!$A$19,IF(C275&gt;=Modélisation!$B$18,Modélisation!$A$18,Modélisation!$A$17))))),IF(Modélisation!$B$10=7,IF(C275&gt;=Modélisation!$B$23,Modélisation!$A$23,IF(C275&gt;=Modélisation!$B$22,Modélisation!$A$22,IF(C275&gt;=Modélisation!$B$21,Modélisation!$A$21,IF(C275&gt;=Modélisation!$B$20,Modélisation!$A$20,IF(C275&gt;=Modélisation!$B$19,Modélisation!$A$19,IF(C275&gt;=Modélisation!$B$18,Modélisation!$A$18,Modélisation!$A$17))))))))))))</f>
        <v/>
      </c>
      <c r="F275" s="1" t="str">
        <f>IF(ISBLANK(C275),"",VLOOKUP(E275,Modélisation!$A$17:$H$23,8,FALSE))</f>
        <v/>
      </c>
      <c r="G275" s="4" t="str">
        <f>IF(ISBLANK(C275),"",IF(Modélisation!$B$3="Oui",IF(D275=Liste!$F$2,0%,VLOOKUP(D275,Modélisation!$A$69:$B$86,2,FALSE)),""))</f>
        <v/>
      </c>
      <c r="H275" s="1" t="str">
        <f>IF(ISBLANK(C275),"",IF(Modélisation!$B$3="Oui",F275*(1-G275),F275))</f>
        <v/>
      </c>
    </row>
    <row r="276" spans="1:8" x14ac:dyDescent="0.35">
      <c r="A276" s="2">
        <v>275</v>
      </c>
      <c r="B276" s="36"/>
      <c r="C276" s="39"/>
      <c r="D276" s="37"/>
      <c r="E276" s="1" t="str">
        <f>IF(ISBLANK(C276),"",IF(Modélisation!$B$10=3,IF(C276&gt;=Modélisation!$B$19,Modélisation!$A$19,IF(C276&gt;=Modélisation!$B$18,Modélisation!$A$18,Modélisation!$A$17)),IF(Modélisation!$B$10=4,IF(C276&gt;=Modélisation!$B$20,Modélisation!$A$20,IF(C276&gt;=Modélisation!$B$19,Modélisation!$A$19,IF(C276&gt;=Modélisation!$B$18,Modélisation!$A$18,Modélisation!$A$17))),IF(Modélisation!$B$10=5,IF(C276&gt;=Modélisation!$B$21,Modélisation!$A$21,IF(C276&gt;=Modélisation!$B$20,Modélisation!$A$20,IF(C276&gt;=Modélisation!$B$19,Modélisation!$A$19,IF(C276&gt;=Modélisation!$B$18,Modélisation!$A$18,Modélisation!$A$17)))),IF(Modélisation!$B$10=6,IF(C276&gt;=Modélisation!$B$22,Modélisation!$A$22,IF(C276&gt;=Modélisation!$B$21,Modélisation!$A$21,IF(C276&gt;=Modélisation!$B$20,Modélisation!$A$20,IF(C276&gt;=Modélisation!$B$19,Modélisation!$A$19,IF(C276&gt;=Modélisation!$B$18,Modélisation!$A$18,Modélisation!$A$17))))),IF(Modélisation!$B$10=7,IF(C276&gt;=Modélisation!$B$23,Modélisation!$A$23,IF(C276&gt;=Modélisation!$B$22,Modélisation!$A$22,IF(C276&gt;=Modélisation!$B$21,Modélisation!$A$21,IF(C276&gt;=Modélisation!$B$20,Modélisation!$A$20,IF(C276&gt;=Modélisation!$B$19,Modélisation!$A$19,IF(C276&gt;=Modélisation!$B$18,Modélisation!$A$18,Modélisation!$A$17))))))))))))</f>
        <v/>
      </c>
      <c r="F276" s="1" t="str">
        <f>IF(ISBLANK(C276),"",VLOOKUP(E276,Modélisation!$A$17:$H$23,8,FALSE))</f>
        <v/>
      </c>
      <c r="G276" s="4" t="str">
        <f>IF(ISBLANK(C276),"",IF(Modélisation!$B$3="Oui",IF(D276=Liste!$F$2,0%,VLOOKUP(D276,Modélisation!$A$69:$B$86,2,FALSE)),""))</f>
        <v/>
      </c>
      <c r="H276" s="1" t="str">
        <f>IF(ISBLANK(C276),"",IF(Modélisation!$B$3="Oui",F276*(1-G276),F276))</f>
        <v/>
      </c>
    </row>
    <row r="277" spans="1:8" x14ac:dyDescent="0.35">
      <c r="A277" s="2">
        <v>276</v>
      </c>
      <c r="B277" s="36"/>
      <c r="C277" s="39"/>
      <c r="D277" s="37"/>
      <c r="E277" s="1" t="str">
        <f>IF(ISBLANK(C277),"",IF(Modélisation!$B$10=3,IF(C277&gt;=Modélisation!$B$19,Modélisation!$A$19,IF(C277&gt;=Modélisation!$B$18,Modélisation!$A$18,Modélisation!$A$17)),IF(Modélisation!$B$10=4,IF(C277&gt;=Modélisation!$B$20,Modélisation!$A$20,IF(C277&gt;=Modélisation!$B$19,Modélisation!$A$19,IF(C277&gt;=Modélisation!$B$18,Modélisation!$A$18,Modélisation!$A$17))),IF(Modélisation!$B$10=5,IF(C277&gt;=Modélisation!$B$21,Modélisation!$A$21,IF(C277&gt;=Modélisation!$B$20,Modélisation!$A$20,IF(C277&gt;=Modélisation!$B$19,Modélisation!$A$19,IF(C277&gt;=Modélisation!$B$18,Modélisation!$A$18,Modélisation!$A$17)))),IF(Modélisation!$B$10=6,IF(C277&gt;=Modélisation!$B$22,Modélisation!$A$22,IF(C277&gt;=Modélisation!$B$21,Modélisation!$A$21,IF(C277&gt;=Modélisation!$B$20,Modélisation!$A$20,IF(C277&gt;=Modélisation!$B$19,Modélisation!$A$19,IF(C277&gt;=Modélisation!$B$18,Modélisation!$A$18,Modélisation!$A$17))))),IF(Modélisation!$B$10=7,IF(C277&gt;=Modélisation!$B$23,Modélisation!$A$23,IF(C277&gt;=Modélisation!$B$22,Modélisation!$A$22,IF(C277&gt;=Modélisation!$B$21,Modélisation!$A$21,IF(C277&gt;=Modélisation!$B$20,Modélisation!$A$20,IF(C277&gt;=Modélisation!$B$19,Modélisation!$A$19,IF(C277&gt;=Modélisation!$B$18,Modélisation!$A$18,Modélisation!$A$17))))))))))))</f>
        <v/>
      </c>
      <c r="F277" s="1" t="str">
        <f>IF(ISBLANK(C277),"",VLOOKUP(E277,Modélisation!$A$17:$H$23,8,FALSE))</f>
        <v/>
      </c>
      <c r="G277" s="4" t="str">
        <f>IF(ISBLANK(C277),"",IF(Modélisation!$B$3="Oui",IF(D277=Liste!$F$2,0%,VLOOKUP(D277,Modélisation!$A$69:$B$86,2,FALSE)),""))</f>
        <v/>
      </c>
      <c r="H277" s="1" t="str">
        <f>IF(ISBLANK(C277),"",IF(Modélisation!$B$3="Oui",F277*(1-G277),F277))</f>
        <v/>
      </c>
    </row>
    <row r="278" spans="1:8" x14ac:dyDescent="0.35">
      <c r="A278" s="2">
        <v>277</v>
      </c>
      <c r="B278" s="36"/>
      <c r="C278" s="39"/>
      <c r="D278" s="37"/>
      <c r="E278" s="1" t="str">
        <f>IF(ISBLANK(C278),"",IF(Modélisation!$B$10=3,IF(C278&gt;=Modélisation!$B$19,Modélisation!$A$19,IF(C278&gt;=Modélisation!$B$18,Modélisation!$A$18,Modélisation!$A$17)),IF(Modélisation!$B$10=4,IF(C278&gt;=Modélisation!$B$20,Modélisation!$A$20,IF(C278&gt;=Modélisation!$B$19,Modélisation!$A$19,IF(C278&gt;=Modélisation!$B$18,Modélisation!$A$18,Modélisation!$A$17))),IF(Modélisation!$B$10=5,IF(C278&gt;=Modélisation!$B$21,Modélisation!$A$21,IF(C278&gt;=Modélisation!$B$20,Modélisation!$A$20,IF(C278&gt;=Modélisation!$B$19,Modélisation!$A$19,IF(C278&gt;=Modélisation!$B$18,Modélisation!$A$18,Modélisation!$A$17)))),IF(Modélisation!$B$10=6,IF(C278&gt;=Modélisation!$B$22,Modélisation!$A$22,IF(C278&gt;=Modélisation!$B$21,Modélisation!$A$21,IF(C278&gt;=Modélisation!$B$20,Modélisation!$A$20,IF(C278&gt;=Modélisation!$B$19,Modélisation!$A$19,IF(C278&gt;=Modélisation!$B$18,Modélisation!$A$18,Modélisation!$A$17))))),IF(Modélisation!$B$10=7,IF(C278&gt;=Modélisation!$B$23,Modélisation!$A$23,IF(C278&gt;=Modélisation!$B$22,Modélisation!$A$22,IF(C278&gt;=Modélisation!$B$21,Modélisation!$A$21,IF(C278&gt;=Modélisation!$B$20,Modélisation!$A$20,IF(C278&gt;=Modélisation!$B$19,Modélisation!$A$19,IF(C278&gt;=Modélisation!$B$18,Modélisation!$A$18,Modélisation!$A$17))))))))))))</f>
        <v/>
      </c>
      <c r="F278" s="1" t="str">
        <f>IF(ISBLANK(C278),"",VLOOKUP(E278,Modélisation!$A$17:$H$23,8,FALSE))</f>
        <v/>
      </c>
      <c r="G278" s="4" t="str">
        <f>IF(ISBLANK(C278),"",IF(Modélisation!$B$3="Oui",IF(D278=Liste!$F$2,0%,VLOOKUP(D278,Modélisation!$A$69:$B$86,2,FALSE)),""))</f>
        <v/>
      </c>
      <c r="H278" s="1" t="str">
        <f>IF(ISBLANK(C278),"",IF(Modélisation!$B$3="Oui",F278*(1-G278),F278))</f>
        <v/>
      </c>
    </row>
    <row r="279" spans="1:8" x14ac:dyDescent="0.35">
      <c r="A279" s="2">
        <v>278</v>
      </c>
      <c r="B279" s="36"/>
      <c r="C279" s="39"/>
      <c r="D279" s="37"/>
      <c r="E279" s="1" t="str">
        <f>IF(ISBLANK(C279),"",IF(Modélisation!$B$10=3,IF(C279&gt;=Modélisation!$B$19,Modélisation!$A$19,IF(C279&gt;=Modélisation!$B$18,Modélisation!$A$18,Modélisation!$A$17)),IF(Modélisation!$B$10=4,IF(C279&gt;=Modélisation!$B$20,Modélisation!$A$20,IF(C279&gt;=Modélisation!$B$19,Modélisation!$A$19,IF(C279&gt;=Modélisation!$B$18,Modélisation!$A$18,Modélisation!$A$17))),IF(Modélisation!$B$10=5,IF(C279&gt;=Modélisation!$B$21,Modélisation!$A$21,IF(C279&gt;=Modélisation!$B$20,Modélisation!$A$20,IF(C279&gt;=Modélisation!$B$19,Modélisation!$A$19,IF(C279&gt;=Modélisation!$B$18,Modélisation!$A$18,Modélisation!$A$17)))),IF(Modélisation!$B$10=6,IF(C279&gt;=Modélisation!$B$22,Modélisation!$A$22,IF(C279&gt;=Modélisation!$B$21,Modélisation!$A$21,IF(C279&gt;=Modélisation!$B$20,Modélisation!$A$20,IF(C279&gt;=Modélisation!$B$19,Modélisation!$A$19,IF(C279&gt;=Modélisation!$B$18,Modélisation!$A$18,Modélisation!$A$17))))),IF(Modélisation!$B$10=7,IF(C279&gt;=Modélisation!$B$23,Modélisation!$A$23,IF(C279&gt;=Modélisation!$B$22,Modélisation!$A$22,IF(C279&gt;=Modélisation!$B$21,Modélisation!$A$21,IF(C279&gt;=Modélisation!$B$20,Modélisation!$A$20,IF(C279&gt;=Modélisation!$B$19,Modélisation!$A$19,IF(C279&gt;=Modélisation!$B$18,Modélisation!$A$18,Modélisation!$A$17))))))))))))</f>
        <v/>
      </c>
      <c r="F279" s="1" t="str">
        <f>IF(ISBLANK(C279),"",VLOOKUP(E279,Modélisation!$A$17:$H$23,8,FALSE))</f>
        <v/>
      </c>
      <c r="G279" s="4" t="str">
        <f>IF(ISBLANK(C279),"",IF(Modélisation!$B$3="Oui",IF(D279=Liste!$F$2,0%,VLOOKUP(D279,Modélisation!$A$69:$B$86,2,FALSE)),""))</f>
        <v/>
      </c>
      <c r="H279" s="1" t="str">
        <f>IF(ISBLANK(C279),"",IF(Modélisation!$B$3="Oui",F279*(1-G279),F279))</f>
        <v/>
      </c>
    </row>
    <row r="280" spans="1:8" x14ac:dyDescent="0.35">
      <c r="A280" s="2">
        <v>279</v>
      </c>
      <c r="B280" s="36"/>
      <c r="C280" s="39"/>
      <c r="D280" s="37"/>
      <c r="E280" s="1" t="str">
        <f>IF(ISBLANK(C280),"",IF(Modélisation!$B$10=3,IF(C280&gt;=Modélisation!$B$19,Modélisation!$A$19,IF(C280&gt;=Modélisation!$B$18,Modélisation!$A$18,Modélisation!$A$17)),IF(Modélisation!$B$10=4,IF(C280&gt;=Modélisation!$B$20,Modélisation!$A$20,IF(C280&gt;=Modélisation!$B$19,Modélisation!$A$19,IF(C280&gt;=Modélisation!$B$18,Modélisation!$A$18,Modélisation!$A$17))),IF(Modélisation!$B$10=5,IF(C280&gt;=Modélisation!$B$21,Modélisation!$A$21,IF(C280&gt;=Modélisation!$B$20,Modélisation!$A$20,IF(C280&gt;=Modélisation!$B$19,Modélisation!$A$19,IF(C280&gt;=Modélisation!$B$18,Modélisation!$A$18,Modélisation!$A$17)))),IF(Modélisation!$B$10=6,IF(C280&gt;=Modélisation!$B$22,Modélisation!$A$22,IF(C280&gt;=Modélisation!$B$21,Modélisation!$A$21,IF(C280&gt;=Modélisation!$B$20,Modélisation!$A$20,IF(C280&gt;=Modélisation!$B$19,Modélisation!$A$19,IF(C280&gt;=Modélisation!$B$18,Modélisation!$A$18,Modélisation!$A$17))))),IF(Modélisation!$B$10=7,IF(C280&gt;=Modélisation!$B$23,Modélisation!$A$23,IF(C280&gt;=Modélisation!$B$22,Modélisation!$A$22,IF(C280&gt;=Modélisation!$B$21,Modélisation!$A$21,IF(C280&gt;=Modélisation!$B$20,Modélisation!$A$20,IF(C280&gt;=Modélisation!$B$19,Modélisation!$A$19,IF(C280&gt;=Modélisation!$B$18,Modélisation!$A$18,Modélisation!$A$17))))))))))))</f>
        <v/>
      </c>
      <c r="F280" s="1" t="str">
        <f>IF(ISBLANK(C280),"",VLOOKUP(E280,Modélisation!$A$17:$H$23,8,FALSE))</f>
        <v/>
      </c>
      <c r="G280" s="4" t="str">
        <f>IF(ISBLANK(C280),"",IF(Modélisation!$B$3="Oui",IF(D280=Liste!$F$2,0%,VLOOKUP(D280,Modélisation!$A$69:$B$86,2,FALSE)),""))</f>
        <v/>
      </c>
      <c r="H280" s="1" t="str">
        <f>IF(ISBLANK(C280),"",IF(Modélisation!$B$3="Oui",F280*(1-G280),F280))</f>
        <v/>
      </c>
    </row>
    <row r="281" spans="1:8" x14ac:dyDescent="0.35">
      <c r="A281" s="2">
        <v>280</v>
      </c>
      <c r="B281" s="36"/>
      <c r="C281" s="39"/>
      <c r="D281" s="37"/>
      <c r="E281" s="1" t="str">
        <f>IF(ISBLANK(C281),"",IF(Modélisation!$B$10=3,IF(C281&gt;=Modélisation!$B$19,Modélisation!$A$19,IF(C281&gt;=Modélisation!$B$18,Modélisation!$A$18,Modélisation!$A$17)),IF(Modélisation!$B$10=4,IF(C281&gt;=Modélisation!$B$20,Modélisation!$A$20,IF(C281&gt;=Modélisation!$B$19,Modélisation!$A$19,IF(C281&gt;=Modélisation!$B$18,Modélisation!$A$18,Modélisation!$A$17))),IF(Modélisation!$B$10=5,IF(C281&gt;=Modélisation!$B$21,Modélisation!$A$21,IF(C281&gt;=Modélisation!$B$20,Modélisation!$A$20,IF(C281&gt;=Modélisation!$B$19,Modélisation!$A$19,IF(C281&gt;=Modélisation!$B$18,Modélisation!$A$18,Modélisation!$A$17)))),IF(Modélisation!$B$10=6,IF(C281&gt;=Modélisation!$B$22,Modélisation!$A$22,IF(C281&gt;=Modélisation!$B$21,Modélisation!$A$21,IF(C281&gt;=Modélisation!$B$20,Modélisation!$A$20,IF(C281&gt;=Modélisation!$B$19,Modélisation!$A$19,IF(C281&gt;=Modélisation!$B$18,Modélisation!$A$18,Modélisation!$A$17))))),IF(Modélisation!$B$10=7,IF(C281&gt;=Modélisation!$B$23,Modélisation!$A$23,IF(C281&gt;=Modélisation!$B$22,Modélisation!$A$22,IF(C281&gt;=Modélisation!$B$21,Modélisation!$A$21,IF(C281&gt;=Modélisation!$B$20,Modélisation!$A$20,IF(C281&gt;=Modélisation!$B$19,Modélisation!$A$19,IF(C281&gt;=Modélisation!$B$18,Modélisation!$A$18,Modélisation!$A$17))))))))))))</f>
        <v/>
      </c>
      <c r="F281" s="1" t="str">
        <f>IF(ISBLANK(C281),"",VLOOKUP(E281,Modélisation!$A$17:$H$23,8,FALSE))</f>
        <v/>
      </c>
      <c r="G281" s="4" t="str">
        <f>IF(ISBLANK(C281),"",IF(Modélisation!$B$3="Oui",IF(D281=Liste!$F$2,0%,VLOOKUP(D281,Modélisation!$A$69:$B$86,2,FALSE)),""))</f>
        <v/>
      </c>
      <c r="H281" s="1" t="str">
        <f>IF(ISBLANK(C281),"",IF(Modélisation!$B$3="Oui",F281*(1-G281),F281))</f>
        <v/>
      </c>
    </row>
    <row r="282" spans="1:8" x14ac:dyDescent="0.35">
      <c r="A282" s="2">
        <v>281</v>
      </c>
      <c r="B282" s="36"/>
      <c r="C282" s="39"/>
      <c r="D282" s="37"/>
      <c r="E282" s="1" t="str">
        <f>IF(ISBLANK(C282),"",IF(Modélisation!$B$10=3,IF(C282&gt;=Modélisation!$B$19,Modélisation!$A$19,IF(C282&gt;=Modélisation!$B$18,Modélisation!$A$18,Modélisation!$A$17)),IF(Modélisation!$B$10=4,IF(C282&gt;=Modélisation!$B$20,Modélisation!$A$20,IF(C282&gt;=Modélisation!$B$19,Modélisation!$A$19,IF(C282&gt;=Modélisation!$B$18,Modélisation!$A$18,Modélisation!$A$17))),IF(Modélisation!$B$10=5,IF(C282&gt;=Modélisation!$B$21,Modélisation!$A$21,IF(C282&gt;=Modélisation!$B$20,Modélisation!$A$20,IF(C282&gt;=Modélisation!$B$19,Modélisation!$A$19,IF(C282&gt;=Modélisation!$B$18,Modélisation!$A$18,Modélisation!$A$17)))),IF(Modélisation!$B$10=6,IF(C282&gt;=Modélisation!$B$22,Modélisation!$A$22,IF(C282&gt;=Modélisation!$B$21,Modélisation!$A$21,IF(C282&gt;=Modélisation!$B$20,Modélisation!$A$20,IF(C282&gt;=Modélisation!$B$19,Modélisation!$A$19,IF(C282&gt;=Modélisation!$B$18,Modélisation!$A$18,Modélisation!$A$17))))),IF(Modélisation!$B$10=7,IF(C282&gt;=Modélisation!$B$23,Modélisation!$A$23,IF(C282&gt;=Modélisation!$B$22,Modélisation!$A$22,IF(C282&gt;=Modélisation!$B$21,Modélisation!$A$21,IF(C282&gt;=Modélisation!$B$20,Modélisation!$A$20,IF(C282&gt;=Modélisation!$B$19,Modélisation!$A$19,IF(C282&gt;=Modélisation!$B$18,Modélisation!$A$18,Modélisation!$A$17))))))))))))</f>
        <v/>
      </c>
      <c r="F282" s="1" t="str">
        <f>IF(ISBLANK(C282),"",VLOOKUP(E282,Modélisation!$A$17:$H$23,8,FALSE))</f>
        <v/>
      </c>
      <c r="G282" s="4" t="str">
        <f>IF(ISBLANK(C282),"",IF(Modélisation!$B$3="Oui",IF(D282=Liste!$F$2,0%,VLOOKUP(D282,Modélisation!$A$69:$B$86,2,FALSE)),""))</f>
        <v/>
      </c>
      <c r="H282" s="1" t="str">
        <f>IF(ISBLANK(C282),"",IF(Modélisation!$B$3="Oui",F282*(1-G282),F282))</f>
        <v/>
      </c>
    </row>
    <row r="283" spans="1:8" x14ac:dyDescent="0.35">
      <c r="A283" s="2">
        <v>282</v>
      </c>
      <c r="B283" s="36"/>
      <c r="C283" s="39"/>
      <c r="D283" s="37"/>
      <c r="E283" s="1" t="str">
        <f>IF(ISBLANK(C283),"",IF(Modélisation!$B$10=3,IF(C283&gt;=Modélisation!$B$19,Modélisation!$A$19,IF(C283&gt;=Modélisation!$B$18,Modélisation!$A$18,Modélisation!$A$17)),IF(Modélisation!$B$10=4,IF(C283&gt;=Modélisation!$B$20,Modélisation!$A$20,IF(C283&gt;=Modélisation!$B$19,Modélisation!$A$19,IF(C283&gt;=Modélisation!$B$18,Modélisation!$A$18,Modélisation!$A$17))),IF(Modélisation!$B$10=5,IF(C283&gt;=Modélisation!$B$21,Modélisation!$A$21,IF(C283&gt;=Modélisation!$B$20,Modélisation!$A$20,IF(C283&gt;=Modélisation!$B$19,Modélisation!$A$19,IF(C283&gt;=Modélisation!$B$18,Modélisation!$A$18,Modélisation!$A$17)))),IF(Modélisation!$B$10=6,IF(C283&gt;=Modélisation!$B$22,Modélisation!$A$22,IF(C283&gt;=Modélisation!$B$21,Modélisation!$A$21,IF(C283&gt;=Modélisation!$B$20,Modélisation!$A$20,IF(C283&gt;=Modélisation!$B$19,Modélisation!$A$19,IF(C283&gt;=Modélisation!$B$18,Modélisation!$A$18,Modélisation!$A$17))))),IF(Modélisation!$B$10=7,IF(C283&gt;=Modélisation!$B$23,Modélisation!$A$23,IF(C283&gt;=Modélisation!$B$22,Modélisation!$A$22,IF(C283&gt;=Modélisation!$B$21,Modélisation!$A$21,IF(C283&gt;=Modélisation!$B$20,Modélisation!$A$20,IF(C283&gt;=Modélisation!$B$19,Modélisation!$A$19,IF(C283&gt;=Modélisation!$B$18,Modélisation!$A$18,Modélisation!$A$17))))))))))))</f>
        <v/>
      </c>
      <c r="F283" s="1" t="str">
        <f>IF(ISBLANK(C283),"",VLOOKUP(E283,Modélisation!$A$17:$H$23,8,FALSE))</f>
        <v/>
      </c>
      <c r="G283" s="4" t="str">
        <f>IF(ISBLANK(C283),"",IF(Modélisation!$B$3="Oui",IF(D283=Liste!$F$2,0%,VLOOKUP(D283,Modélisation!$A$69:$B$86,2,FALSE)),""))</f>
        <v/>
      </c>
      <c r="H283" s="1" t="str">
        <f>IF(ISBLANK(C283),"",IF(Modélisation!$B$3="Oui",F283*(1-G283),F283))</f>
        <v/>
      </c>
    </row>
    <row r="284" spans="1:8" x14ac:dyDescent="0.35">
      <c r="A284" s="2">
        <v>283</v>
      </c>
      <c r="B284" s="36"/>
      <c r="C284" s="39"/>
      <c r="D284" s="37"/>
      <c r="E284" s="1" t="str">
        <f>IF(ISBLANK(C284),"",IF(Modélisation!$B$10=3,IF(C284&gt;=Modélisation!$B$19,Modélisation!$A$19,IF(C284&gt;=Modélisation!$B$18,Modélisation!$A$18,Modélisation!$A$17)),IF(Modélisation!$B$10=4,IF(C284&gt;=Modélisation!$B$20,Modélisation!$A$20,IF(C284&gt;=Modélisation!$B$19,Modélisation!$A$19,IF(C284&gt;=Modélisation!$B$18,Modélisation!$A$18,Modélisation!$A$17))),IF(Modélisation!$B$10=5,IF(C284&gt;=Modélisation!$B$21,Modélisation!$A$21,IF(C284&gt;=Modélisation!$B$20,Modélisation!$A$20,IF(C284&gt;=Modélisation!$B$19,Modélisation!$A$19,IF(C284&gt;=Modélisation!$B$18,Modélisation!$A$18,Modélisation!$A$17)))),IF(Modélisation!$B$10=6,IF(C284&gt;=Modélisation!$B$22,Modélisation!$A$22,IF(C284&gt;=Modélisation!$B$21,Modélisation!$A$21,IF(C284&gt;=Modélisation!$B$20,Modélisation!$A$20,IF(C284&gt;=Modélisation!$B$19,Modélisation!$A$19,IF(C284&gt;=Modélisation!$B$18,Modélisation!$A$18,Modélisation!$A$17))))),IF(Modélisation!$B$10=7,IF(C284&gt;=Modélisation!$B$23,Modélisation!$A$23,IF(C284&gt;=Modélisation!$B$22,Modélisation!$A$22,IF(C284&gt;=Modélisation!$B$21,Modélisation!$A$21,IF(C284&gt;=Modélisation!$B$20,Modélisation!$A$20,IF(C284&gt;=Modélisation!$B$19,Modélisation!$A$19,IF(C284&gt;=Modélisation!$B$18,Modélisation!$A$18,Modélisation!$A$17))))))))))))</f>
        <v/>
      </c>
      <c r="F284" s="1" t="str">
        <f>IF(ISBLANK(C284),"",VLOOKUP(E284,Modélisation!$A$17:$H$23,8,FALSE))</f>
        <v/>
      </c>
      <c r="G284" s="4" t="str">
        <f>IF(ISBLANK(C284),"",IF(Modélisation!$B$3="Oui",IF(D284=Liste!$F$2,0%,VLOOKUP(D284,Modélisation!$A$69:$B$86,2,FALSE)),""))</f>
        <v/>
      </c>
      <c r="H284" s="1" t="str">
        <f>IF(ISBLANK(C284),"",IF(Modélisation!$B$3="Oui",F284*(1-G284),F284))</f>
        <v/>
      </c>
    </row>
    <row r="285" spans="1:8" x14ac:dyDescent="0.35">
      <c r="A285" s="2">
        <v>284</v>
      </c>
      <c r="B285" s="36"/>
      <c r="C285" s="39"/>
      <c r="D285" s="37"/>
      <c r="E285" s="1" t="str">
        <f>IF(ISBLANK(C285),"",IF(Modélisation!$B$10=3,IF(C285&gt;=Modélisation!$B$19,Modélisation!$A$19,IF(C285&gt;=Modélisation!$B$18,Modélisation!$A$18,Modélisation!$A$17)),IF(Modélisation!$B$10=4,IF(C285&gt;=Modélisation!$B$20,Modélisation!$A$20,IF(C285&gt;=Modélisation!$B$19,Modélisation!$A$19,IF(C285&gt;=Modélisation!$B$18,Modélisation!$A$18,Modélisation!$A$17))),IF(Modélisation!$B$10=5,IF(C285&gt;=Modélisation!$B$21,Modélisation!$A$21,IF(C285&gt;=Modélisation!$B$20,Modélisation!$A$20,IF(C285&gt;=Modélisation!$B$19,Modélisation!$A$19,IF(C285&gt;=Modélisation!$B$18,Modélisation!$A$18,Modélisation!$A$17)))),IF(Modélisation!$B$10=6,IF(C285&gt;=Modélisation!$B$22,Modélisation!$A$22,IF(C285&gt;=Modélisation!$B$21,Modélisation!$A$21,IF(C285&gt;=Modélisation!$B$20,Modélisation!$A$20,IF(C285&gt;=Modélisation!$B$19,Modélisation!$A$19,IF(C285&gt;=Modélisation!$B$18,Modélisation!$A$18,Modélisation!$A$17))))),IF(Modélisation!$B$10=7,IF(C285&gt;=Modélisation!$B$23,Modélisation!$A$23,IF(C285&gt;=Modélisation!$B$22,Modélisation!$A$22,IF(C285&gt;=Modélisation!$B$21,Modélisation!$A$21,IF(C285&gt;=Modélisation!$B$20,Modélisation!$A$20,IF(C285&gt;=Modélisation!$B$19,Modélisation!$A$19,IF(C285&gt;=Modélisation!$B$18,Modélisation!$A$18,Modélisation!$A$17))))))))))))</f>
        <v/>
      </c>
      <c r="F285" s="1" t="str">
        <f>IF(ISBLANK(C285),"",VLOOKUP(E285,Modélisation!$A$17:$H$23,8,FALSE))</f>
        <v/>
      </c>
      <c r="G285" s="4" t="str">
        <f>IF(ISBLANK(C285),"",IF(Modélisation!$B$3="Oui",IF(D285=Liste!$F$2,0%,VLOOKUP(D285,Modélisation!$A$69:$B$86,2,FALSE)),""))</f>
        <v/>
      </c>
      <c r="H285" s="1" t="str">
        <f>IF(ISBLANK(C285),"",IF(Modélisation!$B$3="Oui",F285*(1-G285),F285))</f>
        <v/>
      </c>
    </row>
    <row r="286" spans="1:8" x14ac:dyDescent="0.35">
      <c r="A286" s="2">
        <v>285</v>
      </c>
      <c r="B286" s="36"/>
      <c r="C286" s="39"/>
      <c r="D286" s="37"/>
      <c r="E286" s="1" t="str">
        <f>IF(ISBLANK(C286),"",IF(Modélisation!$B$10=3,IF(C286&gt;=Modélisation!$B$19,Modélisation!$A$19,IF(C286&gt;=Modélisation!$B$18,Modélisation!$A$18,Modélisation!$A$17)),IF(Modélisation!$B$10=4,IF(C286&gt;=Modélisation!$B$20,Modélisation!$A$20,IF(C286&gt;=Modélisation!$B$19,Modélisation!$A$19,IF(C286&gt;=Modélisation!$B$18,Modélisation!$A$18,Modélisation!$A$17))),IF(Modélisation!$B$10=5,IF(C286&gt;=Modélisation!$B$21,Modélisation!$A$21,IF(C286&gt;=Modélisation!$B$20,Modélisation!$A$20,IF(C286&gt;=Modélisation!$B$19,Modélisation!$A$19,IF(C286&gt;=Modélisation!$B$18,Modélisation!$A$18,Modélisation!$A$17)))),IF(Modélisation!$B$10=6,IF(C286&gt;=Modélisation!$B$22,Modélisation!$A$22,IF(C286&gt;=Modélisation!$B$21,Modélisation!$A$21,IF(C286&gt;=Modélisation!$B$20,Modélisation!$A$20,IF(C286&gt;=Modélisation!$B$19,Modélisation!$A$19,IF(C286&gt;=Modélisation!$B$18,Modélisation!$A$18,Modélisation!$A$17))))),IF(Modélisation!$B$10=7,IF(C286&gt;=Modélisation!$B$23,Modélisation!$A$23,IF(C286&gt;=Modélisation!$B$22,Modélisation!$A$22,IF(C286&gt;=Modélisation!$B$21,Modélisation!$A$21,IF(C286&gt;=Modélisation!$B$20,Modélisation!$A$20,IF(C286&gt;=Modélisation!$B$19,Modélisation!$A$19,IF(C286&gt;=Modélisation!$B$18,Modélisation!$A$18,Modélisation!$A$17))))))))))))</f>
        <v/>
      </c>
      <c r="F286" s="1" t="str">
        <f>IF(ISBLANK(C286),"",VLOOKUP(E286,Modélisation!$A$17:$H$23,8,FALSE))</f>
        <v/>
      </c>
      <c r="G286" s="4" t="str">
        <f>IF(ISBLANK(C286),"",IF(Modélisation!$B$3="Oui",IF(D286=Liste!$F$2,0%,VLOOKUP(D286,Modélisation!$A$69:$B$86,2,FALSE)),""))</f>
        <v/>
      </c>
      <c r="H286" s="1" t="str">
        <f>IF(ISBLANK(C286),"",IF(Modélisation!$B$3="Oui",F286*(1-G286),F286))</f>
        <v/>
      </c>
    </row>
    <row r="287" spans="1:8" x14ac:dyDescent="0.35">
      <c r="A287" s="2">
        <v>286</v>
      </c>
      <c r="B287" s="36"/>
      <c r="C287" s="39"/>
      <c r="D287" s="37"/>
      <c r="E287" s="1" t="str">
        <f>IF(ISBLANK(C287),"",IF(Modélisation!$B$10=3,IF(C287&gt;=Modélisation!$B$19,Modélisation!$A$19,IF(C287&gt;=Modélisation!$B$18,Modélisation!$A$18,Modélisation!$A$17)),IF(Modélisation!$B$10=4,IF(C287&gt;=Modélisation!$B$20,Modélisation!$A$20,IF(C287&gt;=Modélisation!$B$19,Modélisation!$A$19,IF(C287&gt;=Modélisation!$B$18,Modélisation!$A$18,Modélisation!$A$17))),IF(Modélisation!$B$10=5,IF(C287&gt;=Modélisation!$B$21,Modélisation!$A$21,IF(C287&gt;=Modélisation!$B$20,Modélisation!$A$20,IF(C287&gt;=Modélisation!$B$19,Modélisation!$A$19,IF(C287&gt;=Modélisation!$B$18,Modélisation!$A$18,Modélisation!$A$17)))),IF(Modélisation!$B$10=6,IF(C287&gt;=Modélisation!$B$22,Modélisation!$A$22,IF(C287&gt;=Modélisation!$B$21,Modélisation!$A$21,IF(C287&gt;=Modélisation!$B$20,Modélisation!$A$20,IF(C287&gt;=Modélisation!$B$19,Modélisation!$A$19,IF(C287&gt;=Modélisation!$B$18,Modélisation!$A$18,Modélisation!$A$17))))),IF(Modélisation!$B$10=7,IF(C287&gt;=Modélisation!$B$23,Modélisation!$A$23,IF(C287&gt;=Modélisation!$B$22,Modélisation!$A$22,IF(C287&gt;=Modélisation!$B$21,Modélisation!$A$21,IF(C287&gt;=Modélisation!$B$20,Modélisation!$A$20,IF(C287&gt;=Modélisation!$B$19,Modélisation!$A$19,IF(C287&gt;=Modélisation!$B$18,Modélisation!$A$18,Modélisation!$A$17))))))))))))</f>
        <v/>
      </c>
      <c r="F287" s="1" t="str">
        <f>IF(ISBLANK(C287),"",VLOOKUP(E287,Modélisation!$A$17:$H$23,8,FALSE))</f>
        <v/>
      </c>
      <c r="G287" s="4" t="str">
        <f>IF(ISBLANK(C287),"",IF(Modélisation!$B$3="Oui",IF(D287=Liste!$F$2,0%,VLOOKUP(D287,Modélisation!$A$69:$B$86,2,FALSE)),""))</f>
        <v/>
      </c>
      <c r="H287" s="1" t="str">
        <f>IF(ISBLANK(C287),"",IF(Modélisation!$B$3="Oui",F287*(1-G287),F287))</f>
        <v/>
      </c>
    </row>
    <row r="288" spans="1:8" x14ac:dyDescent="0.35">
      <c r="A288" s="2">
        <v>287</v>
      </c>
      <c r="B288" s="36"/>
      <c r="C288" s="39"/>
      <c r="D288" s="37"/>
      <c r="E288" s="1" t="str">
        <f>IF(ISBLANK(C288),"",IF(Modélisation!$B$10=3,IF(C288&gt;=Modélisation!$B$19,Modélisation!$A$19,IF(C288&gt;=Modélisation!$B$18,Modélisation!$A$18,Modélisation!$A$17)),IF(Modélisation!$B$10=4,IF(C288&gt;=Modélisation!$B$20,Modélisation!$A$20,IF(C288&gt;=Modélisation!$B$19,Modélisation!$A$19,IF(C288&gt;=Modélisation!$B$18,Modélisation!$A$18,Modélisation!$A$17))),IF(Modélisation!$B$10=5,IF(C288&gt;=Modélisation!$B$21,Modélisation!$A$21,IF(C288&gt;=Modélisation!$B$20,Modélisation!$A$20,IF(C288&gt;=Modélisation!$B$19,Modélisation!$A$19,IF(C288&gt;=Modélisation!$B$18,Modélisation!$A$18,Modélisation!$A$17)))),IF(Modélisation!$B$10=6,IF(C288&gt;=Modélisation!$B$22,Modélisation!$A$22,IF(C288&gt;=Modélisation!$B$21,Modélisation!$A$21,IF(C288&gt;=Modélisation!$B$20,Modélisation!$A$20,IF(C288&gt;=Modélisation!$B$19,Modélisation!$A$19,IF(C288&gt;=Modélisation!$B$18,Modélisation!$A$18,Modélisation!$A$17))))),IF(Modélisation!$B$10=7,IF(C288&gt;=Modélisation!$B$23,Modélisation!$A$23,IF(C288&gt;=Modélisation!$B$22,Modélisation!$A$22,IF(C288&gt;=Modélisation!$B$21,Modélisation!$A$21,IF(C288&gt;=Modélisation!$B$20,Modélisation!$A$20,IF(C288&gt;=Modélisation!$B$19,Modélisation!$A$19,IF(C288&gt;=Modélisation!$B$18,Modélisation!$A$18,Modélisation!$A$17))))))))))))</f>
        <v/>
      </c>
      <c r="F288" s="1" t="str">
        <f>IF(ISBLANK(C288),"",VLOOKUP(E288,Modélisation!$A$17:$H$23,8,FALSE))</f>
        <v/>
      </c>
      <c r="G288" s="4" t="str">
        <f>IF(ISBLANK(C288),"",IF(Modélisation!$B$3="Oui",IF(D288=Liste!$F$2,0%,VLOOKUP(D288,Modélisation!$A$69:$B$86,2,FALSE)),""))</f>
        <v/>
      </c>
      <c r="H288" s="1" t="str">
        <f>IF(ISBLANK(C288),"",IF(Modélisation!$B$3="Oui",F288*(1-G288),F288))</f>
        <v/>
      </c>
    </row>
    <row r="289" spans="1:8" x14ac:dyDescent="0.35">
      <c r="A289" s="2">
        <v>288</v>
      </c>
      <c r="B289" s="36"/>
      <c r="C289" s="39"/>
      <c r="D289" s="37"/>
      <c r="E289" s="1" t="str">
        <f>IF(ISBLANK(C289),"",IF(Modélisation!$B$10=3,IF(C289&gt;=Modélisation!$B$19,Modélisation!$A$19,IF(C289&gt;=Modélisation!$B$18,Modélisation!$A$18,Modélisation!$A$17)),IF(Modélisation!$B$10=4,IF(C289&gt;=Modélisation!$B$20,Modélisation!$A$20,IF(C289&gt;=Modélisation!$B$19,Modélisation!$A$19,IF(C289&gt;=Modélisation!$B$18,Modélisation!$A$18,Modélisation!$A$17))),IF(Modélisation!$B$10=5,IF(C289&gt;=Modélisation!$B$21,Modélisation!$A$21,IF(C289&gt;=Modélisation!$B$20,Modélisation!$A$20,IF(C289&gt;=Modélisation!$B$19,Modélisation!$A$19,IF(C289&gt;=Modélisation!$B$18,Modélisation!$A$18,Modélisation!$A$17)))),IF(Modélisation!$B$10=6,IF(C289&gt;=Modélisation!$B$22,Modélisation!$A$22,IF(C289&gt;=Modélisation!$B$21,Modélisation!$A$21,IF(C289&gt;=Modélisation!$B$20,Modélisation!$A$20,IF(C289&gt;=Modélisation!$B$19,Modélisation!$A$19,IF(C289&gt;=Modélisation!$B$18,Modélisation!$A$18,Modélisation!$A$17))))),IF(Modélisation!$B$10=7,IF(C289&gt;=Modélisation!$B$23,Modélisation!$A$23,IF(C289&gt;=Modélisation!$B$22,Modélisation!$A$22,IF(C289&gt;=Modélisation!$B$21,Modélisation!$A$21,IF(C289&gt;=Modélisation!$B$20,Modélisation!$A$20,IF(C289&gt;=Modélisation!$B$19,Modélisation!$A$19,IF(C289&gt;=Modélisation!$B$18,Modélisation!$A$18,Modélisation!$A$17))))))))))))</f>
        <v/>
      </c>
      <c r="F289" s="1" t="str">
        <f>IF(ISBLANK(C289),"",VLOOKUP(E289,Modélisation!$A$17:$H$23,8,FALSE))</f>
        <v/>
      </c>
      <c r="G289" s="4" t="str">
        <f>IF(ISBLANK(C289),"",IF(Modélisation!$B$3="Oui",IF(D289=Liste!$F$2,0%,VLOOKUP(D289,Modélisation!$A$69:$B$86,2,FALSE)),""))</f>
        <v/>
      </c>
      <c r="H289" s="1" t="str">
        <f>IF(ISBLANK(C289),"",IF(Modélisation!$B$3="Oui",F289*(1-G289),F289))</f>
        <v/>
      </c>
    </row>
    <row r="290" spans="1:8" x14ac:dyDescent="0.35">
      <c r="A290" s="2">
        <v>289</v>
      </c>
      <c r="B290" s="36"/>
      <c r="C290" s="39"/>
      <c r="D290" s="37"/>
      <c r="E290" s="1" t="str">
        <f>IF(ISBLANK(C290),"",IF(Modélisation!$B$10=3,IF(C290&gt;=Modélisation!$B$19,Modélisation!$A$19,IF(C290&gt;=Modélisation!$B$18,Modélisation!$A$18,Modélisation!$A$17)),IF(Modélisation!$B$10=4,IF(C290&gt;=Modélisation!$B$20,Modélisation!$A$20,IF(C290&gt;=Modélisation!$B$19,Modélisation!$A$19,IF(C290&gt;=Modélisation!$B$18,Modélisation!$A$18,Modélisation!$A$17))),IF(Modélisation!$B$10=5,IF(C290&gt;=Modélisation!$B$21,Modélisation!$A$21,IF(C290&gt;=Modélisation!$B$20,Modélisation!$A$20,IF(C290&gt;=Modélisation!$B$19,Modélisation!$A$19,IF(C290&gt;=Modélisation!$B$18,Modélisation!$A$18,Modélisation!$A$17)))),IF(Modélisation!$B$10=6,IF(C290&gt;=Modélisation!$B$22,Modélisation!$A$22,IF(C290&gt;=Modélisation!$B$21,Modélisation!$A$21,IF(C290&gt;=Modélisation!$B$20,Modélisation!$A$20,IF(C290&gt;=Modélisation!$B$19,Modélisation!$A$19,IF(C290&gt;=Modélisation!$B$18,Modélisation!$A$18,Modélisation!$A$17))))),IF(Modélisation!$B$10=7,IF(C290&gt;=Modélisation!$B$23,Modélisation!$A$23,IF(C290&gt;=Modélisation!$B$22,Modélisation!$A$22,IF(C290&gt;=Modélisation!$B$21,Modélisation!$A$21,IF(C290&gt;=Modélisation!$B$20,Modélisation!$A$20,IF(C290&gt;=Modélisation!$B$19,Modélisation!$A$19,IF(C290&gt;=Modélisation!$B$18,Modélisation!$A$18,Modélisation!$A$17))))))))))))</f>
        <v/>
      </c>
      <c r="F290" s="1" t="str">
        <f>IF(ISBLANK(C290),"",VLOOKUP(E290,Modélisation!$A$17:$H$23,8,FALSE))</f>
        <v/>
      </c>
      <c r="G290" s="4" t="str">
        <f>IF(ISBLANK(C290),"",IF(Modélisation!$B$3="Oui",IF(D290=Liste!$F$2,0%,VLOOKUP(D290,Modélisation!$A$69:$B$86,2,FALSE)),""))</f>
        <v/>
      </c>
      <c r="H290" s="1" t="str">
        <f>IF(ISBLANK(C290),"",IF(Modélisation!$B$3="Oui",F290*(1-G290),F290))</f>
        <v/>
      </c>
    </row>
    <row r="291" spans="1:8" x14ac:dyDescent="0.35">
      <c r="A291" s="2">
        <v>290</v>
      </c>
      <c r="B291" s="36"/>
      <c r="C291" s="39"/>
      <c r="D291" s="37"/>
      <c r="E291" s="1" t="str">
        <f>IF(ISBLANK(C291),"",IF(Modélisation!$B$10=3,IF(C291&gt;=Modélisation!$B$19,Modélisation!$A$19,IF(C291&gt;=Modélisation!$B$18,Modélisation!$A$18,Modélisation!$A$17)),IF(Modélisation!$B$10=4,IF(C291&gt;=Modélisation!$B$20,Modélisation!$A$20,IF(C291&gt;=Modélisation!$B$19,Modélisation!$A$19,IF(C291&gt;=Modélisation!$B$18,Modélisation!$A$18,Modélisation!$A$17))),IF(Modélisation!$B$10=5,IF(C291&gt;=Modélisation!$B$21,Modélisation!$A$21,IF(C291&gt;=Modélisation!$B$20,Modélisation!$A$20,IF(C291&gt;=Modélisation!$B$19,Modélisation!$A$19,IF(C291&gt;=Modélisation!$B$18,Modélisation!$A$18,Modélisation!$A$17)))),IF(Modélisation!$B$10=6,IF(C291&gt;=Modélisation!$B$22,Modélisation!$A$22,IF(C291&gt;=Modélisation!$B$21,Modélisation!$A$21,IF(C291&gt;=Modélisation!$B$20,Modélisation!$A$20,IF(C291&gt;=Modélisation!$B$19,Modélisation!$A$19,IF(C291&gt;=Modélisation!$B$18,Modélisation!$A$18,Modélisation!$A$17))))),IF(Modélisation!$B$10=7,IF(C291&gt;=Modélisation!$B$23,Modélisation!$A$23,IF(C291&gt;=Modélisation!$B$22,Modélisation!$A$22,IF(C291&gt;=Modélisation!$B$21,Modélisation!$A$21,IF(C291&gt;=Modélisation!$B$20,Modélisation!$A$20,IF(C291&gt;=Modélisation!$B$19,Modélisation!$A$19,IF(C291&gt;=Modélisation!$B$18,Modélisation!$A$18,Modélisation!$A$17))))))))))))</f>
        <v/>
      </c>
      <c r="F291" s="1" t="str">
        <f>IF(ISBLANK(C291),"",VLOOKUP(E291,Modélisation!$A$17:$H$23,8,FALSE))</f>
        <v/>
      </c>
      <c r="G291" s="4" t="str">
        <f>IF(ISBLANK(C291),"",IF(Modélisation!$B$3="Oui",IF(D291=Liste!$F$2,0%,VLOOKUP(D291,Modélisation!$A$69:$B$86,2,FALSE)),""))</f>
        <v/>
      </c>
      <c r="H291" s="1" t="str">
        <f>IF(ISBLANK(C291),"",IF(Modélisation!$B$3="Oui",F291*(1-G291),F291))</f>
        <v/>
      </c>
    </row>
    <row r="292" spans="1:8" x14ac:dyDescent="0.35">
      <c r="A292" s="2">
        <v>291</v>
      </c>
      <c r="B292" s="36"/>
      <c r="C292" s="39"/>
      <c r="D292" s="37"/>
      <c r="E292" s="1" t="str">
        <f>IF(ISBLANK(C292),"",IF(Modélisation!$B$10=3,IF(C292&gt;=Modélisation!$B$19,Modélisation!$A$19,IF(C292&gt;=Modélisation!$B$18,Modélisation!$A$18,Modélisation!$A$17)),IF(Modélisation!$B$10=4,IF(C292&gt;=Modélisation!$B$20,Modélisation!$A$20,IF(C292&gt;=Modélisation!$B$19,Modélisation!$A$19,IF(C292&gt;=Modélisation!$B$18,Modélisation!$A$18,Modélisation!$A$17))),IF(Modélisation!$B$10=5,IF(C292&gt;=Modélisation!$B$21,Modélisation!$A$21,IF(C292&gt;=Modélisation!$B$20,Modélisation!$A$20,IF(C292&gt;=Modélisation!$B$19,Modélisation!$A$19,IF(C292&gt;=Modélisation!$B$18,Modélisation!$A$18,Modélisation!$A$17)))),IF(Modélisation!$B$10=6,IF(C292&gt;=Modélisation!$B$22,Modélisation!$A$22,IF(C292&gt;=Modélisation!$B$21,Modélisation!$A$21,IF(C292&gt;=Modélisation!$B$20,Modélisation!$A$20,IF(C292&gt;=Modélisation!$B$19,Modélisation!$A$19,IF(C292&gt;=Modélisation!$B$18,Modélisation!$A$18,Modélisation!$A$17))))),IF(Modélisation!$B$10=7,IF(C292&gt;=Modélisation!$B$23,Modélisation!$A$23,IF(C292&gt;=Modélisation!$B$22,Modélisation!$A$22,IF(C292&gt;=Modélisation!$B$21,Modélisation!$A$21,IF(C292&gt;=Modélisation!$B$20,Modélisation!$A$20,IF(C292&gt;=Modélisation!$B$19,Modélisation!$A$19,IF(C292&gt;=Modélisation!$B$18,Modélisation!$A$18,Modélisation!$A$17))))))))))))</f>
        <v/>
      </c>
      <c r="F292" s="1" t="str">
        <f>IF(ISBLANK(C292),"",VLOOKUP(E292,Modélisation!$A$17:$H$23,8,FALSE))</f>
        <v/>
      </c>
      <c r="G292" s="4" t="str">
        <f>IF(ISBLANK(C292),"",IF(Modélisation!$B$3="Oui",IF(D292=Liste!$F$2,0%,VLOOKUP(D292,Modélisation!$A$69:$B$86,2,FALSE)),""))</f>
        <v/>
      </c>
      <c r="H292" s="1" t="str">
        <f>IF(ISBLANK(C292),"",IF(Modélisation!$B$3="Oui",F292*(1-G292),F292))</f>
        <v/>
      </c>
    </row>
    <row r="293" spans="1:8" x14ac:dyDescent="0.35">
      <c r="A293" s="2">
        <v>292</v>
      </c>
      <c r="B293" s="36"/>
      <c r="C293" s="39"/>
      <c r="D293" s="37"/>
      <c r="E293" s="1" t="str">
        <f>IF(ISBLANK(C293),"",IF(Modélisation!$B$10=3,IF(C293&gt;=Modélisation!$B$19,Modélisation!$A$19,IF(C293&gt;=Modélisation!$B$18,Modélisation!$A$18,Modélisation!$A$17)),IF(Modélisation!$B$10=4,IF(C293&gt;=Modélisation!$B$20,Modélisation!$A$20,IF(C293&gt;=Modélisation!$B$19,Modélisation!$A$19,IF(C293&gt;=Modélisation!$B$18,Modélisation!$A$18,Modélisation!$A$17))),IF(Modélisation!$B$10=5,IF(C293&gt;=Modélisation!$B$21,Modélisation!$A$21,IF(C293&gt;=Modélisation!$B$20,Modélisation!$A$20,IF(C293&gt;=Modélisation!$B$19,Modélisation!$A$19,IF(C293&gt;=Modélisation!$B$18,Modélisation!$A$18,Modélisation!$A$17)))),IF(Modélisation!$B$10=6,IF(C293&gt;=Modélisation!$B$22,Modélisation!$A$22,IF(C293&gt;=Modélisation!$B$21,Modélisation!$A$21,IF(C293&gt;=Modélisation!$B$20,Modélisation!$A$20,IF(C293&gt;=Modélisation!$B$19,Modélisation!$A$19,IF(C293&gt;=Modélisation!$B$18,Modélisation!$A$18,Modélisation!$A$17))))),IF(Modélisation!$B$10=7,IF(C293&gt;=Modélisation!$B$23,Modélisation!$A$23,IF(C293&gt;=Modélisation!$B$22,Modélisation!$A$22,IF(C293&gt;=Modélisation!$B$21,Modélisation!$A$21,IF(C293&gt;=Modélisation!$B$20,Modélisation!$A$20,IF(C293&gt;=Modélisation!$B$19,Modélisation!$A$19,IF(C293&gt;=Modélisation!$B$18,Modélisation!$A$18,Modélisation!$A$17))))))))))))</f>
        <v/>
      </c>
      <c r="F293" s="1" t="str">
        <f>IF(ISBLANK(C293),"",VLOOKUP(E293,Modélisation!$A$17:$H$23,8,FALSE))</f>
        <v/>
      </c>
      <c r="G293" s="4" t="str">
        <f>IF(ISBLANK(C293),"",IF(Modélisation!$B$3="Oui",IF(D293=Liste!$F$2,0%,VLOOKUP(D293,Modélisation!$A$69:$B$86,2,FALSE)),""))</f>
        <v/>
      </c>
      <c r="H293" s="1" t="str">
        <f>IF(ISBLANK(C293),"",IF(Modélisation!$B$3="Oui",F293*(1-G293),F293))</f>
        <v/>
      </c>
    </row>
    <row r="294" spans="1:8" x14ac:dyDescent="0.35">
      <c r="A294" s="2">
        <v>293</v>
      </c>
      <c r="B294" s="36"/>
      <c r="C294" s="39"/>
      <c r="D294" s="37"/>
      <c r="E294" s="1" t="str">
        <f>IF(ISBLANK(C294),"",IF(Modélisation!$B$10=3,IF(C294&gt;=Modélisation!$B$19,Modélisation!$A$19,IF(C294&gt;=Modélisation!$B$18,Modélisation!$A$18,Modélisation!$A$17)),IF(Modélisation!$B$10=4,IF(C294&gt;=Modélisation!$B$20,Modélisation!$A$20,IF(C294&gt;=Modélisation!$B$19,Modélisation!$A$19,IF(C294&gt;=Modélisation!$B$18,Modélisation!$A$18,Modélisation!$A$17))),IF(Modélisation!$B$10=5,IF(C294&gt;=Modélisation!$B$21,Modélisation!$A$21,IF(C294&gt;=Modélisation!$B$20,Modélisation!$A$20,IF(C294&gt;=Modélisation!$B$19,Modélisation!$A$19,IF(C294&gt;=Modélisation!$B$18,Modélisation!$A$18,Modélisation!$A$17)))),IF(Modélisation!$B$10=6,IF(C294&gt;=Modélisation!$B$22,Modélisation!$A$22,IF(C294&gt;=Modélisation!$B$21,Modélisation!$A$21,IF(C294&gt;=Modélisation!$B$20,Modélisation!$A$20,IF(C294&gt;=Modélisation!$B$19,Modélisation!$A$19,IF(C294&gt;=Modélisation!$B$18,Modélisation!$A$18,Modélisation!$A$17))))),IF(Modélisation!$B$10=7,IF(C294&gt;=Modélisation!$B$23,Modélisation!$A$23,IF(C294&gt;=Modélisation!$B$22,Modélisation!$A$22,IF(C294&gt;=Modélisation!$B$21,Modélisation!$A$21,IF(C294&gt;=Modélisation!$B$20,Modélisation!$A$20,IF(C294&gt;=Modélisation!$B$19,Modélisation!$A$19,IF(C294&gt;=Modélisation!$B$18,Modélisation!$A$18,Modélisation!$A$17))))))))))))</f>
        <v/>
      </c>
      <c r="F294" s="1" t="str">
        <f>IF(ISBLANK(C294),"",VLOOKUP(E294,Modélisation!$A$17:$H$23,8,FALSE))</f>
        <v/>
      </c>
      <c r="G294" s="4" t="str">
        <f>IF(ISBLANK(C294),"",IF(Modélisation!$B$3="Oui",IF(D294=Liste!$F$2,0%,VLOOKUP(D294,Modélisation!$A$69:$B$86,2,FALSE)),""))</f>
        <v/>
      </c>
      <c r="H294" s="1" t="str">
        <f>IF(ISBLANK(C294),"",IF(Modélisation!$B$3="Oui",F294*(1-G294),F294))</f>
        <v/>
      </c>
    </row>
    <row r="295" spans="1:8" x14ac:dyDescent="0.35">
      <c r="A295" s="2">
        <v>294</v>
      </c>
      <c r="B295" s="36"/>
      <c r="C295" s="39"/>
      <c r="D295" s="37"/>
      <c r="E295" s="1" t="str">
        <f>IF(ISBLANK(C295),"",IF(Modélisation!$B$10=3,IF(C295&gt;=Modélisation!$B$19,Modélisation!$A$19,IF(C295&gt;=Modélisation!$B$18,Modélisation!$A$18,Modélisation!$A$17)),IF(Modélisation!$B$10=4,IF(C295&gt;=Modélisation!$B$20,Modélisation!$A$20,IF(C295&gt;=Modélisation!$B$19,Modélisation!$A$19,IF(C295&gt;=Modélisation!$B$18,Modélisation!$A$18,Modélisation!$A$17))),IF(Modélisation!$B$10=5,IF(C295&gt;=Modélisation!$B$21,Modélisation!$A$21,IF(C295&gt;=Modélisation!$B$20,Modélisation!$A$20,IF(C295&gt;=Modélisation!$B$19,Modélisation!$A$19,IF(C295&gt;=Modélisation!$B$18,Modélisation!$A$18,Modélisation!$A$17)))),IF(Modélisation!$B$10=6,IF(C295&gt;=Modélisation!$B$22,Modélisation!$A$22,IF(C295&gt;=Modélisation!$B$21,Modélisation!$A$21,IF(C295&gt;=Modélisation!$B$20,Modélisation!$A$20,IF(C295&gt;=Modélisation!$B$19,Modélisation!$A$19,IF(C295&gt;=Modélisation!$B$18,Modélisation!$A$18,Modélisation!$A$17))))),IF(Modélisation!$B$10=7,IF(C295&gt;=Modélisation!$B$23,Modélisation!$A$23,IF(C295&gt;=Modélisation!$B$22,Modélisation!$A$22,IF(C295&gt;=Modélisation!$B$21,Modélisation!$A$21,IF(C295&gt;=Modélisation!$B$20,Modélisation!$A$20,IF(C295&gt;=Modélisation!$B$19,Modélisation!$A$19,IF(C295&gt;=Modélisation!$B$18,Modélisation!$A$18,Modélisation!$A$17))))))))))))</f>
        <v/>
      </c>
      <c r="F295" s="1" t="str">
        <f>IF(ISBLANK(C295),"",VLOOKUP(E295,Modélisation!$A$17:$H$23,8,FALSE))</f>
        <v/>
      </c>
      <c r="G295" s="4" t="str">
        <f>IF(ISBLANK(C295),"",IF(Modélisation!$B$3="Oui",IF(D295=Liste!$F$2,0%,VLOOKUP(D295,Modélisation!$A$69:$B$86,2,FALSE)),""))</f>
        <v/>
      </c>
      <c r="H295" s="1" t="str">
        <f>IF(ISBLANK(C295),"",IF(Modélisation!$B$3="Oui",F295*(1-G295),F295))</f>
        <v/>
      </c>
    </row>
    <row r="296" spans="1:8" x14ac:dyDescent="0.35">
      <c r="A296" s="2">
        <v>295</v>
      </c>
      <c r="B296" s="36"/>
      <c r="C296" s="39"/>
      <c r="D296" s="37"/>
      <c r="E296" s="1" t="str">
        <f>IF(ISBLANK(C296),"",IF(Modélisation!$B$10=3,IF(C296&gt;=Modélisation!$B$19,Modélisation!$A$19,IF(C296&gt;=Modélisation!$B$18,Modélisation!$A$18,Modélisation!$A$17)),IF(Modélisation!$B$10=4,IF(C296&gt;=Modélisation!$B$20,Modélisation!$A$20,IF(C296&gt;=Modélisation!$B$19,Modélisation!$A$19,IF(C296&gt;=Modélisation!$B$18,Modélisation!$A$18,Modélisation!$A$17))),IF(Modélisation!$B$10=5,IF(C296&gt;=Modélisation!$B$21,Modélisation!$A$21,IF(C296&gt;=Modélisation!$B$20,Modélisation!$A$20,IF(C296&gt;=Modélisation!$B$19,Modélisation!$A$19,IF(C296&gt;=Modélisation!$B$18,Modélisation!$A$18,Modélisation!$A$17)))),IF(Modélisation!$B$10=6,IF(C296&gt;=Modélisation!$B$22,Modélisation!$A$22,IF(C296&gt;=Modélisation!$B$21,Modélisation!$A$21,IF(C296&gt;=Modélisation!$B$20,Modélisation!$A$20,IF(C296&gt;=Modélisation!$B$19,Modélisation!$A$19,IF(C296&gt;=Modélisation!$B$18,Modélisation!$A$18,Modélisation!$A$17))))),IF(Modélisation!$B$10=7,IF(C296&gt;=Modélisation!$B$23,Modélisation!$A$23,IF(C296&gt;=Modélisation!$B$22,Modélisation!$A$22,IF(C296&gt;=Modélisation!$B$21,Modélisation!$A$21,IF(C296&gt;=Modélisation!$B$20,Modélisation!$A$20,IF(C296&gt;=Modélisation!$B$19,Modélisation!$A$19,IF(C296&gt;=Modélisation!$B$18,Modélisation!$A$18,Modélisation!$A$17))))))))))))</f>
        <v/>
      </c>
      <c r="F296" s="1" t="str">
        <f>IF(ISBLANK(C296),"",VLOOKUP(E296,Modélisation!$A$17:$H$23,8,FALSE))</f>
        <v/>
      </c>
      <c r="G296" s="4" t="str">
        <f>IF(ISBLANK(C296),"",IF(Modélisation!$B$3="Oui",IF(D296=Liste!$F$2,0%,VLOOKUP(D296,Modélisation!$A$69:$B$86,2,FALSE)),""))</f>
        <v/>
      </c>
      <c r="H296" s="1" t="str">
        <f>IF(ISBLANK(C296),"",IF(Modélisation!$B$3="Oui",F296*(1-G296),F296))</f>
        <v/>
      </c>
    </row>
    <row r="297" spans="1:8" x14ac:dyDescent="0.35">
      <c r="A297" s="2">
        <v>296</v>
      </c>
      <c r="B297" s="36"/>
      <c r="C297" s="39"/>
      <c r="D297" s="37"/>
      <c r="E297" s="1" t="str">
        <f>IF(ISBLANK(C297),"",IF(Modélisation!$B$10=3,IF(C297&gt;=Modélisation!$B$19,Modélisation!$A$19,IF(C297&gt;=Modélisation!$B$18,Modélisation!$A$18,Modélisation!$A$17)),IF(Modélisation!$B$10=4,IF(C297&gt;=Modélisation!$B$20,Modélisation!$A$20,IF(C297&gt;=Modélisation!$B$19,Modélisation!$A$19,IF(C297&gt;=Modélisation!$B$18,Modélisation!$A$18,Modélisation!$A$17))),IF(Modélisation!$B$10=5,IF(C297&gt;=Modélisation!$B$21,Modélisation!$A$21,IF(C297&gt;=Modélisation!$B$20,Modélisation!$A$20,IF(C297&gt;=Modélisation!$B$19,Modélisation!$A$19,IF(C297&gt;=Modélisation!$B$18,Modélisation!$A$18,Modélisation!$A$17)))),IF(Modélisation!$B$10=6,IF(C297&gt;=Modélisation!$B$22,Modélisation!$A$22,IF(C297&gt;=Modélisation!$B$21,Modélisation!$A$21,IF(C297&gt;=Modélisation!$B$20,Modélisation!$A$20,IF(C297&gt;=Modélisation!$B$19,Modélisation!$A$19,IF(C297&gt;=Modélisation!$B$18,Modélisation!$A$18,Modélisation!$A$17))))),IF(Modélisation!$B$10=7,IF(C297&gt;=Modélisation!$B$23,Modélisation!$A$23,IF(C297&gt;=Modélisation!$B$22,Modélisation!$A$22,IF(C297&gt;=Modélisation!$B$21,Modélisation!$A$21,IF(C297&gt;=Modélisation!$B$20,Modélisation!$A$20,IF(C297&gt;=Modélisation!$B$19,Modélisation!$A$19,IF(C297&gt;=Modélisation!$B$18,Modélisation!$A$18,Modélisation!$A$17))))))))))))</f>
        <v/>
      </c>
      <c r="F297" s="1" t="str">
        <f>IF(ISBLANK(C297),"",VLOOKUP(E297,Modélisation!$A$17:$H$23,8,FALSE))</f>
        <v/>
      </c>
      <c r="G297" s="4" t="str">
        <f>IF(ISBLANK(C297),"",IF(Modélisation!$B$3="Oui",IF(D297=Liste!$F$2,0%,VLOOKUP(D297,Modélisation!$A$69:$B$86,2,FALSE)),""))</f>
        <v/>
      </c>
      <c r="H297" s="1" t="str">
        <f>IF(ISBLANK(C297),"",IF(Modélisation!$B$3="Oui",F297*(1-G297),F297))</f>
        <v/>
      </c>
    </row>
    <row r="298" spans="1:8" x14ac:dyDescent="0.35">
      <c r="A298" s="2">
        <v>297</v>
      </c>
      <c r="B298" s="36"/>
      <c r="C298" s="39"/>
      <c r="D298" s="37"/>
      <c r="E298" s="1" t="str">
        <f>IF(ISBLANK(C298),"",IF(Modélisation!$B$10=3,IF(C298&gt;=Modélisation!$B$19,Modélisation!$A$19,IF(C298&gt;=Modélisation!$B$18,Modélisation!$A$18,Modélisation!$A$17)),IF(Modélisation!$B$10=4,IF(C298&gt;=Modélisation!$B$20,Modélisation!$A$20,IF(C298&gt;=Modélisation!$B$19,Modélisation!$A$19,IF(C298&gt;=Modélisation!$B$18,Modélisation!$A$18,Modélisation!$A$17))),IF(Modélisation!$B$10=5,IF(C298&gt;=Modélisation!$B$21,Modélisation!$A$21,IF(C298&gt;=Modélisation!$B$20,Modélisation!$A$20,IF(C298&gt;=Modélisation!$B$19,Modélisation!$A$19,IF(C298&gt;=Modélisation!$B$18,Modélisation!$A$18,Modélisation!$A$17)))),IF(Modélisation!$B$10=6,IF(C298&gt;=Modélisation!$B$22,Modélisation!$A$22,IF(C298&gt;=Modélisation!$B$21,Modélisation!$A$21,IF(C298&gt;=Modélisation!$B$20,Modélisation!$A$20,IF(C298&gt;=Modélisation!$B$19,Modélisation!$A$19,IF(C298&gt;=Modélisation!$B$18,Modélisation!$A$18,Modélisation!$A$17))))),IF(Modélisation!$B$10=7,IF(C298&gt;=Modélisation!$B$23,Modélisation!$A$23,IF(C298&gt;=Modélisation!$B$22,Modélisation!$A$22,IF(C298&gt;=Modélisation!$B$21,Modélisation!$A$21,IF(C298&gt;=Modélisation!$B$20,Modélisation!$A$20,IF(C298&gt;=Modélisation!$B$19,Modélisation!$A$19,IF(C298&gt;=Modélisation!$B$18,Modélisation!$A$18,Modélisation!$A$17))))))))))))</f>
        <v/>
      </c>
      <c r="F298" s="1" t="str">
        <f>IF(ISBLANK(C298),"",VLOOKUP(E298,Modélisation!$A$17:$H$23,8,FALSE))</f>
        <v/>
      </c>
      <c r="G298" s="4" t="str">
        <f>IF(ISBLANK(C298),"",IF(Modélisation!$B$3="Oui",IF(D298=Liste!$F$2,0%,VLOOKUP(D298,Modélisation!$A$69:$B$86,2,FALSE)),""))</f>
        <v/>
      </c>
      <c r="H298" s="1" t="str">
        <f>IF(ISBLANK(C298),"",IF(Modélisation!$B$3="Oui",F298*(1-G298),F298))</f>
        <v/>
      </c>
    </row>
    <row r="299" spans="1:8" x14ac:dyDescent="0.35">
      <c r="A299" s="2">
        <v>298</v>
      </c>
      <c r="B299" s="36"/>
      <c r="C299" s="39"/>
      <c r="D299" s="37"/>
      <c r="E299" s="1" t="str">
        <f>IF(ISBLANK(C299),"",IF(Modélisation!$B$10=3,IF(C299&gt;=Modélisation!$B$19,Modélisation!$A$19,IF(C299&gt;=Modélisation!$B$18,Modélisation!$A$18,Modélisation!$A$17)),IF(Modélisation!$B$10=4,IF(C299&gt;=Modélisation!$B$20,Modélisation!$A$20,IF(C299&gt;=Modélisation!$B$19,Modélisation!$A$19,IF(C299&gt;=Modélisation!$B$18,Modélisation!$A$18,Modélisation!$A$17))),IF(Modélisation!$B$10=5,IF(C299&gt;=Modélisation!$B$21,Modélisation!$A$21,IF(C299&gt;=Modélisation!$B$20,Modélisation!$A$20,IF(C299&gt;=Modélisation!$B$19,Modélisation!$A$19,IF(C299&gt;=Modélisation!$B$18,Modélisation!$A$18,Modélisation!$A$17)))),IF(Modélisation!$B$10=6,IF(C299&gt;=Modélisation!$B$22,Modélisation!$A$22,IF(C299&gt;=Modélisation!$B$21,Modélisation!$A$21,IF(C299&gt;=Modélisation!$B$20,Modélisation!$A$20,IF(C299&gt;=Modélisation!$B$19,Modélisation!$A$19,IF(C299&gt;=Modélisation!$B$18,Modélisation!$A$18,Modélisation!$A$17))))),IF(Modélisation!$B$10=7,IF(C299&gt;=Modélisation!$B$23,Modélisation!$A$23,IF(C299&gt;=Modélisation!$B$22,Modélisation!$A$22,IF(C299&gt;=Modélisation!$B$21,Modélisation!$A$21,IF(C299&gt;=Modélisation!$B$20,Modélisation!$A$20,IF(C299&gt;=Modélisation!$B$19,Modélisation!$A$19,IF(C299&gt;=Modélisation!$B$18,Modélisation!$A$18,Modélisation!$A$17))))))))))))</f>
        <v/>
      </c>
      <c r="F299" s="1" t="str">
        <f>IF(ISBLANK(C299),"",VLOOKUP(E299,Modélisation!$A$17:$H$23,8,FALSE))</f>
        <v/>
      </c>
      <c r="G299" s="4" t="str">
        <f>IF(ISBLANK(C299),"",IF(Modélisation!$B$3="Oui",IF(D299=Liste!$F$2,0%,VLOOKUP(D299,Modélisation!$A$69:$B$86,2,FALSE)),""))</f>
        <v/>
      </c>
      <c r="H299" s="1" t="str">
        <f>IF(ISBLANK(C299),"",IF(Modélisation!$B$3="Oui",F299*(1-G299),F299))</f>
        <v/>
      </c>
    </row>
    <row r="300" spans="1:8" x14ac:dyDescent="0.35">
      <c r="A300" s="2">
        <v>299</v>
      </c>
      <c r="B300" s="36"/>
      <c r="C300" s="39"/>
      <c r="D300" s="37"/>
      <c r="E300" s="1" t="str">
        <f>IF(ISBLANK(C300),"",IF(Modélisation!$B$10=3,IF(C300&gt;=Modélisation!$B$19,Modélisation!$A$19,IF(C300&gt;=Modélisation!$B$18,Modélisation!$A$18,Modélisation!$A$17)),IF(Modélisation!$B$10=4,IF(C300&gt;=Modélisation!$B$20,Modélisation!$A$20,IF(C300&gt;=Modélisation!$B$19,Modélisation!$A$19,IF(C300&gt;=Modélisation!$B$18,Modélisation!$A$18,Modélisation!$A$17))),IF(Modélisation!$B$10=5,IF(C300&gt;=Modélisation!$B$21,Modélisation!$A$21,IF(C300&gt;=Modélisation!$B$20,Modélisation!$A$20,IF(C300&gt;=Modélisation!$B$19,Modélisation!$A$19,IF(C300&gt;=Modélisation!$B$18,Modélisation!$A$18,Modélisation!$A$17)))),IF(Modélisation!$B$10=6,IF(C300&gt;=Modélisation!$B$22,Modélisation!$A$22,IF(C300&gt;=Modélisation!$B$21,Modélisation!$A$21,IF(C300&gt;=Modélisation!$B$20,Modélisation!$A$20,IF(C300&gt;=Modélisation!$B$19,Modélisation!$A$19,IF(C300&gt;=Modélisation!$B$18,Modélisation!$A$18,Modélisation!$A$17))))),IF(Modélisation!$B$10=7,IF(C300&gt;=Modélisation!$B$23,Modélisation!$A$23,IF(C300&gt;=Modélisation!$B$22,Modélisation!$A$22,IF(C300&gt;=Modélisation!$B$21,Modélisation!$A$21,IF(C300&gt;=Modélisation!$B$20,Modélisation!$A$20,IF(C300&gt;=Modélisation!$B$19,Modélisation!$A$19,IF(C300&gt;=Modélisation!$B$18,Modélisation!$A$18,Modélisation!$A$17))))))))))))</f>
        <v/>
      </c>
      <c r="F300" s="1" t="str">
        <f>IF(ISBLANK(C300),"",VLOOKUP(E300,Modélisation!$A$17:$H$23,8,FALSE))</f>
        <v/>
      </c>
      <c r="G300" s="4" t="str">
        <f>IF(ISBLANK(C300),"",IF(Modélisation!$B$3="Oui",IF(D300=Liste!$F$2,0%,VLOOKUP(D300,Modélisation!$A$69:$B$86,2,FALSE)),""))</f>
        <v/>
      </c>
      <c r="H300" s="1" t="str">
        <f>IF(ISBLANK(C300),"",IF(Modélisation!$B$3="Oui",F300*(1-G300),F300))</f>
        <v/>
      </c>
    </row>
    <row r="301" spans="1:8" x14ac:dyDescent="0.35">
      <c r="A301" s="2">
        <v>300</v>
      </c>
      <c r="B301" s="36"/>
      <c r="C301" s="39"/>
      <c r="D301" s="37"/>
      <c r="E301" s="1" t="str">
        <f>IF(ISBLANK(C301),"",IF(Modélisation!$B$10=3,IF(C301&gt;=Modélisation!$B$19,Modélisation!$A$19,IF(C301&gt;=Modélisation!$B$18,Modélisation!$A$18,Modélisation!$A$17)),IF(Modélisation!$B$10=4,IF(C301&gt;=Modélisation!$B$20,Modélisation!$A$20,IF(C301&gt;=Modélisation!$B$19,Modélisation!$A$19,IF(C301&gt;=Modélisation!$B$18,Modélisation!$A$18,Modélisation!$A$17))),IF(Modélisation!$B$10=5,IF(C301&gt;=Modélisation!$B$21,Modélisation!$A$21,IF(C301&gt;=Modélisation!$B$20,Modélisation!$A$20,IF(C301&gt;=Modélisation!$B$19,Modélisation!$A$19,IF(C301&gt;=Modélisation!$B$18,Modélisation!$A$18,Modélisation!$A$17)))),IF(Modélisation!$B$10=6,IF(C301&gt;=Modélisation!$B$22,Modélisation!$A$22,IF(C301&gt;=Modélisation!$B$21,Modélisation!$A$21,IF(C301&gt;=Modélisation!$B$20,Modélisation!$A$20,IF(C301&gt;=Modélisation!$B$19,Modélisation!$A$19,IF(C301&gt;=Modélisation!$B$18,Modélisation!$A$18,Modélisation!$A$17))))),IF(Modélisation!$B$10=7,IF(C301&gt;=Modélisation!$B$23,Modélisation!$A$23,IF(C301&gt;=Modélisation!$B$22,Modélisation!$A$22,IF(C301&gt;=Modélisation!$B$21,Modélisation!$A$21,IF(C301&gt;=Modélisation!$B$20,Modélisation!$A$20,IF(C301&gt;=Modélisation!$B$19,Modélisation!$A$19,IF(C301&gt;=Modélisation!$B$18,Modélisation!$A$18,Modélisation!$A$17))))))))))))</f>
        <v/>
      </c>
      <c r="F301" s="1" t="str">
        <f>IF(ISBLANK(C301),"",VLOOKUP(E301,Modélisation!$A$17:$H$23,8,FALSE))</f>
        <v/>
      </c>
      <c r="G301" s="4" t="str">
        <f>IF(ISBLANK(C301),"",IF(Modélisation!$B$3="Oui",IF(D301=Liste!$F$2,0%,VLOOKUP(D301,Modélisation!$A$69:$B$86,2,FALSE)),""))</f>
        <v/>
      </c>
      <c r="H301" s="1" t="str">
        <f>IF(ISBLANK(C301),"",IF(Modélisation!$B$3="Oui",F301*(1-G301),F301))</f>
        <v/>
      </c>
    </row>
    <row r="302" spans="1:8" x14ac:dyDescent="0.35">
      <c r="A302" s="2">
        <v>301</v>
      </c>
      <c r="B302" s="36"/>
      <c r="C302" s="39"/>
      <c r="D302" s="37"/>
      <c r="E302" s="1" t="str">
        <f>IF(ISBLANK(C302),"",IF(Modélisation!$B$10=3,IF(C302&gt;=Modélisation!$B$19,Modélisation!$A$19,IF(C302&gt;=Modélisation!$B$18,Modélisation!$A$18,Modélisation!$A$17)),IF(Modélisation!$B$10=4,IF(C302&gt;=Modélisation!$B$20,Modélisation!$A$20,IF(C302&gt;=Modélisation!$B$19,Modélisation!$A$19,IF(C302&gt;=Modélisation!$B$18,Modélisation!$A$18,Modélisation!$A$17))),IF(Modélisation!$B$10=5,IF(C302&gt;=Modélisation!$B$21,Modélisation!$A$21,IF(C302&gt;=Modélisation!$B$20,Modélisation!$A$20,IF(C302&gt;=Modélisation!$B$19,Modélisation!$A$19,IF(C302&gt;=Modélisation!$B$18,Modélisation!$A$18,Modélisation!$A$17)))),IF(Modélisation!$B$10=6,IF(C302&gt;=Modélisation!$B$22,Modélisation!$A$22,IF(C302&gt;=Modélisation!$B$21,Modélisation!$A$21,IF(C302&gt;=Modélisation!$B$20,Modélisation!$A$20,IF(C302&gt;=Modélisation!$B$19,Modélisation!$A$19,IF(C302&gt;=Modélisation!$B$18,Modélisation!$A$18,Modélisation!$A$17))))),IF(Modélisation!$B$10=7,IF(C302&gt;=Modélisation!$B$23,Modélisation!$A$23,IF(C302&gt;=Modélisation!$B$22,Modélisation!$A$22,IF(C302&gt;=Modélisation!$B$21,Modélisation!$A$21,IF(C302&gt;=Modélisation!$B$20,Modélisation!$A$20,IF(C302&gt;=Modélisation!$B$19,Modélisation!$A$19,IF(C302&gt;=Modélisation!$B$18,Modélisation!$A$18,Modélisation!$A$17))))))))))))</f>
        <v/>
      </c>
      <c r="F302" s="1" t="str">
        <f>IF(ISBLANK(C302),"",VLOOKUP(E302,Modélisation!$A$17:$H$23,8,FALSE))</f>
        <v/>
      </c>
      <c r="G302" s="4" t="str">
        <f>IF(ISBLANK(C302),"",IF(Modélisation!$B$3="Oui",IF(D302=Liste!$F$2,0%,VLOOKUP(D302,Modélisation!$A$69:$B$86,2,FALSE)),""))</f>
        <v/>
      </c>
      <c r="H302" s="1" t="str">
        <f>IF(ISBLANK(C302),"",IF(Modélisation!$B$3="Oui",F302*(1-G302),F302))</f>
        <v/>
      </c>
    </row>
    <row r="303" spans="1:8" x14ac:dyDescent="0.35">
      <c r="A303" s="2">
        <v>302</v>
      </c>
      <c r="B303" s="36"/>
      <c r="C303" s="39"/>
      <c r="D303" s="37"/>
      <c r="E303" s="1" t="str">
        <f>IF(ISBLANK(C303),"",IF(Modélisation!$B$10=3,IF(C303&gt;=Modélisation!$B$19,Modélisation!$A$19,IF(C303&gt;=Modélisation!$B$18,Modélisation!$A$18,Modélisation!$A$17)),IF(Modélisation!$B$10=4,IF(C303&gt;=Modélisation!$B$20,Modélisation!$A$20,IF(C303&gt;=Modélisation!$B$19,Modélisation!$A$19,IF(C303&gt;=Modélisation!$B$18,Modélisation!$A$18,Modélisation!$A$17))),IF(Modélisation!$B$10=5,IF(C303&gt;=Modélisation!$B$21,Modélisation!$A$21,IF(C303&gt;=Modélisation!$B$20,Modélisation!$A$20,IF(C303&gt;=Modélisation!$B$19,Modélisation!$A$19,IF(C303&gt;=Modélisation!$B$18,Modélisation!$A$18,Modélisation!$A$17)))),IF(Modélisation!$B$10=6,IF(C303&gt;=Modélisation!$B$22,Modélisation!$A$22,IF(C303&gt;=Modélisation!$B$21,Modélisation!$A$21,IF(C303&gt;=Modélisation!$B$20,Modélisation!$A$20,IF(C303&gt;=Modélisation!$B$19,Modélisation!$A$19,IF(C303&gt;=Modélisation!$B$18,Modélisation!$A$18,Modélisation!$A$17))))),IF(Modélisation!$B$10=7,IF(C303&gt;=Modélisation!$B$23,Modélisation!$A$23,IF(C303&gt;=Modélisation!$B$22,Modélisation!$A$22,IF(C303&gt;=Modélisation!$B$21,Modélisation!$A$21,IF(C303&gt;=Modélisation!$B$20,Modélisation!$A$20,IF(C303&gt;=Modélisation!$B$19,Modélisation!$A$19,IF(C303&gt;=Modélisation!$B$18,Modélisation!$A$18,Modélisation!$A$17))))))))))))</f>
        <v/>
      </c>
      <c r="F303" s="1" t="str">
        <f>IF(ISBLANK(C303),"",VLOOKUP(E303,Modélisation!$A$17:$H$23,8,FALSE))</f>
        <v/>
      </c>
      <c r="G303" s="4" t="str">
        <f>IF(ISBLANK(C303),"",IF(Modélisation!$B$3="Oui",IF(D303=Liste!$F$2,0%,VLOOKUP(D303,Modélisation!$A$69:$B$86,2,FALSE)),""))</f>
        <v/>
      </c>
      <c r="H303" s="1" t="str">
        <f>IF(ISBLANK(C303),"",IF(Modélisation!$B$3="Oui",F303*(1-G303),F303))</f>
        <v/>
      </c>
    </row>
    <row r="304" spans="1:8" x14ac:dyDescent="0.35">
      <c r="A304" s="2">
        <v>303</v>
      </c>
      <c r="B304" s="36"/>
      <c r="C304" s="39"/>
      <c r="D304" s="37"/>
      <c r="E304" s="1" t="str">
        <f>IF(ISBLANK(C304),"",IF(Modélisation!$B$10=3,IF(C304&gt;=Modélisation!$B$19,Modélisation!$A$19,IF(C304&gt;=Modélisation!$B$18,Modélisation!$A$18,Modélisation!$A$17)),IF(Modélisation!$B$10=4,IF(C304&gt;=Modélisation!$B$20,Modélisation!$A$20,IF(C304&gt;=Modélisation!$B$19,Modélisation!$A$19,IF(C304&gt;=Modélisation!$B$18,Modélisation!$A$18,Modélisation!$A$17))),IF(Modélisation!$B$10=5,IF(C304&gt;=Modélisation!$B$21,Modélisation!$A$21,IF(C304&gt;=Modélisation!$B$20,Modélisation!$A$20,IF(C304&gt;=Modélisation!$B$19,Modélisation!$A$19,IF(C304&gt;=Modélisation!$B$18,Modélisation!$A$18,Modélisation!$A$17)))),IF(Modélisation!$B$10=6,IF(C304&gt;=Modélisation!$B$22,Modélisation!$A$22,IF(C304&gt;=Modélisation!$B$21,Modélisation!$A$21,IF(C304&gt;=Modélisation!$B$20,Modélisation!$A$20,IF(C304&gt;=Modélisation!$B$19,Modélisation!$A$19,IF(C304&gt;=Modélisation!$B$18,Modélisation!$A$18,Modélisation!$A$17))))),IF(Modélisation!$B$10=7,IF(C304&gt;=Modélisation!$B$23,Modélisation!$A$23,IF(C304&gt;=Modélisation!$B$22,Modélisation!$A$22,IF(C304&gt;=Modélisation!$B$21,Modélisation!$A$21,IF(C304&gt;=Modélisation!$B$20,Modélisation!$A$20,IF(C304&gt;=Modélisation!$B$19,Modélisation!$A$19,IF(C304&gt;=Modélisation!$B$18,Modélisation!$A$18,Modélisation!$A$17))))))))))))</f>
        <v/>
      </c>
      <c r="F304" s="1" t="str">
        <f>IF(ISBLANK(C304),"",VLOOKUP(E304,Modélisation!$A$17:$H$23,8,FALSE))</f>
        <v/>
      </c>
      <c r="G304" s="4" t="str">
        <f>IF(ISBLANK(C304),"",IF(Modélisation!$B$3="Oui",IF(D304=Liste!$F$2,0%,VLOOKUP(D304,Modélisation!$A$69:$B$86,2,FALSE)),""))</f>
        <v/>
      </c>
      <c r="H304" s="1" t="str">
        <f>IF(ISBLANK(C304),"",IF(Modélisation!$B$3="Oui",F304*(1-G304),F304))</f>
        <v/>
      </c>
    </row>
    <row r="305" spans="1:8" x14ac:dyDescent="0.35">
      <c r="A305" s="2">
        <v>304</v>
      </c>
      <c r="B305" s="36"/>
      <c r="C305" s="39"/>
      <c r="D305" s="37"/>
      <c r="E305" s="1" t="str">
        <f>IF(ISBLANK(C305),"",IF(Modélisation!$B$10=3,IF(C305&gt;=Modélisation!$B$19,Modélisation!$A$19,IF(C305&gt;=Modélisation!$B$18,Modélisation!$A$18,Modélisation!$A$17)),IF(Modélisation!$B$10=4,IF(C305&gt;=Modélisation!$B$20,Modélisation!$A$20,IF(C305&gt;=Modélisation!$B$19,Modélisation!$A$19,IF(C305&gt;=Modélisation!$B$18,Modélisation!$A$18,Modélisation!$A$17))),IF(Modélisation!$B$10=5,IF(C305&gt;=Modélisation!$B$21,Modélisation!$A$21,IF(C305&gt;=Modélisation!$B$20,Modélisation!$A$20,IF(C305&gt;=Modélisation!$B$19,Modélisation!$A$19,IF(C305&gt;=Modélisation!$B$18,Modélisation!$A$18,Modélisation!$A$17)))),IF(Modélisation!$B$10=6,IF(C305&gt;=Modélisation!$B$22,Modélisation!$A$22,IF(C305&gt;=Modélisation!$B$21,Modélisation!$A$21,IF(C305&gt;=Modélisation!$B$20,Modélisation!$A$20,IF(C305&gt;=Modélisation!$B$19,Modélisation!$A$19,IF(C305&gt;=Modélisation!$B$18,Modélisation!$A$18,Modélisation!$A$17))))),IF(Modélisation!$B$10=7,IF(C305&gt;=Modélisation!$B$23,Modélisation!$A$23,IF(C305&gt;=Modélisation!$B$22,Modélisation!$A$22,IF(C305&gt;=Modélisation!$B$21,Modélisation!$A$21,IF(C305&gt;=Modélisation!$B$20,Modélisation!$A$20,IF(C305&gt;=Modélisation!$B$19,Modélisation!$A$19,IF(C305&gt;=Modélisation!$B$18,Modélisation!$A$18,Modélisation!$A$17))))))))))))</f>
        <v/>
      </c>
      <c r="F305" s="1" t="str">
        <f>IF(ISBLANK(C305),"",VLOOKUP(E305,Modélisation!$A$17:$H$23,8,FALSE))</f>
        <v/>
      </c>
      <c r="G305" s="4" t="str">
        <f>IF(ISBLANK(C305),"",IF(Modélisation!$B$3="Oui",IF(D305=Liste!$F$2,0%,VLOOKUP(D305,Modélisation!$A$69:$B$86,2,FALSE)),""))</f>
        <v/>
      </c>
      <c r="H305" s="1" t="str">
        <f>IF(ISBLANK(C305),"",IF(Modélisation!$B$3="Oui",F305*(1-G305),F305))</f>
        <v/>
      </c>
    </row>
    <row r="306" spans="1:8" x14ac:dyDescent="0.35">
      <c r="A306" s="2">
        <v>305</v>
      </c>
      <c r="B306" s="36"/>
      <c r="C306" s="39"/>
      <c r="D306" s="37"/>
      <c r="E306" s="1" t="str">
        <f>IF(ISBLANK(C306),"",IF(Modélisation!$B$10=3,IF(C306&gt;=Modélisation!$B$19,Modélisation!$A$19,IF(C306&gt;=Modélisation!$B$18,Modélisation!$A$18,Modélisation!$A$17)),IF(Modélisation!$B$10=4,IF(C306&gt;=Modélisation!$B$20,Modélisation!$A$20,IF(C306&gt;=Modélisation!$B$19,Modélisation!$A$19,IF(C306&gt;=Modélisation!$B$18,Modélisation!$A$18,Modélisation!$A$17))),IF(Modélisation!$B$10=5,IF(C306&gt;=Modélisation!$B$21,Modélisation!$A$21,IF(C306&gt;=Modélisation!$B$20,Modélisation!$A$20,IF(C306&gt;=Modélisation!$B$19,Modélisation!$A$19,IF(C306&gt;=Modélisation!$B$18,Modélisation!$A$18,Modélisation!$A$17)))),IF(Modélisation!$B$10=6,IF(C306&gt;=Modélisation!$B$22,Modélisation!$A$22,IF(C306&gt;=Modélisation!$B$21,Modélisation!$A$21,IF(C306&gt;=Modélisation!$B$20,Modélisation!$A$20,IF(C306&gt;=Modélisation!$B$19,Modélisation!$A$19,IF(C306&gt;=Modélisation!$B$18,Modélisation!$A$18,Modélisation!$A$17))))),IF(Modélisation!$B$10=7,IF(C306&gt;=Modélisation!$B$23,Modélisation!$A$23,IF(C306&gt;=Modélisation!$B$22,Modélisation!$A$22,IF(C306&gt;=Modélisation!$B$21,Modélisation!$A$21,IF(C306&gt;=Modélisation!$B$20,Modélisation!$A$20,IF(C306&gt;=Modélisation!$B$19,Modélisation!$A$19,IF(C306&gt;=Modélisation!$B$18,Modélisation!$A$18,Modélisation!$A$17))))))))))))</f>
        <v/>
      </c>
      <c r="F306" s="1" t="str">
        <f>IF(ISBLANK(C306),"",VLOOKUP(E306,Modélisation!$A$17:$H$23,8,FALSE))</f>
        <v/>
      </c>
      <c r="G306" s="4" t="str">
        <f>IF(ISBLANK(C306),"",IF(Modélisation!$B$3="Oui",IF(D306=Liste!$F$2,0%,VLOOKUP(D306,Modélisation!$A$69:$B$86,2,FALSE)),""))</f>
        <v/>
      </c>
      <c r="H306" s="1" t="str">
        <f>IF(ISBLANK(C306),"",IF(Modélisation!$B$3="Oui",F306*(1-G306),F306))</f>
        <v/>
      </c>
    </row>
    <row r="307" spans="1:8" x14ac:dyDescent="0.35">
      <c r="A307" s="2">
        <v>306</v>
      </c>
      <c r="B307" s="36"/>
      <c r="C307" s="39"/>
      <c r="D307" s="37"/>
      <c r="E307" s="1" t="str">
        <f>IF(ISBLANK(C307),"",IF(Modélisation!$B$10=3,IF(C307&gt;=Modélisation!$B$19,Modélisation!$A$19,IF(C307&gt;=Modélisation!$B$18,Modélisation!$A$18,Modélisation!$A$17)),IF(Modélisation!$B$10=4,IF(C307&gt;=Modélisation!$B$20,Modélisation!$A$20,IF(C307&gt;=Modélisation!$B$19,Modélisation!$A$19,IF(C307&gt;=Modélisation!$B$18,Modélisation!$A$18,Modélisation!$A$17))),IF(Modélisation!$B$10=5,IF(C307&gt;=Modélisation!$B$21,Modélisation!$A$21,IF(C307&gt;=Modélisation!$B$20,Modélisation!$A$20,IF(C307&gt;=Modélisation!$B$19,Modélisation!$A$19,IF(C307&gt;=Modélisation!$B$18,Modélisation!$A$18,Modélisation!$A$17)))),IF(Modélisation!$B$10=6,IF(C307&gt;=Modélisation!$B$22,Modélisation!$A$22,IF(C307&gt;=Modélisation!$B$21,Modélisation!$A$21,IF(C307&gt;=Modélisation!$B$20,Modélisation!$A$20,IF(C307&gt;=Modélisation!$B$19,Modélisation!$A$19,IF(C307&gt;=Modélisation!$B$18,Modélisation!$A$18,Modélisation!$A$17))))),IF(Modélisation!$B$10=7,IF(C307&gt;=Modélisation!$B$23,Modélisation!$A$23,IF(C307&gt;=Modélisation!$B$22,Modélisation!$A$22,IF(C307&gt;=Modélisation!$B$21,Modélisation!$A$21,IF(C307&gt;=Modélisation!$B$20,Modélisation!$A$20,IF(C307&gt;=Modélisation!$B$19,Modélisation!$A$19,IF(C307&gt;=Modélisation!$B$18,Modélisation!$A$18,Modélisation!$A$17))))))))))))</f>
        <v/>
      </c>
      <c r="F307" s="1" t="str">
        <f>IF(ISBLANK(C307),"",VLOOKUP(E307,Modélisation!$A$17:$H$23,8,FALSE))</f>
        <v/>
      </c>
      <c r="G307" s="4" t="str">
        <f>IF(ISBLANK(C307),"",IF(Modélisation!$B$3="Oui",IF(D307=Liste!$F$2,0%,VLOOKUP(D307,Modélisation!$A$69:$B$86,2,FALSE)),""))</f>
        <v/>
      </c>
      <c r="H307" s="1" t="str">
        <f>IF(ISBLANK(C307),"",IF(Modélisation!$B$3="Oui",F307*(1-G307),F307))</f>
        <v/>
      </c>
    </row>
    <row r="308" spans="1:8" x14ac:dyDescent="0.35">
      <c r="A308" s="2">
        <v>307</v>
      </c>
      <c r="B308" s="36"/>
      <c r="C308" s="39"/>
      <c r="D308" s="37"/>
      <c r="E308" s="1" t="str">
        <f>IF(ISBLANK(C308),"",IF(Modélisation!$B$10=3,IF(C308&gt;=Modélisation!$B$19,Modélisation!$A$19,IF(C308&gt;=Modélisation!$B$18,Modélisation!$A$18,Modélisation!$A$17)),IF(Modélisation!$B$10=4,IF(C308&gt;=Modélisation!$B$20,Modélisation!$A$20,IF(C308&gt;=Modélisation!$B$19,Modélisation!$A$19,IF(C308&gt;=Modélisation!$B$18,Modélisation!$A$18,Modélisation!$A$17))),IF(Modélisation!$B$10=5,IF(C308&gt;=Modélisation!$B$21,Modélisation!$A$21,IF(C308&gt;=Modélisation!$B$20,Modélisation!$A$20,IF(C308&gt;=Modélisation!$B$19,Modélisation!$A$19,IF(C308&gt;=Modélisation!$B$18,Modélisation!$A$18,Modélisation!$A$17)))),IF(Modélisation!$B$10=6,IF(C308&gt;=Modélisation!$B$22,Modélisation!$A$22,IF(C308&gt;=Modélisation!$B$21,Modélisation!$A$21,IF(C308&gt;=Modélisation!$B$20,Modélisation!$A$20,IF(C308&gt;=Modélisation!$B$19,Modélisation!$A$19,IF(C308&gt;=Modélisation!$B$18,Modélisation!$A$18,Modélisation!$A$17))))),IF(Modélisation!$B$10=7,IF(C308&gt;=Modélisation!$B$23,Modélisation!$A$23,IF(C308&gt;=Modélisation!$B$22,Modélisation!$A$22,IF(C308&gt;=Modélisation!$B$21,Modélisation!$A$21,IF(C308&gt;=Modélisation!$B$20,Modélisation!$A$20,IF(C308&gt;=Modélisation!$B$19,Modélisation!$A$19,IF(C308&gt;=Modélisation!$B$18,Modélisation!$A$18,Modélisation!$A$17))))))))))))</f>
        <v/>
      </c>
      <c r="F308" s="1" t="str">
        <f>IF(ISBLANK(C308),"",VLOOKUP(E308,Modélisation!$A$17:$H$23,8,FALSE))</f>
        <v/>
      </c>
      <c r="G308" s="4" t="str">
        <f>IF(ISBLANK(C308),"",IF(Modélisation!$B$3="Oui",IF(D308=Liste!$F$2,0%,VLOOKUP(D308,Modélisation!$A$69:$B$86,2,FALSE)),""))</f>
        <v/>
      </c>
      <c r="H308" s="1" t="str">
        <f>IF(ISBLANK(C308),"",IF(Modélisation!$B$3="Oui",F308*(1-G308),F308))</f>
        <v/>
      </c>
    </row>
    <row r="309" spans="1:8" x14ac:dyDescent="0.35">
      <c r="A309" s="2">
        <v>308</v>
      </c>
      <c r="B309" s="36"/>
      <c r="C309" s="39"/>
      <c r="D309" s="37"/>
      <c r="E309" s="1" t="str">
        <f>IF(ISBLANK(C309),"",IF(Modélisation!$B$10=3,IF(C309&gt;=Modélisation!$B$19,Modélisation!$A$19,IF(C309&gt;=Modélisation!$B$18,Modélisation!$A$18,Modélisation!$A$17)),IF(Modélisation!$B$10=4,IF(C309&gt;=Modélisation!$B$20,Modélisation!$A$20,IF(C309&gt;=Modélisation!$B$19,Modélisation!$A$19,IF(C309&gt;=Modélisation!$B$18,Modélisation!$A$18,Modélisation!$A$17))),IF(Modélisation!$B$10=5,IF(C309&gt;=Modélisation!$B$21,Modélisation!$A$21,IF(C309&gt;=Modélisation!$B$20,Modélisation!$A$20,IF(C309&gt;=Modélisation!$B$19,Modélisation!$A$19,IF(C309&gt;=Modélisation!$B$18,Modélisation!$A$18,Modélisation!$A$17)))),IF(Modélisation!$B$10=6,IF(C309&gt;=Modélisation!$B$22,Modélisation!$A$22,IF(C309&gt;=Modélisation!$B$21,Modélisation!$A$21,IF(C309&gt;=Modélisation!$B$20,Modélisation!$A$20,IF(C309&gt;=Modélisation!$B$19,Modélisation!$A$19,IF(C309&gt;=Modélisation!$B$18,Modélisation!$A$18,Modélisation!$A$17))))),IF(Modélisation!$B$10=7,IF(C309&gt;=Modélisation!$B$23,Modélisation!$A$23,IF(C309&gt;=Modélisation!$B$22,Modélisation!$A$22,IF(C309&gt;=Modélisation!$B$21,Modélisation!$A$21,IF(C309&gt;=Modélisation!$B$20,Modélisation!$A$20,IF(C309&gt;=Modélisation!$B$19,Modélisation!$A$19,IF(C309&gt;=Modélisation!$B$18,Modélisation!$A$18,Modélisation!$A$17))))))))))))</f>
        <v/>
      </c>
      <c r="F309" s="1" t="str">
        <f>IF(ISBLANK(C309),"",VLOOKUP(E309,Modélisation!$A$17:$H$23,8,FALSE))</f>
        <v/>
      </c>
      <c r="G309" s="4" t="str">
        <f>IF(ISBLANK(C309),"",IF(Modélisation!$B$3="Oui",IF(D309=Liste!$F$2,0%,VLOOKUP(D309,Modélisation!$A$69:$B$86,2,FALSE)),""))</f>
        <v/>
      </c>
      <c r="H309" s="1" t="str">
        <f>IF(ISBLANK(C309),"",IF(Modélisation!$B$3="Oui",F309*(1-G309),F309))</f>
        <v/>
      </c>
    </row>
    <row r="310" spans="1:8" x14ac:dyDescent="0.35">
      <c r="A310" s="2">
        <v>309</v>
      </c>
      <c r="B310" s="36"/>
      <c r="C310" s="39"/>
      <c r="D310" s="37"/>
      <c r="E310" s="1" t="str">
        <f>IF(ISBLANK(C310),"",IF(Modélisation!$B$10=3,IF(C310&gt;=Modélisation!$B$19,Modélisation!$A$19,IF(C310&gt;=Modélisation!$B$18,Modélisation!$A$18,Modélisation!$A$17)),IF(Modélisation!$B$10=4,IF(C310&gt;=Modélisation!$B$20,Modélisation!$A$20,IF(C310&gt;=Modélisation!$B$19,Modélisation!$A$19,IF(C310&gt;=Modélisation!$B$18,Modélisation!$A$18,Modélisation!$A$17))),IF(Modélisation!$B$10=5,IF(C310&gt;=Modélisation!$B$21,Modélisation!$A$21,IF(C310&gt;=Modélisation!$B$20,Modélisation!$A$20,IF(C310&gt;=Modélisation!$B$19,Modélisation!$A$19,IF(C310&gt;=Modélisation!$B$18,Modélisation!$A$18,Modélisation!$A$17)))),IF(Modélisation!$B$10=6,IF(C310&gt;=Modélisation!$B$22,Modélisation!$A$22,IF(C310&gt;=Modélisation!$B$21,Modélisation!$A$21,IF(C310&gt;=Modélisation!$B$20,Modélisation!$A$20,IF(C310&gt;=Modélisation!$B$19,Modélisation!$A$19,IF(C310&gt;=Modélisation!$B$18,Modélisation!$A$18,Modélisation!$A$17))))),IF(Modélisation!$B$10=7,IF(C310&gt;=Modélisation!$B$23,Modélisation!$A$23,IF(C310&gt;=Modélisation!$B$22,Modélisation!$A$22,IF(C310&gt;=Modélisation!$B$21,Modélisation!$A$21,IF(C310&gt;=Modélisation!$B$20,Modélisation!$A$20,IF(C310&gt;=Modélisation!$B$19,Modélisation!$A$19,IF(C310&gt;=Modélisation!$B$18,Modélisation!$A$18,Modélisation!$A$17))))))))))))</f>
        <v/>
      </c>
      <c r="F310" s="1" t="str">
        <f>IF(ISBLANK(C310),"",VLOOKUP(E310,Modélisation!$A$17:$H$23,8,FALSE))</f>
        <v/>
      </c>
      <c r="G310" s="4" t="str">
        <f>IF(ISBLANK(C310),"",IF(Modélisation!$B$3="Oui",IF(D310=Liste!$F$2,0%,VLOOKUP(D310,Modélisation!$A$69:$B$86,2,FALSE)),""))</f>
        <v/>
      </c>
      <c r="H310" s="1" t="str">
        <f>IF(ISBLANK(C310),"",IF(Modélisation!$B$3="Oui",F310*(1-G310),F310))</f>
        <v/>
      </c>
    </row>
    <row r="311" spans="1:8" x14ac:dyDescent="0.35">
      <c r="A311" s="2">
        <v>310</v>
      </c>
      <c r="B311" s="36"/>
      <c r="C311" s="39"/>
      <c r="D311" s="37"/>
      <c r="E311" s="1" t="str">
        <f>IF(ISBLANK(C311),"",IF(Modélisation!$B$10=3,IF(C311&gt;=Modélisation!$B$19,Modélisation!$A$19,IF(C311&gt;=Modélisation!$B$18,Modélisation!$A$18,Modélisation!$A$17)),IF(Modélisation!$B$10=4,IF(C311&gt;=Modélisation!$B$20,Modélisation!$A$20,IF(C311&gt;=Modélisation!$B$19,Modélisation!$A$19,IF(C311&gt;=Modélisation!$B$18,Modélisation!$A$18,Modélisation!$A$17))),IF(Modélisation!$B$10=5,IF(C311&gt;=Modélisation!$B$21,Modélisation!$A$21,IF(C311&gt;=Modélisation!$B$20,Modélisation!$A$20,IF(C311&gt;=Modélisation!$B$19,Modélisation!$A$19,IF(C311&gt;=Modélisation!$B$18,Modélisation!$A$18,Modélisation!$A$17)))),IF(Modélisation!$B$10=6,IF(C311&gt;=Modélisation!$B$22,Modélisation!$A$22,IF(C311&gt;=Modélisation!$B$21,Modélisation!$A$21,IF(C311&gt;=Modélisation!$B$20,Modélisation!$A$20,IF(C311&gt;=Modélisation!$B$19,Modélisation!$A$19,IF(C311&gt;=Modélisation!$B$18,Modélisation!$A$18,Modélisation!$A$17))))),IF(Modélisation!$B$10=7,IF(C311&gt;=Modélisation!$B$23,Modélisation!$A$23,IF(C311&gt;=Modélisation!$B$22,Modélisation!$A$22,IF(C311&gt;=Modélisation!$B$21,Modélisation!$A$21,IF(C311&gt;=Modélisation!$B$20,Modélisation!$A$20,IF(C311&gt;=Modélisation!$B$19,Modélisation!$A$19,IF(C311&gt;=Modélisation!$B$18,Modélisation!$A$18,Modélisation!$A$17))))))))))))</f>
        <v/>
      </c>
      <c r="F311" s="1" t="str">
        <f>IF(ISBLANK(C311),"",VLOOKUP(E311,Modélisation!$A$17:$H$23,8,FALSE))</f>
        <v/>
      </c>
      <c r="G311" s="4" t="str">
        <f>IF(ISBLANK(C311),"",IF(Modélisation!$B$3="Oui",IF(D311=Liste!$F$2,0%,VLOOKUP(D311,Modélisation!$A$69:$B$86,2,FALSE)),""))</f>
        <v/>
      </c>
      <c r="H311" s="1" t="str">
        <f>IF(ISBLANK(C311),"",IF(Modélisation!$B$3="Oui",F311*(1-G311),F311))</f>
        <v/>
      </c>
    </row>
    <row r="312" spans="1:8" x14ac:dyDescent="0.35">
      <c r="A312" s="2">
        <v>311</v>
      </c>
      <c r="B312" s="36"/>
      <c r="C312" s="39"/>
      <c r="D312" s="37"/>
      <c r="E312" s="1" t="str">
        <f>IF(ISBLANK(C312),"",IF(Modélisation!$B$10=3,IF(C312&gt;=Modélisation!$B$19,Modélisation!$A$19,IF(C312&gt;=Modélisation!$B$18,Modélisation!$A$18,Modélisation!$A$17)),IF(Modélisation!$B$10=4,IF(C312&gt;=Modélisation!$B$20,Modélisation!$A$20,IF(C312&gt;=Modélisation!$B$19,Modélisation!$A$19,IF(C312&gt;=Modélisation!$B$18,Modélisation!$A$18,Modélisation!$A$17))),IF(Modélisation!$B$10=5,IF(C312&gt;=Modélisation!$B$21,Modélisation!$A$21,IF(C312&gt;=Modélisation!$B$20,Modélisation!$A$20,IF(C312&gt;=Modélisation!$B$19,Modélisation!$A$19,IF(C312&gt;=Modélisation!$B$18,Modélisation!$A$18,Modélisation!$A$17)))),IF(Modélisation!$B$10=6,IF(C312&gt;=Modélisation!$B$22,Modélisation!$A$22,IF(C312&gt;=Modélisation!$B$21,Modélisation!$A$21,IF(C312&gt;=Modélisation!$B$20,Modélisation!$A$20,IF(C312&gt;=Modélisation!$B$19,Modélisation!$A$19,IF(C312&gt;=Modélisation!$B$18,Modélisation!$A$18,Modélisation!$A$17))))),IF(Modélisation!$B$10=7,IF(C312&gt;=Modélisation!$B$23,Modélisation!$A$23,IF(C312&gt;=Modélisation!$B$22,Modélisation!$A$22,IF(C312&gt;=Modélisation!$B$21,Modélisation!$A$21,IF(C312&gt;=Modélisation!$B$20,Modélisation!$A$20,IF(C312&gt;=Modélisation!$B$19,Modélisation!$A$19,IF(C312&gt;=Modélisation!$B$18,Modélisation!$A$18,Modélisation!$A$17))))))))))))</f>
        <v/>
      </c>
      <c r="F312" s="1" t="str">
        <f>IF(ISBLANK(C312),"",VLOOKUP(E312,Modélisation!$A$17:$H$23,8,FALSE))</f>
        <v/>
      </c>
      <c r="G312" s="4" t="str">
        <f>IF(ISBLANK(C312),"",IF(Modélisation!$B$3="Oui",IF(D312=Liste!$F$2,0%,VLOOKUP(D312,Modélisation!$A$69:$B$86,2,FALSE)),""))</f>
        <v/>
      </c>
      <c r="H312" s="1" t="str">
        <f>IF(ISBLANK(C312),"",IF(Modélisation!$B$3="Oui",F312*(1-G312),F312))</f>
        <v/>
      </c>
    </row>
    <row r="313" spans="1:8" x14ac:dyDescent="0.35">
      <c r="A313" s="2">
        <v>312</v>
      </c>
      <c r="B313" s="36"/>
      <c r="C313" s="39"/>
      <c r="D313" s="37"/>
      <c r="E313" s="1" t="str">
        <f>IF(ISBLANK(C313),"",IF(Modélisation!$B$10=3,IF(C313&gt;=Modélisation!$B$19,Modélisation!$A$19,IF(C313&gt;=Modélisation!$B$18,Modélisation!$A$18,Modélisation!$A$17)),IF(Modélisation!$B$10=4,IF(C313&gt;=Modélisation!$B$20,Modélisation!$A$20,IF(C313&gt;=Modélisation!$B$19,Modélisation!$A$19,IF(C313&gt;=Modélisation!$B$18,Modélisation!$A$18,Modélisation!$A$17))),IF(Modélisation!$B$10=5,IF(C313&gt;=Modélisation!$B$21,Modélisation!$A$21,IF(C313&gt;=Modélisation!$B$20,Modélisation!$A$20,IF(C313&gt;=Modélisation!$B$19,Modélisation!$A$19,IF(C313&gt;=Modélisation!$B$18,Modélisation!$A$18,Modélisation!$A$17)))),IF(Modélisation!$B$10=6,IF(C313&gt;=Modélisation!$B$22,Modélisation!$A$22,IF(C313&gt;=Modélisation!$B$21,Modélisation!$A$21,IF(C313&gt;=Modélisation!$B$20,Modélisation!$A$20,IF(C313&gt;=Modélisation!$B$19,Modélisation!$A$19,IF(C313&gt;=Modélisation!$B$18,Modélisation!$A$18,Modélisation!$A$17))))),IF(Modélisation!$B$10=7,IF(C313&gt;=Modélisation!$B$23,Modélisation!$A$23,IF(C313&gt;=Modélisation!$B$22,Modélisation!$A$22,IF(C313&gt;=Modélisation!$B$21,Modélisation!$A$21,IF(C313&gt;=Modélisation!$B$20,Modélisation!$A$20,IF(C313&gt;=Modélisation!$B$19,Modélisation!$A$19,IF(C313&gt;=Modélisation!$B$18,Modélisation!$A$18,Modélisation!$A$17))))))))))))</f>
        <v/>
      </c>
      <c r="F313" s="1" t="str">
        <f>IF(ISBLANK(C313),"",VLOOKUP(E313,Modélisation!$A$17:$H$23,8,FALSE))</f>
        <v/>
      </c>
      <c r="G313" s="4" t="str">
        <f>IF(ISBLANK(C313),"",IF(Modélisation!$B$3="Oui",IF(D313=Liste!$F$2,0%,VLOOKUP(D313,Modélisation!$A$69:$B$86,2,FALSE)),""))</f>
        <v/>
      </c>
      <c r="H313" s="1" t="str">
        <f>IF(ISBLANK(C313),"",IF(Modélisation!$B$3="Oui",F313*(1-G313),F313))</f>
        <v/>
      </c>
    </row>
    <row r="314" spans="1:8" x14ac:dyDescent="0.35">
      <c r="A314" s="2">
        <v>313</v>
      </c>
      <c r="B314" s="36"/>
      <c r="C314" s="39"/>
      <c r="D314" s="37"/>
      <c r="E314" s="1" t="str">
        <f>IF(ISBLANK(C314),"",IF(Modélisation!$B$10=3,IF(C314&gt;=Modélisation!$B$19,Modélisation!$A$19,IF(C314&gt;=Modélisation!$B$18,Modélisation!$A$18,Modélisation!$A$17)),IF(Modélisation!$B$10=4,IF(C314&gt;=Modélisation!$B$20,Modélisation!$A$20,IF(C314&gt;=Modélisation!$B$19,Modélisation!$A$19,IF(C314&gt;=Modélisation!$B$18,Modélisation!$A$18,Modélisation!$A$17))),IF(Modélisation!$B$10=5,IF(C314&gt;=Modélisation!$B$21,Modélisation!$A$21,IF(C314&gt;=Modélisation!$B$20,Modélisation!$A$20,IF(C314&gt;=Modélisation!$B$19,Modélisation!$A$19,IF(C314&gt;=Modélisation!$B$18,Modélisation!$A$18,Modélisation!$A$17)))),IF(Modélisation!$B$10=6,IF(C314&gt;=Modélisation!$B$22,Modélisation!$A$22,IF(C314&gt;=Modélisation!$B$21,Modélisation!$A$21,IF(C314&gt;=Modélisation!$B$20,Modélisation!$A$20,IF(C314&gt;=Modélisation!$B$19,Modélisation!$A$19,IF(C314&gt;=Modélisation!$B$18,Modélisation!$A$18,Modélisation!$A$17))))),IF(Modélisation!$B$10=7,IF(C314&gt;=Modélisation!$B$23,Modélisation!$A$23,IF(C314&gt;=Modélisation!$B$22,Modélisation!$A$22,IF(C314&gt;=Modélisation!$B$21,Modélisation!$A$21,IF(C314&gt;=Modélisation!$B$20,Modélisation!$A$20,IF(C314&gt;=Modélisation!$B$19,Modélisation!$A$19,IF(C314&gt;=Modélisation!$B$18,Modélisation!$A$18,Modélisation!$A$17))))))))))))</f>
        <v/>
      </c>
      <c r="F314" s="1" t="str">
        <f>IF(ISBLANK(C314),"",VLOOKUP(E314,Modélisation!$A$17:$H$23,8,FALSE))</f>
        <v/>
      </c>
      <c r="G314" s="4" t="str">
        <f>IF(ISBLANK(C314),"",IF(Modélisation!$B$3="Oui",IF(D314=Liste!$F$2,0%,VLOOKUP(D314,Modélisation!$A$69:$B$86,2,FALSE)),""))</f>
        <v/>
      </c>
      <c r="H314" s="1" t="str">
        <f>IF(ISBLANK(C314),"",IF(Modélisation!$B$3="Oui",F314*(1-G314),F314))</f>
        <v/>
      </c>
    </row>
    <row r="315" spans="1:8" x14ac:dyDescent="0.35">
      <c r="A315" s="2">
        <v>314</v>
      </c>
      <c r="B315" s="36"/>
      <c r="C315" s="39"/>
      <c r="D315" s="37"/>
      <c r="E315" s="1" t="str">
        <f>IF(ISBLANK(C315),"",IF(Modélisation!$B$10=3,IF(C315&gt;=Modélisation!$B$19,Modélisation!$A$19,IF(C315&gt;=Modélisation!$B$18,Modélisation!$A$18,Modélisation!$A$17)),IF(Modélisation!$B$10=4,IF(C315&gt;=Modélisation!$B$20,Modélisation!$A$20,IF(C315&gt;=Modélisation!$B$19,Modélisation!$A$19,IF(C315&gt;=Modélisation!$B$18,Modélisation!$A$18,Modélisation!$A$17))),IF(Modélisation!$B$10=5,IF(C315&gt;=Modélisation!$B$21,Modélisation!$A$21,IF(C315&gt;=Modélisation!$B$20,Modélisation!$A$20,IF(C315&gt;=Modélisation!$B$19,Modélisation!$A$19,IF(C315&gt;=Modélisation!$B$18,Modélisation!$A$18,Modélisation!$A$17)))),IF(Modélisation!$B$10=6,IF(C315&gt;=Modélisation!$B$22,Modélisation!$A$22,IF(C315&gt;=Modélisation!$B$21,Modélisation!$A$21,IF(C315&gt;=Modélisation!$B$20,Modélisation!$A$20,IF(C315&gt;=Modélisation!$B$19,Modélisation!$A$19,IF(C315&gt;=Modélisation!$B$18,Modélisation!$A$18,Modélisation!$A$17))))),IF(Modélisation!$B$10=7,IF(C315&gt;=Modélisation!$B$23,Modélisation!$A$23,IF(C315&gt;=Modélisation!$B$22,Modélisation!$A$22,IF(C315&gt;=Modélisation!$B$21,Modélisation!$A$21,IF(C315&gt;=Modélisation!$B$20,Modélisation!$A$20,IF(C315&gt;=Modélisation!$B$19,Modélisation!$A$19,IF(C315&gt;=Modélisation!$B$18,Modélisation!$A$18,Modélisation!$A$17))))))))))))</f>
        <v/>
      </c>
      <c r="F315" s="1" t="str">
        <f>IF(ISBLANK(C315),"",VLOOKUP(E315,Modélisation!$A$17:$H$23,8,FALSE))</f>
        <v/>
      </c>
      <c r="G315" s="4" t="str">
        <f>IF(ISBLANK(C315),"",IF(Modélisation!$B$3="Oui",IF(D315=Liste!$F$2,0%,VLOOKUP(D315,Modélisation!$A$69:$B$86,2,FALSE)),""))</f>
        <v/>
      </c>
      <c r="H315" s="1" t="str">
        <f>IF(ISBLANK(C315),"",IF(Modélisation!$B$3="Oui",F315*(1-G315),F315))</f>
        <v/>
      </c>
    </row>
    <row r="316" spans="1:8" x14ac:dyDescent="0.35">
      <c r="A316" s="2">
        <v>315</v>
      </c>
      <c r="B316" s="36"/>
      <c r="C316" s="39"/>
      <c r="D316" s="37"/>
      <c r="E316" s="1" t="str">
        <f>IF(ISBLANK(C316),"",IF(Modélisation!$B$10=3,IF(C316&gt;=Modélisation!$B$19,Modélisation!$A$19,IF(C316&gt;=Modélisation!$B$18,Modélisation!$A$18,Modélisation!$A$17)),IF(Modélisation!$B$10=4,IF(C316&gt;=Modélisation!$B$20,Modélisation!$A$20,IF(C316&gt;=Modélisation!$B$19,Modélisation!$A$19,IF(C316&gt;=Modélisation!$B$18,Modélisation!$A$18,Modélisation!$A$17))),IF(Modélisation!$B$10=5,IF(C316&gt;=Modélisation!$B$21,Modélisation!$A$21,IF(C316&gt;=Modélisation!$B$20,Modélisation!$A$20,IF(C316&gt;=Modélisation!$B$19,Modélisation!$A$19,IF(C316&gt;=Modélisation!$B$18,Modélisation!$A$18,Modélisation!$A$17)))),IF(Modélisation!$B$10=6,IF(C316&gt;=Modélisation!$B$22,Modélisation!$A$22,IF(C316&gt;=Modélisation!$B$21,Modélisation!$A$21,IF(C316&gt;=Modélisation!$B$20,Modélisation!$A$20,IF(C316&gt;=Modélisation!$B$19,Modélisation!$A$19,IF(C316&gt;=Modélisation!$B$18,Modélisation!$A$18,Modélisation!$A$17))))),IF(Modélisation!$B$10=7,IF(C316&gt;=Modélisation!$B$23,Modélisation!$A$23,IF(C316&gt;=Modélisation!$B$22,Modélisation!$A$22,IF(C316&gt;=Modélisation!$B$21,Modélisation!$A$21,IF(C316&gt;=Modélisation!$B$20,Modélisation!$A$20,IF(C316&gt;=Modélisation!$B$19,Modélisation!$A$19,IF(C316&gt;=Modélisation!$B$18,Modélisation!$A$18,Modélisation!$A$17))))))))))))</f>
        <v/>
      </c>
      <c r="F316" s="1" t="str">
        <f>IF(ISBLANK(C316),"",VLOOKUP(E316,Modélisation!$A$17:$H$23,8,FALSE))</f>
        <v/>
      </c>
      <c r="G316" s="4" t="str">
        <f>IF(ISBLANK(C316),"",IF(Modélisation!$B$3="Oui",IF(D316=Liste!$F$2,0%,VLOOKUP(D316,Modélisation!$A$69:$B$86,2,FALSE)),""))</f>
        <v/>
      </c>
      <c r="H316" s="1" t="str">
        <f>IF(ISBLANK(C316),"",IF(Modélisation!$B$3="Oui",F316*(1-G316),F316))</f>
        <v/>
      </c>
    </row>
    <row r="317" spans="1:8" x14ac:dyDescent="0.35">
      <c r="A317" s="2">
        <v>316</v>
      </c>
      <c r="B317" s="36"/>
      <c r="C317" s="39"/>
      <c r="D317" s="37"/>
      <c r="E317" s="1" t="str">
        <f>IF(ISBLANK(C317),"",IF(Modélisation!$B$10=3,IF(C317&gt;=Modélisation!$B$19,Modélisation!$A$19,IF(C317&gt;=Modélisation!$B$18,Modélisation!$A$18,Modélisation!$A$17)),IF(Modélisation!$B$10=4,IF(C317&gt;=Modélisation!$B$20,Modélisation!$A$20,IF(C317&gt;=Modélisation!$B$19,Modélisation!$A$19,IF(C317&gt;=Modélisation!$B$18,Modélisation!$A$18,Modélisation!$A$17))),IF(Modélisation!$B$10=5,IF(C317&gt;=Modélisation!$B$21,Modélisation!$A$21,IF(C317&gt;=Modélisation!$B$20,Modélisation!$A$20,IF(C317&gt;=Modélisation!$B$19,Modélisation!$A$19,IF(C317&gt;=Modélisation!$B$18,Modélisation!$A$18,Modélisation!$A$17)))),IF(Modélisation!$B$10=6,IF(C317&gt;=Modélisation!$B$22,Modélisation!$A$22,IF(C317&gt;=Modélisation!$B$21,Modélisation!$A$21,IF(C317&gt;=Modélisation!$B$20,Modélisation!$A$20,IF(C317&gt;=Modélisation!$B$19,Modélisation!$A$19,IF(C317&gt;=Modélisation!$B$18,Modélisation!$A$18,Modélisation!$A$17))))),IF(Modélisation!$B$10=7,IF(C317&gt;=Modélisation!$B$23,Modélisation!$A$23,IF(C317&gt;=Modélisation!$B$22,Modélisation!$A$22,IF(C317&gt;=Modélisation!$B$21,Modélisation!$A$21,IF(C317&gt;=Modélisation!$B$20,Modélisation!$A$20,IF(C317&gt;=Modélisation!$B$19,Modélisation!$A$19,IF(C317&gt;=Modélisation!$B$18,Modélisation!$A$18,Modélisation!$A$17))))))))))))</f>
        <v/>
      </c>
      <c r="F317" s="1" t="str">
        <f>IF(ISBLANK(C317),"",VLOOKUP(E317,Modélisation!$A$17:$H$23,8,FALSE))</f>
        <v/>
      </c>
      <c r="G317" s="4" t="str">
        <f>IF(ISBLANK(C317),"",IF(Modélisation!$B$3="Oui",IF(D317=Liste!$F$2,0%,VLOOKUP(D317,Modélisation!$A$69:$B$86,2,FALSE)),""))</f>
        <v/>
      </c>
      <c r="H317" s="1" t="str">
        <f>IF(ISBLANK(C317),"",IF(Modélisation!$B$3="Oui",F317*(1-G317),F317))</f>
        <v/>
      </c>
    </row>
    <row r="318" spans="1:8" x14ac:dyDescent="0.35">
      <c r="A318" s="2">
        <v>317</v>
      </c>
      <c r="B318" s="36"/>
      <c r="C318" s="39"/>
      <c r="D318" s="37"/>
      <c r="E318" s="1" t="str">
        <f>IF(ISBLANK(C318),"",IF(Modélisation!$B$10=3,IF(C318&gt;=Modélisation!$B$19,Modélisation!$A$19,IF(C318&gt;=Modélisation!$B$18,Modélisation!$A$18,Modélisation!$A$17)),IF(Modélisation!$B$10=4,IF(C318&gt;=Modélisation!$B$20,Modélisation!$A$20,IF(C318&gt;=Modélisation!$B$19,Modélisation!$A$19,IF(C318&gt;=Modélisation!$B$18,Modélisation!$A$18,Modélisation!$A$17))),IF(Modélisation!$B$10=5,IF(C318&gt;=Modélisation!$B$21,Modélisation!$A$21,IF(C318&gt;=Modélisation!$B$20,Modélisation!$A$20,IF(C318&gt;=Modélisation!$B$19,Modélisation!$A$19,IF(C318&gt;=Modélisation!$B$18,Modélisation!$A$18,Modélisation!$A$17)))),IF(Modélisation!$B$10=6,IF(C318&gt;=Modélisation!$B$22,Modélisation!$A$22,IF(C318&gt;=Modélisation!$B$21,Modélisation!$A$21,IF(C318&gt;=Modélisation!$B$20,Modélisation!$A$20,IF(C318&gt;=Modélisation!$B$19,Modélisation!$A$19,IF(C318&gt;=Modélisation!$B$18,Modélisation!$A$18,Modélisation!$A$17))))),IF(Modélisation!$B$10=7,IF(C318&gt;=Modélisation!$B$23,Modélisation!$A$23,IF(C318&gt;=Modélisation!$B$22,Modélisation!$A$22,IF(C318&gt;=Modélisation!$B$21,Modélisation!$A$21,IF(C318&gt;=Modélisation!$B$20,Modélisation!$A$20,IF(C318&gt;=Modélisation!$B$19,Modélisation!$A$19,IF(C318&gt;=Modélisation!$B$18,Modélisation!$A$18,Modélisation!$A$17))))))))))))</f>
        <v/>
      </c>
      <c r="F318" s="1" t="str">
        <f>IF(ISBLANK(C318),"",VLOOKUP(E318,Modélisation!$A$17:$H$23,8,FALSE))</f>
        <v/>
      </c>
      <c r="G318" s="4" t="str">
        <f>IF(ISBLANK(C318),"",IF(Modélisation!$B$3="Oui",IF(D318=Liste!$F$2,0%,VLOOKUP(D318,Modélisation!$A$69:$B$86,2,FALSE)),""))</f>
        <v/>
      </c>
      <c r="H318" s="1" t="str">
        <f>IF(ISBLANK(C318),"",IF(Modélisation!$B$3="Oui",F318*(1-G318),F318))</f>
        <v/>
      </c>
    </row>
    <row r="319" spans="1:8" x14ac:dyDescent="0.35">
      <c r="A319" s="2">
        <v>318</v>
      </c>
      <c r="B319" s="36"/>
      <c r="C319" s="39"/>
      <c r="D319" s="37"/>
      <c r="E319" s="1" t="str">
        <f>IF(ISBLANK(C319),"",IF(Modélisation!$B$10=3,IF(C319&gt;=Modélisation!$B$19,Modélisation!$A$19,IF(C319&gt;=Modélisation!$B$18,Modélisation!$A$18,Modélisation!$A$17)),IF(Modélisation!$B$10=4,IF(C319&gt;=Modélisation!$B$20,Modélisation!$A$20,IF(C319&gt;=Modélisation!$B$19,Modélisation!$A$19,IF(C319&gt;=Modélisation!$B$18,Modélisation!$A$18,Modélisation!$A$17))),IF(Modélisation!$B$10=5,IF(C319&gt;=Modélisation!$B$21,Modélisation!$A$21,IF(C319&gt;=Modélisation!$B$20,Modélisation!$A$20,IF(C319&gt;=Modélisation!$B$19,Modélisation!$A$19,IF(C319&gt;=Modélisation!$B$18,Modélisation!$A$18,Modélisation!$A$17)))),IF(Modélisation!$B$10=6,IF(C319&gt;=Modélisation!$B$22,Modélisation!$A$22,IF(C319&gt;=Modélisation!$B$21,Modélisation!$A$21,IF(C319&gt;=Modélisation!$B$20,Modélisation!$A$20,IF(C319&gt;=Modélisation!$B$19,Modélisation!$A$19,IF(C319&gt;=Modélisation!$B$18,Modélisation!$A$18,Modélisation!$A$17))))),IF(Modélisation!$B$10=7,IF(C319&gt;=Modélisation!$B$23,Modélisation!$A$23,IF(C319&gt;=Modélisation!$B$22,Modélisation!$A$22,IF(C319&gt;=Modélisation!$B$21,Modélisation!$A$21,IF(C319&gt;=Modélisation!$B$20,Modélisation!$A$20,IF(C319&gt;=Modélisation!$B$19,Modélisation!$A$19,IF(C319&gt;=Modélisation!$B$18,Modélisation!$A$18,Modélisation!$A$17))))))))))))</f>
        <v/>
      </c>
      <c r="F319" s="1" t="str">
        <f>IF(ISBLANK(C319),"",VLOOKUP(E319,Modélisation!$A$17:$H$23,8,FALSE))</f>
        <v/>
      </c>
      <c r="G319" s="4" t="str">
        <f>IF(ISBLANK(C319),"",IF(Modélisation!$B$3="Oui",IF(D319=Liste!$F$2,0%,VLOOKUP(D319,Modélisation!$A$69:$B$86,2,FALSE)),""))</f>
        <v/>
      </c>
      <c r="H319" s="1" t="str">
        <f>IF(ISBLANK(C319),"",IF(Modélisation!$B$3="Oui",F319*(1-G319),F319))</f>
        <v/>
      </c>
    </row>
    <row r="320" spans="1:8" x14ac:dyDescent="0.35">
      <c r="A320" s="2">
        <v>319</v>
      </c>
      <c r="B320" s="36"/>
      <c r="C320" s="39"/>
      <c r="D320" s="37"/>
      <c r="E320" s="1" t="str">
        <f>IF(ISBLANK(C320),"",IF(Modélisation!$B$10=3,IF(C320&gt;=Modélisation!$B$19,Modélisation!$A$19,IF(C320&gt;=Modélisation!$B$18,Modélisation!$A$18,Modélisation!$A$17)),IF(Modélisation!$B$10=4,IF(C320&gt;=Modélisation!$B$20,Modélisation!$A$20,IF(C320&gt;=Modélisation!$B$19,Modélisation!$A$19,IF(C320&gt;=Modélisation!$B$18,Modélisation!$A$18,Modélisation!$A$17))),IF(Modélisation!$B$10=5,IF(C320&gt;=Modélisation!$B$21,Modélisation!$A$21,IF(C320&gt;=Modélisation!$B$20,Modélisation!$A$20,IF(C320&gt;=Modélisation!$B$19,Modélisation!$A$19,IF(C320&gt;=Modélisation!$B$18,Modélisation!$A$18,Modélisation!$A$17)))),IF(Modélisation!$B$10=6,IF(C320&gt;=Modélisation!$B$22,Modélisation!$A$22,IF(C320&gt;=Modélisation!$B$21,Modélisation!$A$21,IF(C320&gt;=Modélisation!$B$20,Modélisation!$A$20,IF(C320&gt;=Modélisation!$B$19,Modélisation!$A$19,IF(C320&gt;=Modélisation!$B$18,Modélisation!$A$18,Modélisation!$A$17))))),IF(Modélisation!$B$10=7,IF(C320&gt;=Modélisation!$B$23,Modélisation!$A$23,IF(C320&gt;=Modélisation!$B$22,Modélisation!$A$22,IF(C320&gt;=Modélisation!$B$21,Modélisation!$A$21,IF(C320&gt;=Modélisation!$B$20,Modélisation!$A$20,IF(C320&gt;=Modélisation!$B$19,Modélisation!$A$19,IF(C320&gt;=Modélisation!$B$18,Modélisation!$A$18,Modélisation!$A$17))))))))))))</f>
        <v/>
      </c>
      <c r="F320" s="1" t="str">
        <f>IF(ISBLANK(C320),"",VLOOKUP(E320,Modélisation!$A$17:$H$23,8,FALSE))</f>
        <v/>
      </c>
      <c r="G320" s="4" t="str">
        <f>IF(ISBLANK(C320),"",IF(Modélisation!$B$3="Oui",IF(D320=Liste!$F$2,0%,VLOOKUP(D320,Modélisation!$A$69:$B$86,2,FALSE)),""))</f>
        <v/>
      </c>
      <c r="H320" s="1" t="str">
        <f>IF(ISBLANK(C320),"",IF(Modélisation!$B$3="Oui",F320*(1-G320),F320))</f>
        <v/>
      </c>
    </row>
    <row r="321" spans="1:8" x14ac:dyDescent="0.35">
      <c r="A321" s="2">
        <v>320</v>
      </c>
      <c r="B321" s="36"/>
      <c r="C321" s="39"/>
      <c r="D321" s="37"/>
      <c r="E321" s="1" t="str">
        <f>IF(ISBLANK(C321),"",IF(Modélisation!$B$10=3,IF(C321&gt;=Modélisation!$B$19,Modélisation!$A$19,IF(C321&gt;=Modélisation!$B$18,Modélisation!$A$18,Modélisation!$A$17)),IF(Modélisation!$B$10=4,IF(C321&gt;=Modélisation!$B$20,Modélisation!$A$20,IF(C321&gt;=Modélisation!$B$19,Modélisation!$A$19,IF(C321&gt;=Modélisation!$B$18,Modélisation!$A$18,Modélisation!$A$17))),IF(Modélisation!$B$10=5,IF(C321&gt;=Modélisation!$B$21,Modélisation!$A$21,IF(C321&gt;=Modélisation!$B$20,Modélisation!$A$20,IF(C321&gt;=Modélisation!$B$19,Modélisation!$A$19,IF(C321&gt;=Modélisation!$B$18,Modélisation!$A$18,Modélisation!$A$17)))),IF(Modélisation!$B$10=6,IF(C321&gt;=Modélisation!$B$22,Modélisation!$A$22,IF(C321&gt;=Modélisation!$B$21,Modélisation!$A$21,IF(C321&gt;=Modélisation!$B$20,Modélisation!$A$20,IF(C321&gt;=Modélisation!$B$19,Modélisation!$A$19,IF(C321&gt;=Modélisation!$B$18,Modélisation!$A$18,Modélisation!$A$17))))),IF(Modélisation!$B$10=7,IF(C321&gt;=Modélisation!$B$23,Modélisation!$A$23,IF(C321&gt;=Modélisation!$B$22,Modélisation!$A$22,IF(C321&gt;=Modélisation!$B$21,Modélisation!$A$21,IF(C321&gt;=Modélisation!$B$20,Modélisation!$A$20,IF(C321&gt;=Modélisation!$B$19,Modélisation!$A$19,IF(C321&gt;=Modélisation!$B$18,Modélisation!$A$18,Modélisation!$A$17))))))))))))</f>
        <v/>
      </c>
      <c r="F321" s="1" t="str">
        <f>IF(ISBLANK(C321),"",VLOOKUP(E321,Modélisation!$A$17:$H$23,8,FALSE))</f>
        <v/>
      </c>
      <c r="G321" s="4" t="str">
        <f>IF(ISBLANK(C321),"",IF(Modélisation!$B$3="Oui",IF(D321=Liste!$F$2,0%,VLOOKUP(D321,Modélisation!$A$69:$B$86,2,FALSE)),""))</f>
        <v/>
      </c>
      <c r="H321" s="1" t="str">
        <f>IF(ISBLANK(C321),"",IF(Modélisation!$B$3="Oui",F321*(1-G321),F321))</f>
        <v/>
      </c>
    </row>
    <row r="322" spans="1:8" x14ac:dyDescent="0.35">
      <c r="A322" s="2">
        <v>321</v>
      </c>
      <c r="B322" s="36"/>
      <c r="C322" s="39"/>
      <c r="D322" s="37"/>
      <c r="E322" s="1" t="str">
        <f>IF(ISBLANK(C322),"",IF(Modélisation!$B$10=3,IF(C322&gt;=Modélisation!$B$19,Modélisation!$A$19,IF(C322&gt;=Modélisation!$B$18,Modélisation!$A$18,Modélisation!$A$17)),IF(Modélisation!$B$10=4,IF(C322&gt;=Modélisation!$B$20,Modélisation!$A$20,IF(C322&gt;=Modélisation!$B$19,Modélisation!$A$19,IF(C322&gt;=Modélisation!$B$18,Modélisation!$A$18,Modélisation!$A$17))),IF(Modélisation!$B$10=5,IF(C322&gt;=Modélisation!$B$21,Modélisation!$A$21,IF(C322&gt;=Modélisation!$B$20,Modélisation!$A$20,IF(C322&gt;=Modélisation!$B$19,Modélisation!$A$19,IF(C322&gt;=Modélisation!$B$18,Modélisation!$A$18,Modélisation!$A$17)))),IF(Modélisation!$B$10=6,IF(C322&gt;=Modélisation!$B$22,Modélisation!$A$22,IF(C322&gt;=Modélisation!$B$21,Modélisation!$A$21,IF(C322&gt;=Modélisation!$B$20,Modélisation!$A$20,IF(C322&gt;=Modélisation!$B$19,Modélisation!$A$19,IF(C322&gt;=Modélisation!$B$18,Modélisation!$A$18,Modélisation!$A$17))))),IF(Modélisation!$B$10=7,IF(C322&gt;=Modélisation!$B$23,Modélisation!$A$23,IF(C322&gt;=Modélisation!$B$22,Modélisation!$A$22,IF(C322&gt;=Modélisation!$B$21,Modélisation!$A$21,IF(C322&gt;=Modélisation!$B$20,Modélisation!$A$20,IF(C322&gt;=Modélisation!$B$19,Modélisation!$A$19,IF(C322&gt;=Modélisation!$B$18,Modélisation!$A$18,Modélisation!$A$17))))))))))))</f>
        <v/>
      </c>
      <c r="F322" s="1" t="str">
        <f>IF(ISBLANK(C322),"",VLOOKUP(E322,Modélisation!$A$17:$H$23,8,FALSE))</f>
        <v/>
      </c>
      <c r="G322" s="4" t="str">
        <f>IF(ISBLANK(C322),"",IF(Modélisation!$B$3="Oui",IF(D322=Liste!$F$2,0%,VLOOKUP(D322,Modélisation!$A$69:$B$86,2,FALSE)),""))</f>
        <v/>
      </c>
      <c r="H322" s="1" t="str">
        <f>IF(ISBLANK(C322),"",IF(Modélisation!$B$3="Oui",F322*(1-G322),F322))</f>
        <v/>
      </c>
    </row>
    <row r="323" spans="1:8" x14ac:dyDescent="0.35">
      <c r="A323" s="2">
        <v>322</v>
      </c>
      <c r="B323" s="36"/>
      <c r="C323" s="39"/>
      <c r="D323" s="37"/>
      <c r="E323" s="1" t="str">
        <f>IF(ISBLANK(C323),"",IF(Modélisation!$B$10=3,IF(C323&gt;=Modélisation!$B$19,Modélisation!$A$19,IF(C323&gt;=Modélisation!$B$18,Modélisation!$A$18,Modélisation!$A$17)),IF(Modélisation!$B$10=4,IF(C323&gt;=Modélisation!$B$20,Modélisation!$A$20,IF(C323&gt;=Modélisation!$B$19,Modélisation!$A$19,IF(C323&gt;=Modélisation!$B$18,Modélisation!$A$18,Modélisation!$A$17))),IF(Modélisation!$B$10=5,IF(C323&gt;=Modélisation!$B$21,Modélisation!$A$21,IF(C323&gt;=Modélisation!$B$20,Modélisation!$A$20,IF(C323&gt;=Modélisation!$B$19,Modélisation!$A$19,IF(C323&gt;=Modélisation!$B$18,Modélisation!$A$18,Modélisation!$A$17)))),IF(Modélisation!$B$10=6,IF(C323&gt;=Modélisation!$B$22,Modélisation!$A$22,IF(C323&gt;=Modélisation!$B$21,Modélisation!$A$21,IF(C323&gt;=Modélisation!$B$20,Modélisation!$A$20,IF(C323&gt;=Modélisation!$B$19,Modélisation!$A$19,IF(C323&gt;=Modélisation!$B$18,Modélisation!$A$18,Modélisation!$A$17))))),IF(Modélisation!$B$10=7,IF(C323&gt;=Modélisation!$B$23,Modélisation!$A$23,IF(C323&gt;=Modélisation!$B$22,Modélisation!$A$22,IF(C323&gt;=Modélisation!$B$21,Modélisation!$A$21,IF(C323&gt;=Modélisation!$B$20,Modélisation!$A$20,IF(C323&gt;=Modélisation!$B$19,Modélisation!$A$19,IF(C323&gt;=Modélisation!$B$18,Modélisation!$A$18,Modélisation!$A$17))))))))))))</f>
        <v/>
      </c>
      <c r="F323" s="1" t="str">
        <f>IF(ISBLANK(C323),"",VLOOKUP(E323,Modélisation!$A$17:$H$23,8,FALSE))</f>
        <v/>
      </c>
      <c r="G323" s="4" t="str">
        <f>IF(ISBLANK(C323),"",IF(Modélisation!$B$3="Oui",IF(D323=Liste!$F$2,0%,VLOOKUP(D323,Modélisation!$A$69:$B$86,2,FALSE)),""))</f>
        <v/>
      </c>
      <c r="H323" s="1" t="str">
        <f>IF(ISBLANK(C323),"",IF(Modélisation!$B$3="Oui",F323*(1-G323),F323))</f>
        <v/>
      </c>
    </row>
    <row r="324" spans="1:8" x14ac:dyDescent="0.35">
      <c r="A324" s="2">
        <v>323</v>
      </c>
      <c r="B324" s="36"/>
      <c r="C324" s="39"/>
      <c r="D324" s="37"/>
      <c r="E324" s="1" t="str">
        <f>IF(ISBLANK(C324),"",IF(Modélisation!$B$10=3,IF(C324&gt;=Modélisation!$B$19,Modélisation!$A$19,IF(C324&gt;=Modélisation!$B$18,Modélisation!$A$18,Modélisation!$A$17)),IF(Modélisation!$B$10=4,IF(C324&gt;=Modélisation!$B$20,Modélisation!$A$20,IF(C324&gt;=Modélisation!$B$19,Modélisation!$A$19,IF(C324&gt;=Modélisation!$B$18,Modélisation!$A$18,Modélisation!$A$17))),IF(Modélisation!$B$10=5,IF(C324&gt;=Modélisation!$B$21,Modélisation!$A$21,IF(C324&gt;=Modélisation!$B$20,Modélisation!$A$20,IF(C324&gt;=Modélisation!$B$19,Modélisation!$A$19,IF(C324&gt;=Modélisation!$B$18,Modélisation!$A$18,Modélisation!$A$17)))),IF(Modélisation!$B$10=6,IF(C324&gt;=Modélisation!$B$22,Modélisation!$A$22,IF(C324&gt;=Modélisation!$B$21,Modélisation!$A$21,IF(C324&gt;=Modélisation!$B$20,Modélisation!$A$20,IF(C324&gt;=Modélisation!$B$19,Modélisation!$A$19,IF(C324&gt;=Modélisation!$B$18,Modélisation!$A$18,Modélisation!$A$17))))),IF(Modélisation!$B$10=7,IF(C324&gt;=Modélisation!$B$23,Modélisation!$A$23,IF(C324&gt;=Modélisation!$B$22,Modélisation!$A$22,IF(C324&gt;=Modélisation!$B$21,Modélisation!$A$21,IF(C324&gt;=Modélisation!$B$20,Modélisation!$A$20,IF(C324&gt;=Modélisation!$B$19,Modélisation!$A$19,IF(C324&gt;=Modélisation!$B$18,Modélisation!$A$18,Modélisation!$A$17))))))))))))</f>
        <v/>
      </c>
      <c r="F324" s="1" t="str">
        <f>IF(ISBLANK(C324),"",VLOOKUP(E324,Modélisation!$A$17:$H$23,8,FALSE))</f>
        <v/>
      </c>
      <c r="G324" s="4" t="str">
        <f>IF(ISBLANK(C324),"",IF(Modélisation!$B$3="Oui",IF(D324=Liste!$F$2,0%,VLOOKUP(D324,Modélisation!$A$69:$B$86,2,FALSE)),""))</f>
        <v/>
      </c>
      <c r="H324" s="1" t="str">
        <f>IF(ISBLANK(C324),"",IF(Modélisation!$B$3="Oui",F324*(1-G324),F324))</f>
        <v/>
      </c>
    </row>
    <row r="325" spans="1:8" x14ac:dyDescent="0.35">
      <c r="A325" s="2">
        <v>324</v>
      </c>
      <c r="B325" s="36"/>
      <c r="C325" s="39"/>
      <c r="D325" s="37"/>
      <c r="E325" s="1" t="str">
        <f>IF(ISBLANK(C325),"",IF(Modélisation!$B$10=3,IF(C325&gt;=Modélisation!$B$19,Modélisation!$A$19,IF(C325&gt;=Modélisation!$B$18,Modélisation!$A$18,Modélisation!$A$17)),IF(Modélisation!$B$10=4,IF(C325&gt;=Modélisation!$B$20,Modélisation!$A$20,IF(C325&gt;=Modélisation!$B$19,Modélisation!$A$19,IF(C325&gt;=Modélisation!$B$18,Modélisation!$A$18,Modélisation!$A$17))),IF(Modélisation!$B$10=5,IF(C325&gt;=Modélisation!$B$21,Modélisation!$A$21,IF(C325&gt;=Modélisation!$B$20,Modélisation!$A$20,IF(C325&gt;=Modélisation!$B$19,Modélisation!$A$19,IF(C325&gt;=Modélisation!$B$18,Modélisation!$A$18,Modélisation!$A$17)))),IF(Modélisation!$B$10=6,IF(C325&gt;=Modélisation!$B$22,Modélisation!$A$22,IF(C325&gt;=Modélisation!$B$21,Modélisation!$A$21,IF(C325&gt;=Modélisation!$B$20,Modélisation!$A$20,IF(C325&gt;=Modélisation!$B$19,Modélisation!$A$19,IF(C325&gt;=Modélisation!$B$18,Modélisation!$A$18,Modélisation!$A$17))))),IF(Modélisation!$B$10=7,IF(C325&gt;=Modélisation!$B$23,Modélisation!$A$23,IF(C325&gt;=Modélisation!$B$22,Modélisation!$A$22,IF(C325&gt;=Modélisation!$B$21,Modélisation!$A$21,IF(C325&gt;=Modélisation!$B$20,Modélisation!$A$20,IF(C325&gt;=Modélisation!$B$19,Modélisation!$A$19,IF(C325&gt;=Modélisation!$B$18,Modélisation!$A$18,Modélisation!$A$17))))))))))))</f>
        <v/>
      </c>
      <c r="F325" s="1" t="str">
        <f>IF(ISBLANK(C325),"",VLOOKUP(E325,Modélisation!$A$17:$H$23,8,FALSE))</f>
        <v/>
      </c>
      <c r="G325" s="4" t="str">
        <f>IF(ISBLANK(C325),"",IF(Modélisation!$B$3="Oui",IF(D325=Liste!$F$2,0%,VLOOKUP(D325,Modélisation!$A$69:$B$86,2,FALSE)),""))</f>
        <v/>
      </c>
      <c r="H325" s="1" t="str">
        <f>IF(ISBLANK(C325),"",IF(Modélisation!$B$3="Oui",F325*(1-G325),F325))</f>
        <v/>
      </c>
    </row>
    <row r="326" spans="1:8" x14ac:dyDescent="0.35">
      <c r="A326" s="2">
        <v>325</v>
      </c>
      <c r="B326" s="36"/>
      <c r="C326" s="39"/>
      <c r="D326" s="37"/>
      <c r="E326" s="1" t="str">
        <f>IF(ISBLANK(C326),"",IF(Modélisation!$B$10=3,IF(C326&gt;=Modélisation!$B$19,Modélisation!$A$19,IF(C326&gt;=Modélisation!$B$18,Modélisation!$A$18,Modélisation!$A$17)),IF(Modélisation!$B$10=4,IF(C326&gt;=Modélisation!$B$20,Modélisation!$A$20,IF(C326&gt;=Modélisation!$B$19,Modélisation!$A$19,IF(C326&gt;=Modélisation!$B$18,Modélisation!$A$18,Modélisation!$A$17))),IF(Modélisation!$B$10=5,IF(C326&gt;=Modélisation!$B$21,Modélisation!$A$21,IF(C326&gt;=Modélisation!$B$20,Modélisation!$A$20,IF(C326&gt;=Modélisation!$B$19,Modélisation!$A$19,IF(C326&gt;=Modélisation!$B$18,Modélisation!$A$18,Modélisation!$A$17)))),IF(Modélisation!$B$10=6,IF(C326&gt;=Modélisation!$B$22,Modélisation!$A$22,IF(C326&gt;=Modélisation!$B$21,Modélisation!$A$21,IF(C326&gt;=Modélisation!$B$20,Modélisation!$A$20,IF(C326&gt;=Modélisation!$B$19,Modélisation!$A$19,IF(C326&gt;=Modélisation!$B$18,Modélisation!$A$18,Modélisation!$A$17))))),IF(Modélisation!$B$10=7,IF(C326&gt;=Modélisation!$B$23,Modélisation!$A$23,IF(C326&gt;=Modélisation!$B$22,Modélisation!$A$22,IF(C326&gt;=Modélisation!$B$21,Modélisation!$A$21,IF(C326&gt;=Modélisation!$B$20,Modélisation!$A$20,IF(C326&gt;=Modélisation!$B$19,Modélisation!$A$19,IF(C326&gt;=Modélisation!$B$18,Modélisation!$A$18,Modélisation!$A$17))))))))))))</f>
        <v/>
      </c>
      <c r="F326" s="1" t="str">
        <f>IF(ISBLANK(C326),"",VLOOKUP(E326,Modélisation!$A$17:$H$23,8,FALSE))</f>
        <v/>
      </c>
      <c r="G326" s="4" t="str">
        <f>IF(ISBLANK(C326),"",IF(Modélisation!$B$3="Oui",IF(D326=Liste!$F$2,0%,VLOOKUP(D326,Modélisation!$A$69:$B$86,2,FALSE)),""))</f>
        <v/>
      </c>
      <c r="H326" s="1" t="str">
        <f>IF(ISBLANK(C326),"",IF(Modélisation!$B$3="Oui",F326*(1-G326),F326))</f>
        <v/>
      </c>
    </row>
    <row r="327" spans="1:8" x14ac:dyDescent="0.35">
      <c r="A327" s="2">
        <v>326</v>
      </c>
      <c r="B327" s="36"/>
      <c r="C327" s="39"/>
      <c r="D327" s="37"/>
      <c r="E327" s="1" t="str">
        <f>IF(ISBLANK(C327),"",IF(Modélisation!$B$10=3,IF(C327&gt;=Modélisation!$B$19,Modélisation!$A$19,IF(C327&gt;=Modélisation!$B$18,Modélisation!$A$18,Modélisation!$A$17)),IF(Modélisation!$B$10=4,IF(C327&gt;=Modélisation!$B$20,Modélisation!$A$20,IF(C327&gt;=Modélisation!$B$19,Modélisation!$A$19,IF(C327&gt;=Modélisation!$B$18,Modélisation!$A$18,Modélisation!$A$17))),IF(Modélisation!$B$10=5,IF(C327&gt;=Modélisation!$B$21,Modélisation!$A$21,IF(C327&gt;=Modélisation!$B$20,Modélisation!$A$20,IF(C327&gt;=Modélisation!$B$19,Modélisation!$A$19,IF(C327&gt;=Modélisation!$B$18,Modélisation!$A$18,Modélisation!$A$17)))),IF(Modélisation!$B$10=6,IF(C327&gt;=Modélisation!$B$22,Modélisation!$A$22,IF(C327&gt;=Modélisation!$B$21,Modélisation!$A$21,IF(C327&gt;=Modélisation!$B$20,Modélisation!$A$20,IF(C327&gt;=Modélisation!$B$19,Modélisation!$A$19,IF(C327&gt;=Modélisation!$B$18,Modélisation!$A$18,Modélisation!$A$17))))),IF(Modélisation!$B$10=7,IF(C327&gt;=Modélisation!$B$23,Modélisation!$A$23,IF(C327&gt;=Modélisation!$B$22,Modélisation!$A$22,IF(C327&gt;=Modélisation!$B$21,Modélisation!$A$21,IF(C327&gt;=Modélisation!$B$20,Modélisation!$A$20,IF(C327&gt;=Modélisation!$B$19,Modélisation!$A$19,IF(C327&gt;=Modélisation!$B$18,Modélisation!$A$18,Modélisation!$A$17))))))))))))</f>
        <v/>
      </c>
      <c r="F327" s="1" t="str">
        <f>IF(ISBLANK(C327),"",VLOOKUP(E327,Modélisation!$A$17:$H$23,8,FALSE))</f>
        <v/>
      </c>
      <c r="G327" s="4" t="str">
        <f>IF(ISBLANK(C327),"",IF(Modélisation!$B$3="Oui",IF(D327=Liste!$F$2,0%,VLOOKUP(D327,Modélisation!$A$69:$B$86,2,FALSE)),""))</f>
        <v/>
      </c>
      <c r="H327" s="1" t="str">
        <f>IF(ISBLANK(C327),"",IF(Modélisation!$B$3="Oui",F327*(1-G327),F327))</f>
        <v/>
      </c>
    </row>
    <row r="328" spans="1:8" x14ac:dyDescent="0.35">
      <c r="A328" s="2">
        <v>327</v>
      </c>
      <c r="B328" s="36"/>
      <c r="C328" s="39"/>
      <c r="D328" s="37"/>
      <c r="E328" s="1" t="str">
        <f>IF(ISBLANK(C328),"",IF(Modélisation!$B$10=3,IF(C328&gt;=Modélisation!$B$19,Modélisation!$A$19,IF(C328&gt;=Modélisation!$B$18,Modélisation!$A$18,Modélisation!$A$17)),IF(Modélisation!$B$10=4,IF(C328&gt;=Modélisation!$B$20,Modélisation!$A$20,IF(C328&gt;=Modélisation!$B$19,Modélisation!$A$19,IF(C328&gt;=Modélisation!$B$18,Modélisation!$A$18,Modélisation!$A$17))),IF(Modélisation!$B$10=5,IF(C328&gt;=Modélisation!$B$21,Modélisation!$A$21,IF(C328&gt;=Modélisation!$B$20,Modélisation!$A$20,IF(C328&gt;=Modélisation!$B$19,Modélisation!$A$19,IF(C328&gt;=Modélisation!$B$18,Modélisation!$A$18,Modélisation!$A$17)))),IF(Modélisation!$B$10=6,IF(C328&gt;=Modélisation!$B$22,Modélisation!$A$22,IF(C328&gt;=Modélisation!$B$21,Modélisation!$A$21,IF(C328&gt;=Modélisation!$B$20,Modélisation!$A$20,IF(C328&gt;=Modélisation!$B$19,Modélisation!$A$19,IF(C328&gt;=Modélisation!$B$18,Modélisation!$A$18,Modélisation!$A$17))))),IF(Modélisation!$B$10=7,IF(C328&gt;=Modélisation!$B$23,Modélisation!$A$23,IF(C328&gt;=Modélisation!$B$22,Modélisation!$A$22,IF(C328&gt;=Modélisation!$B$21,Modélisation!$A$21,IF(C328&gt;=Modélisation!$B$20,Modélisation!$A$20,IF(C328&gt;=Modélisation!$B$19,Modélisation!$A$19,IF(C328&gt;=Modélisation!$B$18,Modélisation!$A$18,Modélisation!$A$17))))))))))))</f>
        <v/>
      </c>
      <c r="F328" s="1" t="str">
        <f>IF(ISBLANK(C328),"",VLOOKUP(E328,Modélisation!$A$17:$H$23,8,FALSE))</f>
        <v/>
      </c>
      <c r="G328" s="4" t="str">
        <f>IF(ISBLANK(C328),"",IF(Modélisation!$B$3="Oui",IF(D328=Liste!$F$2,0%,VLOOKUP(D328,Modélisation!$A$69:$B$86,2,FALSE)),""))</f>
        <v/>
      </c>
      <c r="H328" s="1" t="str">
        <f>IF(ISBLANK(C328),"",IF(Modélisation!$B$3="Oui",F328*(1-G328),F328))</f>
        <v/>
      </c>
    </row>
    <row r="329" spans="1:8" x14ac:dyDescent="0.35">
      <c r="A329" s="2">
        <v>328</v>
      </c>
      <c r="B329" s="36"/>
      <c r="C329" s="39"/>
      <c r="D329" s="37"/>
      <c r="E329" s="1" t="str">
        <f>IF(ISBLANK(C329),"",IF(Modélisation!$B$10=3,IF(C329&gt;=Modélisation!$B$19,Modélisation!$A$19,IF(C329&gt;=Modélisation!$B$18,Modélisation!$A$18,Modélisation!$A$17)),IF(Modélisation!$B$10=4,IF(C329&gt;=Modélisation!$B$20,Modélisation!$A$20,IF(C329&gt;=Modélisation!$B$19,Modélisation!$A$19,IF(C329&gt;=Modélisation!$B$18,Modélisation!$A$18,Modélisation!$A$17))),IF(Modélisation!$B$10=5,IF(C329&gt;=Modélisation!$B$21,Modélisation!$A$21,IF(C329&gt;=Modélisation!$B$20,Modélisation!$A$20,IF(C329&gt;=Modélisation!$B$19,Modélisation!$A$19,IF(C329&gt;=Modélisation!$B$18,Modélisation!$A$18,Modélisation!$A$17)))),IF(Modélisation!$B$10=6,IF(C329&gt;=Modélisation!$B$22,Modélisation!$A$22,IF(C329&gt;=Modélisation!$B$21,Modélisation!$A$21,IF(C329&gt;=Modélisation!$B$20,Modélisation!$A$20,IF(C329&gt;=Modélisation!$B$19,Modélisation!$A$19,IF(C329&gt;=Modélisation!$B$18,Modélisation!$A$18,Modélisation!$A$17))))),IF(Modélisation!$B$10=7,IF(C329&gt;=Modélisation!$B$23,Modélisation!$A$23,IF(C329&gt;=Modélisation!$B$22,Modélisation!$A$22,IF(C329&gt;=Modélisation!$B$21,Modélisation!$A$21,IF(C329&gt;=Modélisation!$B$20,Modélisation!$A$20,IF(C329&gt;=Modélisation!$B$19,Modélisation!$A$19,IF(C329&gt;=Modélisation!$B$18,Modélisation!$A$18,Modélisation!$A$17))))))))))))</f>
        <v/>
      </c>
      <c r="F329" s="1" t="str">
        <f>IF(ISBLANK(C329),"",VLOOKUP(E329,Modélisation!$A$17:$H$23,8,FALSE))</f>
        <v/>
      </c>
      <c r="G329" s="4" t="str">
        <f>IF(ISBLANK(C329),"",IF(Modélisation!$B$3="Oui",IF(D329=Liste!$F$2,0%,VLOOKUP(D329,Modélisation!$A$69:$B$86,2,FALSE)),""))</f>
        <v/>
      </c>
      <c r="H329" s="1" t="str">
        <f>IF(ISBLANK(C329),"",IF(Modélisation!$B$3="Oui",F329*(1-G329),F329))</f>
        <v/>
      </c>
    </row>
    <row r="330" spans="1:8" x14ac:dyDescent="0.35">
      <c r="A330" s="2">
        <v>329</v>
      </c>
      <c r="B330" s="36"/>
      <c r="C330" s="39"/>
      <c r="D330" s="37"/>
      <c r="E330" s="1" t="str">
        <f>IF(ISBLANK(C330),"",IF(Modélisation!$B$10=3,IF(C330&gt;=Modélisation!$B$19,Modélisation!$A$19,IF(C330&gt;=Modélisation!$B$18,Modélisation!$A$18,Modélisation!$A$17)),IF(Modélisation!$B$10=4,IF(C330&gt;=Modélisation!$B$20,Modélisation!$A$20,IF(C330&gt;=Modélisation!$B$19,Modélisation!$A$19,IF(C330&gt;=Modélisation!$B$18,Modélisation!$A$18,Modélisation!$A$17))),IF(Modélisation!$B$10=5,IF(C330&gt;=Modélisation!$B$21,Modélisation!$A$21,IF(C330&gt;=Modélisation!$B$20,Modélisation!$A$20,IF(C330&gt;=Modélisation!$B$19,Modélisation!$A$19,IF(C330&gt;=Modélisation!$B$18,Modélisation!$A$18,Modélisation!$A$17)))),IF(Modélisation!$B$10=6,IF(C330&gt;=Modélisation!$B$22,Modélisation!$A$22,IF(C330&gt;=Modélisation!$B$21,Modélisation!$A$21,IF(C330&gt;=Modélisation!$B$20,Modélisation!$A$20,IF(C330&gt;=Modélisation!$B$19,Modélisation!$A$19,IF(C330&gt;=Modélisation!$B$18,Modélisation!$A$18,Modélisation!$A$17))))),IF(Modélisation!$B$10=7,IF(C330&gt;=Modélisation!$B$23,Modélisation!$A$23,IF(C330&gt;=Modélisation!$B$22,Modélisation!$A$22,IF(C330&gt;=Modélisation!$B$21,Modélisation!$A$21,IF(C330&gt;=Modélisation!$B$20,Modélisation!$A$20,IF(C330&gt;=Modélisation!$B$19,Modélisation!$A$19,IF(C330&gt;=Modélisation!$B$18,Modélisation!$A$18,Modélisation!$A$17))))))))))))</f>
        <v/>
      </c>
      <c r="F330" s="1" t="str">
        <f>IF(ISBLANK(C330),"",VLOOKUP(E330,Modélisation!$A$17:$H$23,8,FALSE))</f>
        <v/>
      </c>
      <c r="G330" s="4" t="str">
        <f>IF(ISBLANK(C330),"",IF(Modélisation!$B$3="Oui",IF(D330=Liste!$F$2,0%,VLOOKUP(D330,Modélisation!$A$69:$B$86,2,FALSE)),""))</f>
        <v/>
      </c>
      <c r="H330" s="1" t="str">
        <f>IF(ISBLANK(C330),"",IF(Modélisation!$B$3="Oui",F330*(1-G330),F330))</f>
        <v/>
      </c>
    </row>
    <row r="331" spans="1:8" x14ac:dyDescent="0.35">
      <c r="A331" s="2">
        <v>330</v>
      </c>
      <c r="B331" s="36"/>
      <c r="C331" s="39"/>
      <c r="D331" s="37"/>
      <c r="E331" s="1" t="str">
        <f>IF(ISBLANK(C331),"",IF(Modélisation!$B$10=3,IF(C331&gt;=Modélisation!$B$19,Modélisation!$A$19,IF(C331&gt;=Modélisation!$B$18,Modélisation!$A$18,Modélisation!$A$17)),IF(Modélisation!$B$10=4,IF(C331&gt;=Modélisation!$B$20,Modélisation!$A$20,IF(C331&gt;=Modélisation!$B$19,Modélisation!$A$19,IF(C331&gt;=Modélisation!$B$18,Modélisation!$A$18,Modélisation!$A$17))),IF(Modélisation!$B$10=5,IF(C331&gt;=Modélisation!$B$21,Modélisation!$A$21,IF(C331&gt;=Modélisation!$B$20,Modélisation!$A$20,IF(C331&gt;=Modélisation!$B$19,Modélisation!$A$19,IF(C331&gt;=Modélisation!$B$18,Modélisation!$A$18,Modélisation!$A$17)))),IF(Modélisation!$B$10=6,IF(C331&gt;=Modélisation!$B$22,Modélisation!$A$22,IF(C331&gt;=Modélisation!$B$21,Modélisation!$A$21,IF(C331&gt;=Modélisation!$B$20,Modélisation!$A$20,IF(C331&gt;=Modélisation!$B$19,Modélisation!$A$19,IF(C331&gt;=Modélisation!$B$18,Modélisation!$A$18,Modélisation!$A$17))))),IF(Modélisation!$B$10=7,IF(C331&gt;=Modélisation!$B$23,Modélisation!$A$23,IF(C331&gt;=Modélisation!$B$22,Modélisation!$A$22,IF(C331&gt;=Modélisation!$B$21,Modélisation!$A$21,IF(C331&gt;=Modélisation!$B$20,Modélisation!$A$20,IF(C331&gt;=Modélisation!$B$19,Modélisation!$A$19,IF(C331&gt;=Modélisation!$B$18,Modélisation!$A$18,Modélisation!$A$17))))))))))))</f>
        <v/>
      </c>
      <c r="F331" s="1" t="str">
        <f>IF(ISBLANK(C331),"",VLOOKUP(E331,Modélisation!$A$17:$H$23,8,FALSE))</f>
        <v/>
      </c>
      <c r="G331" s="4" t="str">
        <f>IF(ISBLANK(C331),"",IF(Modélisation!$B$3="Oui",IF(D331=Liste!$F$2,0%,VLOOKUP(D331,Modélisation!$A$69:$B$86,2,FALSE)),""))</f>
        <v/>
      </c>
      <c r="H331" s="1" t="str">
        <f>IF(ISBLANK(C331),"",IF(Modélisation!$B$3="Oui",F331*(1-G331),F331))</f>
        <v/>
      </c>
    </row>
    <row r="332" spans="1:8" x14ac:dyDescent="0.35">
      <c r="A332" s="2">
        <v>331</v>
      </c>
      <c r="B332" s="36"/>
      <c r="C332" s="39"/>
      <c r="D332" s="37"/>
      <c r="E332" s="1" t="str">
        <f>IF(ISBLANK(C332),"",IF(Modélisation!$B$10=3,IF(C332&gt;=Modélisation!$B$19,Modélisation!$A$19,IF(C332&gt;=Modélisation!$B$18,Modélisation!$A$18,Modélisation!$A$17)),IF(Modélisation!$B$10=4,IF(C332&gt;=Modélisation!$B$20,Modélisation!$A$20,IF(C332&gt;=Modélisation!$B$19,Modélisation!$A$19,IF(C332&gt;=Modélisation!$B$18,Modélisation!$A$18,Modélisation!$A$17))),IF(Modélisation!$B$10=5,IF(C332&gt;=Modélisation!$B$21,Modélisation!$A$21,IF(C332&gt;=Modélisation!$B$20,Modélisation!$A$20,IF(C332&gt;=Modélisation!$B$19,Modélisation!$A$19,IF(C332&gt;=Modélisation!$B$18,Modélisation!$A$18,Modélisation!$A$17)))),IF(Modélisation!$B$10=6,IF(C332&gt;=Modélisation!$B$22,Modélisation!$A$22,IF(C332&gt;=Modélisation!$B$21,Modélisation!$A$21,IF(C332&gt;=Modélisation!$B$20,Modélisation!$A$20,IF(C332&gt;=Modélisation!$B$19,Modélisation!$A$19,IF(C332&gt;=Modélisation!$B$18,Modélisation!$A$18,Modélisation!$A$17))))),IF(Modélisation!$B$10=7,IF(C332&gt;=Modélisation!$B$23,Modélisation!$A$23,IF(C332&gt;=Modélisation!$B$22,Modélisation!$A$22,IF(C332&gt;=Modélisation!$B$21,Modélisation!$A$21,IF(C332&gt;=Modélisation!$B$20,Modélisation!$A$20,IF(C332&gt;=Modélisation!$B$19,Modélisation!$A$19,IF(C332&gt;=Modélisation!$B$18,Modélisation!$A$18,Modélisation!$A$17))))))))))))</f>
        <v/>
      </c>
      <c r="F332" s="1" t="str">
        <f>IF(ISBLANK(C332),"",VLOOKUP(E332,Modélisation!$A$17:$H$23,8,FALSE))</f>
        <v/>
      </c>
      <c r="G332" s="4" t="str">
        <f>IF(ISBLANK(C332),"",IF(Modélisation!$B$3="Oui",IF(D332=Liste!$F$2,0%,VLOOKUP(D332,Modélisation!$A$69:$B$86,2,FALSE)),""))</f>
        <v/>
      </c>
      <c r="H332" s="1" t="str">
        <f>IF(ISBLANK(C332),"",IF(Modélisation!$B$3="Oui",F332*(1-G332),F332))</f>
        <v/>
      </c>
    </row>
    <row r="333" spans="1:8" x14ac:dyDescent="0.35">
      <c r="A333" s="2">
        <v>332</v>
      </c>
      <c r="B333" s="36"/>
      <c r="C333" s="39"/>
      <c r="D333" s="37"/>
      <c r="E333" s="1" t="str">
        <f>IF(ISBLANK(C333),"",IF(Modélisation!$B$10=3,IF(C333&gt;=Modélisation!$B$19,Modélisation!$A$19,IF(C333&gt;=Modélisation!$B$18,Modélisation!$A$18,Modélisation!$A$17)),IF(Modélisation!$B$10=4,IF(C333&gt;=Modélisation!$B$20,Modélisation!$A$20,IF(C333&gt;=Modélisation!$B$19,Modélisation!$A$19,IF(C333&gt;=Modélisation!$B$18,Modélisation!$A$18,Modélisation!$A$17))),IF(Modélisation!$B$10=5,IF(C333&gt;=Modélisation!$B$21,Modélisation!$A$21,IF(C333&gt;=Modélisation!$B$20,Modélisation!$A$20,IF(C333&gt;=Modélisation!$B$19,Modélisation!$A$19,IF(C333&gt;=Modélisation!$B$18,Modélisation!$A$18,Modélisation!$A$17)))),IF(Modélisation!$B$10=6,IF(C333&gt;=Modélisation!$B$22,Modélisation!$A$22,IF(C333&gt;=Modélisation!$B$21,Modélisation!$A$21,IF(C333&gt;=Modélisation!$B$20,Modélisation!$A$20,IF(C333&gt;=Modélisation!$B$19,Modélisation!$A$19,IF(C333&gt;=Modélisation!$B$18,Modélisation!$A$18,Modélisation!$A$17))))),IF(Modélisation!$B$10=7,IF(C333&gt;=Modélisation!$B$23,Modélisation!$A$23,IF(C333&gt;=Modélisation!$B$22,Modélisation!$A$22,IF(C333&gt;=Modélisation!$B$21,Modélisation!$A$21,IF(C333&gt;=Modélisation!$B$20,Modélisation!$A$20,IF(C333&gt;=Modélisation!$B$19,Modélisation!$A$19,IF(C333&gt;=Modélisation!$B$18,Modélisation!$A$18,Modélisation!$A$17))))))))))))</f>
        <v/>
      </c>
      <c r="F333" s="1" t="str">
        <f>IF(ISBLANK(C333),"",VLOOKUP(E333,Modélisation!$A$17:$H$23,8,FALSE))</f>
        <v/>
      </c>
      <c r="G333" s="4" t="str">
        <f>IF(ISBLANK(C333),"",IF(Modélisation!$B$3="Oui",IF(D333=Liste!$F$2,0%,VLOOKUP(D333,Modélisation!$A$69:$B$86,2,FALSE)),""))</f>
        <v/>
      </c>
      <c r="H333" s="1" t="str">
        <f>IF(ISBLANK(C333),"",IF(Modélisation!$B$3="Oui",F333*(1-G333),F333))</f>
        <v/>
      </c>
    </row>
    <row r="334" spans="1:8" x14ac:dyDescent="0.35">
      <c r="A334" s="2">
        <v>333</v>
      </c>
      <c r="B334" s="36"/>
      <c r="C334" s="39"/>
      <c r="D334" s="37"/>
      <c r="E334" s="1" t="str">
        <f>IF(ISBLANK(C334),"",IF(Modélisation!$B$10=3,IF(C334&gt;=Modélisation!$B$19,Modélisation!$A$19,IF(C334&gt;=Modélisation!$B$18,Modélisation!$A$18,Modélisation!$A$17)),IF(Modélisation!$B$10=4,IF(C334&gt;=Modélisation!$B$20,Modélisation!$A$20,IF(C334&gt;=Modélisation!$B$19,Modélisation!$A$19,IF(C334&gt;=Modélisation!$B$18,Modélisation!$A$18,Modélisation!$A$17))),IF(Modélisation!$B$10=5,IF(C334&gt;=Modélisation!$B$21,Modélisation!$A$21,IF(C334&gt;=Modélisation!$B$20,Modélisation!$A$20,IF(C334&gt;=Modélisation!$B$19,Modélisation!$A$19,IF(C334&gt;=Modélisation!$B$18,Modélisation!$A$18,Modélisation!$A$17)))),IF(Modélisation!$B$10=6,IF(C334&gt;=Modélisation!$B$22,Modélisation!$A$22,IF(C334&gt;=Modélisation!$B$21,Modélisation!$A$21,IF(C334&gt;=Modélisation!$B$20,Modélisation!$A$20,IF(C334&gt;=Modélisation!$B$19,Modélisation!$A$19,IF(C334&gt;=Modélisation!$B$18,Modélisation!$A$18,Modélisation!$A$17))))),IF(Modélisation!$B$10=7,IF(C334&gt;=Modélisation!$B$23,Modélisation!$A$23,IF(C334&gt;=Modélisation!$B$22,Modélisation!$A$22,IF(C334&gt;=Modélisation!$B$21,Modélisation!$A$21,IF(C334&gt;=Modélisation!$B$20,Modélisation!$A$20,IF(C334&gt;=Modélisation!$B$19,Modélisation!$A$19,IF(C334&gt;=Modélisation!$B$18,Modélisation!$A$18,Modélisation!$A$17))))))))))))</f>
        <v/>
      </c>
      <c r="F334" s="1" t="str">
        <f>IF(ISBLANK(C334),"",VLOOKUP(E334,Modélisation!$A$17:$H$23,8,FALSE))</f>
        <v/>
      </c>
      <c r="G334" s="4" t="str">
        <f>IF(ISBLANK(C334),"",IF(Modélisation!$B$3="Oui",IF(D334=Liste!$F$2,0%,VLOOKUP(D334,Modélisation!$A$69:$B$86,2,FALSE)),""))</f>
        <v/>
      </c>
      <c r="H334" s="1" t="str">
        <f>IF(ISBLANK(C334),"",IF(Modélisation!$B$3="Oui",F334*(1-G334),F334))</f>
        <v/>
      </c>
    </row>
    <row r="335" spans="1:8" x14ac:dyDescent="0.35">
      <c r="A335" s="2">
        <v>334</v>
      </c>
      <c r="B335" s="36"/>
      <c r="C335" s="39"/>
      <c r="D335" s="37"/>
      <c r="E335" s="1" t="str">
        <f>IF(ISBLANK(C335),"",IF(Modélisation!$B$10=3,IF(C335&gt;=Modélisation!$B$19,Modélisation!$A$19,IF(C335&gt;=Modélisation!$B$18,Modélisation!$A$18,Modélisation!$A$17)),IF(Modélisation!$B$10=4,IF(C335&gt;=Modélisation!$B$20,Modélisation!$A$20,IF(C335&gt;=Modélisation!$B$19,Modélisation!$A$19,IF(C335&gt;=Modélisation!$B$18,Modélisation!$A$18,Modélisation!$A$17))),IF(Modélisation!$B$10=5,IF(C335&gt;=Modélisation!$B$21,Modélisation!$A$21,IF(C335&gt;=Modélisation!$B$20,Modélisation!$A$20,IF(C335&gt;=Modélisation!$B$19,Modélisation!$A$19,IF(C335&gt;=Modélisation!$B$18,Modélisation!$A$18,Modélisation!$A$17)))),IF(Modélisation!$B$10=6,IF(C335&gt;=Modélisation!$B$22,Modélisation!$A$22,IF(C335&gt;=Modélisation!$B$21,Modélisation!$A$21,IF(C335&gt;=Modélisation!$B$20,Modélisation!$A$20,IF(C335&gt;=Modélisation!$B$19,Modélisation!$A$19,IF(C335&gt;=Modélisation!$B$18,Modélisation!$A$18,Modélisation!$A$17))))),IF(Modélisation!$B$10=7,IF(C335&gt;=Modélisation!$B$23,Modélisation!$A$23,IF(C335&gt;=Modélisation!$B$22,Modélisation!$A$22,IF(C335&gt;=Modélisation!$B$21,Modélisation!$A$21,IF(C335&gt;=Modélisation!$B$20,Modélisation!$A$20,IF(C335&gt;=Modélisation!$B$19,Modélisation!$A$19,IF(C335&gt;=Modélisation!$B$18,Modélisation!$A$18,Modélisation!$A$17))))))))))))</f>
        <v/>
      </c>
      <c r="F335" s="1" t="str">
        <f>IF(ISBLANK(C335),"",VLOOKUP(E335,Modélisation!$A$17:$H$23,8,FALSE))</f>
        <v/>
      </c>
      <c r="G335" s="4" t="str">
        <f>IF(ISBLANK(C335),"",IF(Modélisation!$B$3="Oui",IF(D335=Liste!$F$2,0%,VLOOKUP(D335,Modélisation!$A$69:$B$86,2,FALSE)),""))</f>
        <v/>
      </c>
      <c r="H335" s="1" t="str">
        <f>IF(ISBLANK(C335),"",IF(Modélisation!$B$3="Oui",F335*(1-G335),F335))</f>
        <v/>
      </c>
    </row>
    <row r="336" spans="1:8" x14ac:dyDescent="0.35">
      <c r="A336" s="2">
        <v>335</v>
      </c>
      <c r="B336" s="36"/>
      <c r="C336" s="39"/>
      <c r="D336" s="37"/>
      <c r="E336" s="1" t="str">
        <f>IF(ISBLANK(C336),"",IF(Modélisation!$B$10=3,IF(C336&gt;=Modélisation!$B$19,Modélisation!$A$19,IF(C336&gt;=Modélisation!$B$18,Modélisation!$A$18,Modélisation!$A$17)),IF(Modélisation!$B$10=4,IF(C336&gt;=Modélisation!$B$20,Modélisation!$A$20,IF(C336&gt;=Modélisation!$B$19,Modélisation!$A$19,IF(C336&gt;=Modélisation!$B$18,Modélisation!$A$18,Modélisation!$A$17))),IF(Modélisation!$B$10=5,IF(C336&gt;=Modélisation!$B$21,Modélisation!$A$21,IF(C336&gt;=Modélisation!$B$20,Modélisation!$A$20,IF(C336&gt;=Modélisation!$B$19,Modélisation!$A$19,IF(C336&gt;=Modélisation!$B$18,Modélisation!$A$18,Modélisation!$A$17)))),IF(Modélisation!$B$10=6,IF(C336&gt;=Modélisation!$B$22,Modélisation!$A$22,IF(C336&gt;=Modélisation!$B$21,Modélisation!$A$21,IF(C336&gt;=Modélisation!$B$20,Modélisation!$A$20,IF(C336&gt;=Modélisation!$B$19,Modélisation!$A$19,IF(C336&gt;=Modélisation!$B$18,Modélisation!$A$18,Modélisation!$A$17))))),IF(Modélisation!$B$10=7,IF(C336&gt;=Modélisation!$B$23,Modélisation!$A$23,IF(C336&gt;=Modélisation!$B$22,Modélisation!$A$22,IF(C336&gt;=Modélisation!$B$21,Modélisation!$A$21,IF(C336&gt;=Modélisation!$B$20,Modélisation!$A$20,IF(C336&gt;=Modélisation!$B$19,Modélisation!$A$19,IF(C336&gt;=Modélisation!$B$18,Modélisation!$A$18,Modélisation!$A$17))))))))))))</f>
        <v/>
      </c>
      <c r="F336" s="1" t="str">
        <f>IF(ISBLANK(C336),"",VLOOKUP(E336,Modélisation!$A$17:$H$23,8,FALSE))</f>
        <v/>
      </c>
      <c r="G336" s="4" t="str">
        <f>IF(ISBLANK(C336),"",IF(Modélisation!$B$3="Oui",IF(D336=Liste!$F$2,0%,VLOOKUP(D336,Modélisation!$A$69:$B$86,2,FALSE)),""))</f>
        <v/>
      </c>
      <c r="H336" s="1" t="str">
        <f>IF(ISBLANK(C336),"",IF(Modélisation!$B$3="Oui",F336*(1-G336),F336))</f>
        <v/>
      </c>
    </row>
    <row r="337" spans="1:8" x14ac:dyDescent="0.35">
      <c r="A337" s="2">
        <v>336</v>
      </c>
      <c r="B337" s="36"/>
      <c r="C337" s="39"/>
      <c r="D337" s="37"/>
      <c r="E337" s="1" t="str">
        <f>IF(ISBLANK(C337),"",IF(Modélisation!$B$10=3,IF(C337&gt;=Modélisation!$B$19,Modélisation!$A$19,IF(C337&gt;=Modélisation!$B$18,Modélisation!$A$18,Modélisation!$A$17)),IF(Modélisation!$B$10=4,IF(C337&gt;=Modélisation!$B$20,Modélisation!$A$20,IF(C337&gt;=Modélisation!$B$19,Modélisation!$A$19,IF(C337&gt;=Modélisation!$B$18,Modélisation!$A$18,Modélisation!$A$17))),IF(Modélisation!$B$10=5,IF(C337&gt;=Modélisation!$B$21,Modélisation!$A$21,IF(C337&gt;=Modélisation!$B$20,Modélisation!$A$20,IF(C337&gt;=Modélisation!$B$19,Modélisation!$A$19,IF(C337&gt;=Modélisation!$B$18,Modélisation!$A$18,Modélisation!$A$17)))),IF(Modélisation!$B$10=6,IF(C337&gt;=Modélisation!$B$22,Modélisation!$A$22,IF(C337&gt;=Modélisation!$B$21,Modélisation!$A$21,IF(C337&gt;=Modélisation!$B$20,Modélisation!$A$20,IF(C337&gt;=Modélisation!$B$19,Modélisation!$A$19,IF(C337&gt;=Modélisation!$B$18,Modélisation!$A$18,Modélisation!$A$17))))),IF(Modélisation!$B$10=7,IF(C337&gt;=Modélisation!$B$23,Modélisation!$A$23,IF(C337&gt;=Modélisation!$B$22,Modélisation!$A$22,IF(C337&gt;=Modélisation!$B$21,Modélisation!$A$21,IF(C337&gt;=Modélisation!$B$20,Modélisation!$A$20,IF(C337&gt;=Modélisation!$B$19,Modélisation!$A$19,IF(C337&gt;=Modélisation!$B$18,Modélisation!$A$18,Modélisation!$A$17))))))))))))</f>
        <v/>
      </c>
      <c r="F337" s="1" t="str">
        <f>IF(ISBLANK(C337),"",VLOOKUP(E337,Modélisation!$A$17:$H$23,8,FALSE))</f>
        <v/>
      </c>
      <c r="G337" s="4" t="str">
        <f>IF(ISBLANK(C337),"",IF(Modélisation!$B$3="Oui",IF(D337=Liste!$F$2,0%,VLOOKUP(D337,Modélisation!$A$69:$B$86,2,FALSE)),""))</f>
        <v/>
      </c>
      <c r="H337" s="1" t="str">
        <f>IF(ISBLANK(C337),"",IF(Modélisation!$B$3="Oui",F337*(1-G337),F337))</f>
        <v/>
      </c>
    </row>
    <row r="338" spans="1:8" x14ac:dyDescent="0.35">
      <c r="A338" s="2">
        <v>337</v>
      </c>
      <c r="B338" s="36"/>
      <c r="C338" s="39"/>
      <c r="D338" s="37"/>
      <c r="E338" s="1" t="str">
        <f>IF(ISBLANK(C338),"",IF(Modélisation!$B$10=3,IF(C338&gt;=Modélisation!$B$19,Modélisation!$A$19,IF(C338&gt;=Modélisation!$B$18,Modélisation!$A$18,Modélisation!$A$17)),IF(Modélisation!$B$10=4,IF(C338&gt;=Modélisation!$B$20,Modélisation!$A$20,IF(C338&gt;=Modélisation!$B$19,Modélisation!$A$19,IF(C338&gt;=Modélisation!$B$18,Modélisation!$A$18,Modélisation!$A$17))),IF(Modélisation!$B$10=5,IF(C338&gt;=Modélisation!$B$21,Modélisation!$A$21,IF(C338&gt;=Modélisation!$B$20,Modélisation!$A$20,IF(C338&gt;=Modélisation!$B$19,Modélisation!$A$19,IF(C338&gt;=Modélisation!$B$18,Modélisation!$A$18,Modélisation!$A$17)))),IF(Modélisation!$B$10=6,IF(C338&gt;=Modélisation!$B$22,Modélisation!$A$22,IF(C338&gt;=Modélisation!$B$21,Modélisation!$A$21,IF(C338&gt;=Modélisation!$B$20,Modélisation!$A$20,IF(C338&gt;=Modélisation!$B$19,Modélisation!$A$19,IF(C338&gt;=Modélisation!$B$18,Modélisation!$A$18,Modélisation!$A$17))))),IF(Modélisation!$B$10=7,IF(C338&gt;=Modélisation!$B$23,Modélisation!$A$23,IF(C338&gt;=Modélisation!$B$22,Modélisation!$A$22,IF(C338&gt;=Modélisation!$B$21,Modélisation!$A$21,IF(C338&gt;=Modélisation!$B$20,Modélisation!$A$20,IF(C338&gt;=Modélisation!$B$19,Modélisation!$A$19,IF(C338&gt;=Modélisation!$B$18,Modélisation!$A$18,Modélisation!$A$17))))))))))))</f>
        <v/>
      </c>
      <c r="F338" s="1" t="str">
        <f>IF(ISBLANK(C338),"",VLOOKUP(E338,Modélisation!$A$17:$H$23,8,FALSE))</f>
        <v/>
      </c>
      <c r="G338" s="4" t="str">
        <f>IF(ISBLANK(C338),"",IF(Modélisation!$B$3="Oui",IF(D338=Liste!$F$2,0%,VLOOKUP(D338,Modélisation!$A$69:$B$86,2,FALSE)),""))</f>
        <v/>
      </c>
      <c r="H338" s="1" t="str">
        <f>IF(ISBLANK(C338),"",IF(Modélisation!$B$3="Oui",F338*(1-G338),F338))</f>
        <v/>
      </c>
    </row>
    <row r="339" spans="1:8" x14ac:dyDescent="0.35">
      <c r="A339" s="2">
        <v>338</v>
      </c>
      <c r="B339" s="36"/>
      <c r="C339" s="39"/>
      <c r="D339" s="37"/>
      <c r="E339" s="1" t="str">
        <f>IF(ISBLANK(C339),"",IF(Modélisation!$B$10=3,IF(C339&gt;=Modélisation!$B$19,Modélisation!$A$19,IF(C339&gt;=Modélisation!$B$18,Modélisation!$A$18,Modélisation!$A$17)),IF(Modélisation!$B$10=4,IF(C339&gt;=Modélisation!$B$20,Modélisation!$A$20,IF(C339&gt;=Modélisation!$B$19,Modélisation!$A$19,IF(C339&gt;=Modélisation!$B$18,Modélisation!$A$18,Modélisation!$A$17))),IF(Modélisation!$B$10=5,IF(C339&gt;=Modélisation!$B$21,Modélisation!$A$21,IF(C339&gt;=Modélisation!$B$20,Modélisation!$A$20,IF(C339&gt;=Modélisation!$B$19,Modélisation!$A$19,IF(C339&gt;=Modélisation!$B$18,Modélisation!$A$18,Modélisation!$A$17)))),IF(Modélisation!$B$10=6,IF(C339&gt;=Modélisation!$B$22,Modélisation!$A$22,IF(C339&gt;=Modélisation!$B$21,Modélisation!$A$21,IF(C339&gt;=Modélisation!$B$20,Modélisation!$A$20,IF(C339&gt;=Modélisation!$B$19,Modélisation!$A$19,IF(C339&gt;=Modélisation!$B$18,Modélisation!$A$18,Modélisation!$A$17))))),IF(Modélisation!$B$10=7,IF(C339&gt;=Modélisation!$B$23,Modélisation!$A$23,IF(C339&gt;=Modélisation!$B$22,Modélisation!$A$22,IF(C339&gt;=Modélisation!$B$21,Modélisation!$A$21,IF(C339&gt;=Modélisation!$B$20,Modélisation!$A$20,IF(C339&gt;=Modélisation!$B$19,Modélisation!$A$19,IF(C339&gt;=Modélisation!$B$18,Modélisation!$A$18,Modélisation!$A$17))))))))))))</f>
        <v/>
      </c>
      <c r="F339" s="1" t="str">
        <f>IF(ISBLANK(C339),"",VLOOKUP(E339,Modélisation!$A$17:$H$23,8,FALSE))</f>
        <v/>
      </c>
      <c r="G339" s="4" t="str">
        <f>IF(ISBLANK(C339),"",IF(Modélisation!$B$3="Oui",IF(D339=Liste!$F$2,0%,VLOOKUP(D339,Modélisation!$A$69:$B$86,2,FALSE)),""))</f>
        <v/>
      </c>
      <c r="H339" s="1" t="str">
        <f>IF(ISBLANK(C339),"",IF(Modélisation!$B$3="Oui",F339*(1-G339),F339))</f>
        <v/>
      </c>
    </row>
    <row r="340" spans="1:8" x14ac:dyDescent="0.35">
      <c r="A340" s="2">
        <v>339</v>
      </c>
      <c r="B340" s="36"/>
      <c r="C340" s="39"/>
      <c r="D340" s="37"/>
      <c r="E340" s="1" t="str">
        <f>IF(ISBLANK(C340),"",IF(Modélisation!$B$10=3,IF(C340&gt;=Modélisation!$B$19,Modélisation!$A$19,IF(C340&gt;=Modélisation!$B$18,Modélisation!$A$18,Modélisation!$A$17)),IF(Modélisation!$B$10=4,IF(C340&gt;=Modélisation!$B$20,Modélisation!$A$20,IF(C340&gt;=Modélisation!$B$19,Modélisation!$A$19,IF(C340&gt;=Modélisation!$B$18,Modélisation!$A$18,Modélisation!$A$17))),IF(Modélisation!$B$10=5,IF(C340&gt;=Modélisation!$B$21,Modélisation!$A$21,IF(C340&gt;=Modélisation!$B$20,Modélisation!$A$20,IF(C340&gt;=Modélisation!$B$19,Modélisation!$A$19,IF(C340&gt;=Modélisation!$B$18,Modélisation!$A$18,Modélisation!$A$17)))),IF(Modélisation!$B$10=6,IF(C340&gt;=Modélisation!$B$22,Modélisation!$A$22,IF(C340&gt;=Modélisation!$B$21,Modélisation!$A$21,IF(C340&gt;=Modélisation!$B$20,Modélisation!$A$20,IF(C340&gt;=Modélisation!$B$19,Modélisation!$A$19,IF(C340&gt;=Modélisation!$B$18,Modélisation!$A$18,Modélisation!$A$17))))),IF(Modélisation!$B$10=7,IF(C340&gt;=Modélisation!$B$23,Modélisation!$A$23,IF(C340&gt;=Modélisation!$B$22,Modélisation!$A$22,IF(C340&gt;=Modélisation!$B$21,Modélisation!$A$21,IF(C340&gt;=Modélisation!$B$20,Modélisation!$A$20,IF(C340&gt;=Modélisation!$B$19,Modélisation!$A$19,IF(C340&gt;=Modélisation!$B$18,Modélisation!$A$18,Modélisation!$A$17))))))))))))</f>
        <v/>
      </c>
      <c r="F340" s="1" t="str">
        <f>IF(ISBLANK(C340),"",VLOOKUP(E340,Modélisation!$A$17:$H$23,8,FALSE))</f>
        <v/>
      </c>
      <c r="G340" s="4" t="str">
        <f>IF(ISBLANK(C340),"",IF(Modélisation!$B$3="Oui",IF(D340=Liste!$F$2,0%,VLOOKUP(D340,Modélisation!$A$69:$B$86,2,FALSE)),""))</f>
        <v/>
      </c>
      <c r="H340" s="1" t="str">
        <f>IF(ISBLANK(C340),"",IF(Modélisation!$B$3="Oui",F340*(1-G340),F340))</f>
        <v/>
      </c>
    </row>
    <row r="341" spans="1:8" x14ac:dyDescent="0.35">
      <c r="A341" s="2">
        <v>340</v>
      </c>
      <c r="B341" s="36"/>
      <c r="C341" s="39"/>
      <c r="D341" s="37"/>
      <c r="E341" s="1" t="str">
        <f>IF(ISBLANK(C341),"",IF(Modélisation!$B$10=3,IF(C341&gt;=Modélisation!$B$19,Modélisation!$A$19,IF(C341&gt;=Modélisation!$B$18,Modélisation!$A$18,Modélisation!$A$17)),IF(Modélisation!$B$10=4,IF(C341&gt;=Modélisation!$B$20,Modélisation!$A$20,IF(C341&gt;=Modélisation!$B$19,Modélisation!$A$19,IF(C341&gt;=Modélisation!$B$18,Modélisation!$A$18,Modélisation!$A$17))),IF(Modélisation!$B$10=5,IF(C341&gt;=Modélisation!$B$21,Modélisation!$A$21,IF(C341&gt;=Modélisation!$B$20,Modélisation!$A$20,IF(C341&gt;=Modélisation!$B$19,Modélisation!$A$19,IF(C341&gt;=Modélisation!$B$18,Modélisation!$A$18,Modélisation!$A$17)))),IF(Modélisation!$B$10=6,IF(C341&gt;=Modélisation!$B$22,Modélisation!$A$22,IF(C341&gt;=Modélisation!$B$21,Modélisation!$A$21,IF(C341&gt;=Modélisation!$B$20,Modélisation!$A$20,IF(C341&gt;=Modélisation!$B$19,Modélisation!$A$19,IF(C341&gt;=Modélisation!$B$18,Modélisation!$A$18,Modélisation!$A$17))))),IF(Modélisation!$B$10=7,IF(C341&gt;=Modélisation!$B$23,Modélisation!$A$23,IF(C341&gt;=Modélisation!$B$22,Modélisation!$A$22,IF(C341&gt;=Modélisation!$B$21,Modélisation!$A$21,IF(C341&gt;=Modélisation!$B$20,Modélisation!$A$20,IF(C341&gt;=Modélisation!$B$19,Modélisation!$A$19,IF(C341&gt;=Modélisation!$B$18,Modélisation!$A$18,Modélisation!$A$17))))))))))))</f>
        <v/>
      </c>
      <c r="F341" s="1" t="str">
        <f>IF(ISBLANK(C341),"",VLOOKUP(E341,Modélisation!$A$17:$H$23,8,FALSE))</f>
        <v/>
      </c>
      <c r="G341" s="4" t="str">
        <f>IF(ISBLANK(C341),"",IF(Modélisation!$B$3="Oui",IF(D341=Liste!$F$2,0%,VLOOKUP(D341,Modélisation!$A$69:$B$86,2,FALSE)),""))</f>
        <v/>
      </c>
      <c r="H341" s="1" t="str">
        <f>IF(ISBLANK(C341),"",IF(Modélisation!$B$3="Oui",F341*(1-G341),F341))</f>
        <v/>
      </c>
    </row>
    <row r="342" spans="1:8" x14ac:dyDescent="0.35">
      <c r="A342" s="2">
        <v>341</v>
      </c>
      <c r="B342" s="36"/>
      <c r="C342" s="39"/>
      <c r="D342" s="37"/>
      <c r="E342" s="1" t="str">
        <f>IF(ISBLANK(C342),"",IF(Modélisation!$B$10=3,IF(C342&gt;=Modélisation!$B$19,Modélisation!$A$19,IF(C342&gt;=Modélisation!$B$18,Modélisation!$A$18,Modélisation!$A$17)),IF(Modélisation!$B$10=4,IF(C342&gt;=Modélisation!$B$20,Modélisation!$A$20,IF(C342&gt;=Modélisation!$B$19,Modélisation!$A$19,IF(C342&gt;=Modélisation!$B$18,Modélisation!$A$18,Modélisation!$A$17))),IF(Modélisation!$B$10=5,IF(C342&gt;=Modélisation!$B$21,Modélisation!$A$21,IF(C342&gt;=Modélisation!$B$20,Modélisation!$A$20,IF(C342&gt;=Modélisation!$B$19,Modélisation!$A$19,IF(C342&gt;=Modélisation!$B$18,Modélisation!$A$18,Modélisation!$A$17)))),IF(Modélisation!$B$10=6,IF(C342&gt;=Modélisation!$B$22,Modélisation!$A$22,IF(C342&gt;=Modélisation!$B$21,Modélisation!$A$21,IF(C342&gt;=Modélisation!$B$20,Modélisation!$A$20,IF(C342&gt;=Modélisation!$B$19,Modélisation!$A$19,IF(C342&gt;=Modélisation!$B$18,Modélisation!$A$18,Modélisation!$A$17))))),IF(Modélisation!$B$10=7,IF(C342&gt;=Modélisation!$B$23,Modélisation!$A$23,IF(C342&gt;=Modélisation!$B$22,Modélisation!$A$22,IF(C342&gt;=Modélisation!$B$21,Modélisation!$A$21,IF(C342&gt;=Modélisation!$B$20,Modélisation!$A$20,IF(C342&gt;=Modélisation!$B$19,Modélisation!$A$19,IF(C342&gt;=Modélisation!$B$18,Modélisation!$A$18,Modélisation!$A$17))))))))))))</f>
        <v/>
      </c>
      <c r="F342" s="1" t="str">
        <f>IF(ISBLANK(C342),"",VLOOKUP(E342,Modélisation!$A$17:$H$23,8,FALSE))</f>
        <v/>
      </c>
      <c r="G342" s="4" t="str">
        <f>IF(ISBLANK(C342),"",IF(Modélisation!$B$3="Oui",IF(D342=Liste!$F$2,0%,VLOOKUP(D342,Modélisation!$A$69:$B$86,2,FALSE)),""))</f>
        <v/>
      </c>
      <c r="H342" s="1" t="str">
        <f>IF(ISBLANK(C342),"",IF(Modélisation!$B$3="Oui",F342*(1-G342),F342))</f>
        <v/>
      </c>
    </row>
    <row r="343" spans="1:8" x14ac:dyDescent="0.35">
      <c r="A343" s="2">
        <v>342</v>
      </c>
      <c r="B343" s="36"/>
      <c r="C343" s="39"/>
      <c r="D343" s="37"/>
      <c r="E343" s="1" t="str">
        <f>IF(ISBLANK(C343),"",IF(Modélisation!$B$10=3,IF(C343&gt;=Modélisation!$B$19,Modélisation!$A$19,IF(C343&gt;=Modélisation!$B$18,Modélisation!$A$18,Modélisation!$A$17)),IF(Modélisation!$B$10=4,IF(C343&gt;=Modélisation!$B$20,Modélisation!$A$20,IF(C343&gt;=Modélisation!$B$19,Modélisation!$A$19,IF(C343&gt;=Modélisation!$B$18,Modélisation!$A$18,Modélisation!$A$17))),IF(Modélisation!$B$10=5,IF(C343&gt;=Modélisation!$B$21,Modélisation!$A$21,IF(C343&gt;=Modélisation!$B$20,Modélisation!$A$20,IF(C343&gt;=Modélisation!$B$19,Modélisation!$A$19,IF(C343&gt;=Modélisation!$B$18,Modélisation!$A$18,Modélisation!$A$17)))),IF(Modélisation!$B$10=6,IF(C343&gt;=Modélisation!$B$22,Modélisation!$A$22,IF(C343&gt;=Modélisation!$B$21,Modélisation!$A$21,IF(C343&gt;=Modélisation!$B$20,Modélisation!$A$20,IF(C343&gt;=Modélisation!$B$19,Modélisation!$A$19,IF(C343&gt;=Modélisation!$B$18,Modélisation!$A$18,Modélisation!$A$17))))),IF(Modélisation!$B$10=7,IF(C343&gt;=Modélisation!$B$23,Modélisation!$A$23,IF(C343&gt;=Modélisation!$B$22,Modélisation!$A$22,IF(C343&gt;=Modélisation!$B$21,Modélisation!$A$21,IF(C343&gt;=Modélisation!$B$20,Modélisation!$A$20,IF(C343&gt;=Modélisation!$B$19,Modélisation!$A$19,IF(C343&gt;=Modélisation!$B$18,Modélisation!$A$18,Modélisation!$A$17))))))))))))</f>
        <v/>
      </c>
      <c r="F343" s="1" t="str">
        <f>IF(ISBLANK(C343),"",VLOOKUP(E343,Modélisation!$A$17:$H$23,8,FALSE))</f>
        <v/>
      </c>
      <c r="G343" s="4" t="str">
        <f>IF(ISBLANK(C343),"",IF(Modélisation!$B$3="Oui",IF(D343=Liste!$F$2,0%,VLOOKUP(D343,Modélisation!$A$69:$B$86,2,FALSE)),""))</f>
        <v/>
      </c>
      <c r="H343" s="1" t="str">
        <f>IF(ISBLANK(C343),"",IF(Modélisation!$B$3="Oui",F343*(1-G343),F343))</f>
        <v/>
      </c>
    </row>
    <row r="344" spans="1:8" x14ac:dyDescent="0.35">
      <c r="A344" s="2">
        <v>343</v>
      </c>
      <c r="B344" s="36"/>
      <c r="C344" s="39"/>
      <c r="D344" s="37"/>
      <c r="E344" s="1" t="str">
        <f>IF(ISBLANK(C344),"",IF(Modélisation!$B$10=3,IF(C344&gt;=Modélisation!$B$19,Modélisation!$A$19,IF(C344&gt;=Modélisation!$B$18,Modélisation!$A$18,Modélisation!$A$17)),IF(Modélisation!$B$10=4,IF(C344&gt;=Modélisation!$B$20,Modélisation!$A$20,IF(C344&gt;=Modélisation!$B$19,Modélisation!$A$19,IF(C344&gt;=Modélisation!$B$18,Modélisation!$A$18,Modélisation!$A$17))),IF(Modélisation!$B$10=5,IF(C344&gt;=Modélisation!$B$21,Modélisation!$A$21,IF(C344&gt;=Modélisation!$B$20,Modélisation!$A$20,IF(C344&gt;=Modélisation!$B$19,Modélisation!$A$19,IF(C344&gt;=Modélisation!$B$18,Modélisation!$A$18,Modélisation!$A$17)))),IF(Modélisation!$B$10=6,IF(C344&gt;=Modélisation!$B$22,Modélisation!$A$22,IF(C344&gt;=Modélisation!$B$21,Modélisation!$A$21,IF(C344&gt;=Modélisation!$B$20,Modélisation!$A$20,IF(C344&gt;=Modélisation!$B$19,Modélisation!$A$19,IF(C344&gt;=Modélisation!$B$18,Modélisation!$A$18,Modélisation!$A$17))))),IF(Modélisation!$B$10=7,IF(C344&gt;=Modélisation!$B$23,Modélisation!$A$23,IF(C344&gt;=Modélisation!$B$22,Modélisation!$A$22,IF(C344&gt;=Modélisation!$B$21,Modélisation!$A$21,IF(C344&gt;=Modélisation!$B$20,Modélisation!$A$20,IF(C344&gt;=Modélisation!$B$19,Modélisation!$A$19,IF(C344&gt;=Modélisation!$B$18,Modélisation!$A$18,Modélisation!$A$17))))))))))))</f>
        <v/>
      </c>
      <c r="F344" s="1" t="str">
        <f>IF(ISBLANK(C344),"",VLOOKUP(E344,Modélisation!$A$17:$H$23,8,FALSE))</f>
        <v/>
      </c>
      <c r="G344" s="4" t="str">
        <f>IF(ISBLANK(C344),"",IF(Modélisation!$B$3="Oui",IF(D344=Liste!$F$2,0%,VLOOKUP(D344,Modélisation!$A$69:$B$86,2,FALSE)),""))</f>
        <v/>
      </c>
      <c r="H344" s="1" t="str">
        <f>IF(ISBLANK(C344),"",IF(Modélisation!$B$3="Oui",F344*(1-G344),F344))</f>
        <v/>
      </c>
    </row>
    <row r="345" spans="1:8" x14ac:dyDescent="0.35">
      <c r="A345" s="2">
        <v>344</v>
      </c>
      <c r="B345" s="36"/>
      <c r="C345" s="39"/>
      <c r="D345" s="37"/>
      <c r="E345" s="1" t="str">
        <f>IF(ISBLANK(C345),"",IF(Modélisation!$B$10=3,IF(C345&gt;=Modélisation!$B$19,Modélisation!$A$19,IF(C345&gt;=Modélisation!$B$18,Modélisation!$A$18,Modélisation!$A$17)),IF(Modélisation!$B$10=4,IF(C345&gt;=Modélisation!$B$20,Modélisation!$A$20,IF(C345&gt;=Modélisation!$B$19,Modélisation!$A$19,IF(C345&gt;=Modélisation!$B$18,Modélisation!$A$18,Modélisation!$A$17))),IF(Modélisation!$B$10=5,IF(C345&gt;=Modélisation!$B$21,Modélisation!$A$21,IF(C345&gt;=Modélisation!$B$20,Modélisation!$A$20,IF(C345&gt;=Modélisation!$B$19,Modélisation!$A$19,IF(C345&gt;=Modélisation!$B$18,Modélisation!$A$18,Modélisation!$A$17)))),IF(Modélisation!$B$10=6,IF(C345&gt;=Modélisation!$B$22,Modélisation!$A$22,IF(C345&gt;=Modélisation!$B$21,Modélisation!$A$21,IF(C345&gt;=Modélisation!$B$20,Modélisation!$A$20,IF(C345&gt;=Modélisation!$B$19,Modélisation!$A$19,IF(C345&gt;=Modélisation!$B$18,Modélisation!$A$18,Modélisation!$A$17))))),IF(Modélisation!$B$10=7,IF(C345&gt;=Modélisation!$B$23,Modélisation!$A$23,IF(C345&gt;=Modélisation!$B$22,Modélisation!$A$22,IF(C345&gt;=Modélisation!$B$21,Modélisation!$A$21,IF(C345&gt;=Modélisation!$B$20,Modélisation!$A$20,IF(C345&gt;=Modélisation!$B$19,Modélisation!$A$19,IF(C345&gt;=Modélisation!$B$18,Modélisation!$A$18,Modélisation!$A$17))))))))))))</f>
        <v/>
      </c>
      <c r="F345" s="1" t="str">
        <f>IF(ISBLANK(C345),"",VLOOKUP(E345,Modélisation!$A$17:$H$23,8,FALSE))</f>
        <v/>
      </c>
      <c r="G345" s="4" t="str">
        <f>IF(ISBLANK(C345),"",IF(Modélisation!$B$3="Oui",IF(D345=Liste!$F$2,0%,VLOOKUP(D345,Modélisation!$A$69:$B$86,2,FALSE)),""))</f>
        <v/>
      </c>
      <c r="H345" s="1" t="str">
        <f>IF(ISBLANK(C345),"",IF(Modélisation!$B$3="Oui",F345*(1-G345),F345))</f>
        <v/>
      </c>
    </row>
    <row r="346" spans="1:8" x14ac:dyDescent="0.35">
      <c r="A346" s="2">
        <v>345</v>
      </c>
      <c r="B346" s="36"/>
      <c r="C346" s="39"/>
      <c r="D346" s="37"/>
      <c r="E346" s="1" t="str">
        <f>IF(ISBLANK(C346),"",IF(Modélisation!$B$10=3,IF(C346&gt;=Modélisation!$B$19,Modélisation!$A$19,IF(C346&gt;=Modélisation!$B$18,Modélisation!$A$18,Modélisation!$A$17)),IF(Modélisation!$B$10=4,IF(C346&gt;=Modélisation!$B$20,Modélisation!$A$20,IF(C346&gt;=Modélisation!$B$19,Modélisation!$A$19,IF(C346&gt;=Modélisation!$B$18,Modélisation!$A$18,Modélisation!$A$17))),IF(Modélisation!$B$10=5,IF(C346&gt;=Modélisation!$B$21,Modélisation!$A$21,IF(C346&gt;=Modélisation!$B$20,Modélisation!$A$20,IF(C346&gt;=Modélisation!$B$19,Modélisation!$A$19,IF(C346&gt;=Modélisation!$B$18,Modélisation!$A$18,Modélisation!$A$17)))),IF(Modélisation!$B$10=6,IF(C346&gt;=Modélisation!$B$22,Modélisation!$A$22,IF(C346&gt;=Modélisation!$B$21,Modélisation!$A$21,IF(C346&gt;=Modélisation!$B$20,Modélisation!$A$20,IF(C346&gt;=Modélisation!$B$19,Modélisation!$A$19,IF(C346&gt;=Modélisation!$B$18,Modélisation!$A$18,Modélisation!$A$17))))),IF(Modélisation!$B$10=7,IF(C346&gt;=Modélisation!$B$23,Modélisation!$A$23,IF(C346&gt;=Modélisation!$B$22,Modélisation!$A$22,IF(C346&gt;=Modélisation!$B$21,Modélisation!$A$21,IF(C346&gt;=Modélisation!$B$20,Modélisation!$A$20,IF(C346&gt;=Modélisation!$B$19,Modélisation!$A$19,IF(C346&gt;=Modélisation!$B$18,Modélisation!$A$18,Modélisation!$A$17))))))))))))</f>
        <v/>
      </c>
      <c r="F346" s="1" t="str">
        <f>IF(ISBLANK(C346),"",VLOOKUP(E346,Modélisation!$A$17:$H$23,8,FALSE))</f>
        <v/>
      </c>
      <c r="G346" s="4" t="str">
        <f>IF(ISBLANK(C346),"",IF(Modélisation!$B$3="Oui",IF(D346=Liste!$F$2,0%,VLOOKUP(D346,Modélisation!$A$69:$B$86,2,FALSE)),""))</f>
        <v/>
      </c>
      <c r="H346" s="1" t="str">
        <f>IF(ISBLANK(C346),"",IF(Modélisation!$B$3="Oui",F346*(1-G346),F346))</f>
        <v/>
      </c>
    </row>
    <row r="347" spans="1:8" x14ac:dyDescent="0.35">
      <c r="A347" s="2">
        <v>346</v>
      </c>
      <c r="B347" s="36"/>
      <c r="C347" s="39"/>
      <c r="D347" s="37"/>
      <c r="E347" s="1" t="str">
        <f>IF(ISBLANK(C347),"",IF(Modélisation!$B$10=3,IF(C347&gt;=Modélisation!$B$19,Modélisation!$A$19,IF(C347&gt;=Modélisation!$B$18,Modélisation!$A$18,Modélisation!$A$17)),IF(Modélisation!$B$10=4,IF(C347&gt;=Modélisation!$B$20,Modélisation!$A$20,IF(C347&gt;=Modélisation!$B$19,Modélisation!$A$19,IF(C347&gt;=Modélisation!$B$18,Modélisation!$A$18,Modélisation!$A$17))),IF(Modélisation!$B$10=5,IF(C347&gt;=Modélisation!$B$21,Modélisation!$A$21,IF(C347&gt;=Modélisation!$B$20,Modélisation!$A$20,IF(C347&gt;=Modélisation!$B$19,Modélisation!$A$19,IF(C347&gt;=Modélisation!$B$18,Modélisation!$A$18,Modélisation!$A$17)))),IF(Modélisation!$B$10=6,IF(C347&gt;=Modélisation!$B$22,Modélisation!$A$22,IF(C347&gt;=Modélisation!$B$21,Modélisation!$A$21,IF(C347&gt;=Modélisation!$B$20,Modélisation!$A$20,IF(C347&gt;=Modélisation!$B$19,Modélisation!$A$19,IF(C347&gt;=Modélisation!$B$18,Modélisation!$A$18,Modélisation!$A$17))))),IF(Modélisation!$B$10=7,IF(C347&gt;=Modélisation!$B$23,Modélisation!$A$23,IF(C347&gt;=Modélisation!$B$22,Modélisation!$A$22,IF(C347&gt;=Modélisation!$B$21,Modélisation!$A$21,IF(C347&gt;=Modélisation!$B$20,Modélisation!$A$20,IF(C347&gt;=Modélisation!$B$19,Modélisation!$A$19,IF(C347&gt;=Modélisation!$B$18,Modélisation!$A$18,Modélisation!$A$17))))))))))))</f>
        <v/>
      </c>
      <c r="F347" s="1" t="str">
        <f>IF(ISBLANK(C347),"",VLOOKUP(E347,Modélisation!$A$17:$H$23,8,FALSE))</f>
        <v/>
      </c>
      <c r="G347" s="4" t="str">
        <f>IF(ISBLANK(C347),"",IF(Modélisation!$B$3="Oui",IF(D347=Liste!$F$2,0%,VLOOKUP(D347,Modélisation!$A$69:$B$86,2,FALSE)),""))</f>
        <v/>
      </c>
      <c r="H347" s="1" t="str">
        <f>IF(ISBLANK(C347),"",IF(Modélisation!$B$3="Oui",F347*(1-G347),F347))</f>
        <v/>
      </c>
    </row>
    <row r="348" spans="1:8" x14ac:dyDescent="0.35">
      <c r="A348" s="2">
        <v>347</v>
      </c>
      <c r="B348" s="36"/>
      <c r="C348" s="39"/>
      <c r="D348" s="37"/>
      <c r="E348" s="1" t="str">
        <f>IF(ISBLANK(C348),"",IF(Modélisation!$B$10=3,IF(C348&gt;=Modélisation!$B$19,Modélisation!$A$19,IF(C348&gt;=Modélisation!$B$18,Modélisation!$A$18,Modélisation!$A$17)),IF(Modélisation!$B$10=4,IF(C348&gt;=Modélisation!$B$20,Modélisation!$A$20,IF(C348&gt;=Modélisation!$B$19,Modélisation!$A$19,IF(C348&gt;=Modélisation!$B$18,Modélisation!$A$18,Modélisation!$A$17))),IF(Modélisation!$B$10=5,IF(C348&gt;=Modélisation!$B$21,Modélisation!$A$21,IF(C348&gt;=Modélisation!$B$20,Modélisation!$A$20,IF(C348&gt;=Modélisation!$B$19,Modélisation!$A$19,IF(C348&gt;=Modélisation!$B$18,Modélisation!$A$18,Modélisation!$A$17)))),IF(Modélisation!$B$10=6,IF(C348&gt;=Modélisation!$B$22,Modélisation!$A$22,IF(C348&gt;=Modélisation!$B$21,Modélisation!$A$21,IF(C348&gt;=Modélisation!$B$20,Modélisation!$A$20,IF(C348&gt;=Modélisation!$B$19,Modélisation!$A$19,IF(C348&gt;=Modélisation!$B$18,Modélisation!$A$18,Modélisation!$A$17))))),IF(Modélisation!$B$10=7,IF(C348&gt;=Modélisation!$B$23,Modélisation!$A$23,IF(C348&gt;=Modélisation!$B$22,Modélisation!$A$22,IF(C348&gt;=Modélisation!$B$21,Modélisation!$A$21,IF(C348&gt;=Modélisation!$B$20,Modélisation!$A$20,IF(C348&gt;=Modélisation!$B$19,Modélisation!$A$19,IF(C348&gt;=Modélisation!$B$18,Modélisation!$A$18,Modélisation!$A$17))))))))))))</f>
        <v/>
      </c>
      <c r="F348" s="1" t="str">
        <f>IF(ISBLANK(C348),"",VLOOKUP(E348,Modélisation!$A$17:$H$23,8,FALSE))</f>
        <v/>
      </c>
      <c r="G348" s="4" t="str">
        <f>IF(ISBLANK(C348),"",IF(Modélisation!$B$3="Oui",IF(D348=Liste!$F$2,0%,VLOOKUP(D348,Modélisation!$A$69:$B$86,2,FALSE)),""))</f>
        <v/>
      </c>
      <c r="H348" s="1" t="str">
        <f>IF(ISBLANK(C348),"",IF(Modélisation!$B$3="Oui",F348*(1-G348),F348))</f>
        <v/>
      </c>
    </row>
    <row r="349" spans="1:8" x14ac:dyDescent="0.35">
      <c r="A349" s="2">
        <v>348</v>
      </c>
      <c r="B349" s="36"/>
      <c r="C349" s="39"/>
      <c r="D349" s="37"/>
      <c r="E349" s="1" t="str">
        <f>IF(ISBLANK(C349),"",IF(Modélisation!$B$10=3,IF(C349&gt;=Modélisation!$B$19,Modélisation!$A$19,IF(C349&gt;=Modélisation!$B$18,Modélisation!$A$18,Modélisation!$A$17)),IF(Modélisation!$B$10=4,IF(C349&gt;=Modélisation!$B$20,Modélisation!$A$20,IF(C349&gt;=Modélisation!$B$19,Modélisation!$A$19,IF(C349&gt;=Modélisation!$B$18,Modélisation!$A$18,Modélisation!$A$17))),IF(Modélisation!$B$10=5,IF(C349&gt;=Modélisation!$B$21,Modélisation!$A$21,IF(C349&gt;=Modélisation!$B$20,Modélisation!$A$20,IF(C349&gt;=Modélisation!$B$19,Modélisation!$A$19,IF(C349&gt;=Modélisation!$B$18,Modélisation!$A$18,Modélisation!$A$17)))),IF(Modélisation!$B$10=6,IF(C349&gt;=Modélisation!$B$22,Modélisation!$A$22,IF(C349&gt;=Modélisation!$B$21,Modélisation!$A$21,IF(C349&gt;=Modélisation!$B$20,Modélisation!$A$20,IF(C349&gt;=Modélisation!$B$19,Modélisation!$A$19,IF(C349&gt;=Modélisation!$B$18,Modélisation!$A$18,Modélisation!$A$17))))),IF(Modélisation!$B$10=7,IF(C349&gt;=Modélisation!$B$23,Modélisation!$A$23,IF(C349&gt;=Modélisation!$B$22,Modélisation!$A$22,IF(C349&gt;=Modélisation!$B$21,Modélisation!$A$21,IF(C349&gt;=Modélisation!$B$20,Modélisation!$A$20,IF(C349&gt;=Modélisation!$B$19,Modélisation!$A$19,IF(C349&gt;=Modélisation!$B$18,Modélisation!$A$18,Modélisation!$A$17))))))))))))</f>
        <v/>
      </c>
      <c r="F349" s="1" t="str">
        <f>IF(ISBLANK(C349),"",VLOOKUP(E349,Modélisation!$A$17:$H$23,8,FALSE))</f>
        <v/>
      </c>
      <c r="G349" s="4" t="str">
        <f>IF(ISBLANK(C349),"",IF(Modélisation!$B$3="Oui",IF(D349=Liste!$F$2,0%,VLOOKUP(D349,Modélisation!$A$69:$B$86,2,FALSE)),""))</f>
        <v/>
      </c>
      <c r="H349" s="1" t="str">
        <f>IF(ISBLANK(C349),"",IF(Modélisation!$B$3="Oui",F349*(1-G349),F349))</f>
        <v/>
      </c>
    </row>
    <row r="350" spans="1:8" x14ac:dyDescent="0.35">
      <c r="A350" s="2">
        <v>349</v>
      </c>
      <c r="B350" s="36"/>
      <c r="C350" s="39"/>
      <c r="D350" s="37"/>
      <c r="E350" s="1" t="str">
        <f>IF(ISBLANK(C350),"",IF(Modélisation!$B$10=3,IF(C350&gt;=Modélisation!$B$19,Modélisation!$A$19,IF(C350&gt;=Modélisation!$B$18,Modélisation!$A$18,Modélisation!$A$17)),IF(Modélisation!$B$10=4,IF(C350&gt;=Modélisation!$B$20,Modélisation!$A$20,IF(C350&gt;=Modélisation!$B$19,Modélisation!$A$19,IF(C350&gt;=Modélisation!$B$18,Modélisation!$A$18,Modélisation!$A$17))),IF(Modélisation!$B$10=5,IF(C350&gt;=Modélisation!$B$21,Modélisation!$A$21,IF(C350&gt;=Modélisation!$B$20,Modélisation!$A$20,IF(C350&gt;=Modélisation!$B$19,Modélisation!$A$19,IF(C350&gt;=Modélisation!$B$18,Modélisation!$A$18,Modélisation!$A$17)))),IF(Modélisation!$B$10=6,IF(C350&gt;=Modélisation!$B$22,Modélisation!$A$22,IF(C350&gt;=Modélisation!$B$21,Modélisation!$A$21,IF(C350&gt;=Modélisation!$B$20,Modélisation!$A$20,IF(C350&gt;=Modélisation!$B$19,Modélisation!$A$19,IF(C350&gt;=Modélisation!$B$18,Modélisation!$A$18,Modélisation!$A$17))))),IF(Modélisation!$B$10=7,IF(C350&gt;=Modélisation!$B$23,Modélisation!$A$23,IF(C350&gt;=Modélisation!$B$22,Modélisation!$A$22,IF(C350&gt;=Modélisation!$B$21,Modélisation!$A$21,IF(C350&gt;=Modélisation!$B$20,Modélisation!$A$20,IF(C350&gt;=Modélisation!$B$19,Modélisation!$A$19,IF(C350&gt;=Modélisation!$B$18,Modélisation!$A$18,Modélisation!$A$17))))))))))))</f>
        <v/>
      </c>
      <c r="F350" s="1" t="str">
        <f>IF(ISBLANK(C350),"",VLOOKUP(E350,Modélisation!$A$17:$H$23,8,FALSE))</f>
        <v/>
      </c>
      <c r="G350" s="4" t="str">
        <f>IF(ISBLANK(C350),"",IF(Modélisation!$B$3="Oui",IF(D350=Liste!$F$2,0%,VLOOKUP(D350,Modélisation!$A$69:$B$86,2,FALSE)),""))</f>
        <v/>
      </c>
      <c r="H350" s="1" t="str">
        <f>IF(ISBLANK(C350),"",IF(Modélisation!$B$3="Oui",F350*(1-G350),F350))</f>
        <v/>
      </c>
    </row>
    <row r="351" spans="1:8" x14ac:dyDescent="0.35">
      <c r="A351" s="2">
        <v>350</v>
      </c>
      <c r="B351" s="36"/>
      <c r="C351" s="39"/>
      <c r="D351" s="37"/>
      <c r="E351" s="1" t="str">
        <f>IF(ISBLANK(C351),"",IF(Modélisation!$B$10=3,IF(C351&gt;=Modélisation!$B$19,Modélisation!$A$19,IF(C351&gt;=Modélisation!$B$18,Modélisation!$A$18,Modélisation!$A$17)),IF(Modélisation!$B$10=4,IF(C351&gt;=Modélisation!$B$20,Modélisation!$A$20,IF(C351&gt;=Modélisation!$B$19,Modélisation!$A$19,IF(C351&gt;=Modélisation!$B$18,Modélisation!$A$18,Modélisation!$A$17))),IF(Modélisation!$B$10=5,IF(C351&gt;=Modélisation!$B$21,Modélisation!$A$21,IF(C351&gt;=Modélisation!$B$20,Modélisation!$A$20,IF(C351&gt;=Modélisation!$B$19,Modélisation!$A$19,IF(C351&gt;=Modélisation!$B$18,Modélisation!$A$18,Modélisation!$A$17)))),IF(Modélisation!$B$10=6,IF(C351&gt;=Modélisation!$B$22,Modélisation!$A$22,IF(C351&gt;=Modélisation!$B$21,Modélisation!$A$21,IF(C351&gt;=Modélisation!$B$20,Modélisation!$A$20,IF(C351&gt;=Modélisation!$B$19,Modélisation!$A$19,IF(C351&gt;=Modélisation!$B$18,Modélisation!$A$18,Modélisation!$A$17))))),IF(Modélisation!$B$10=7,IF(C351&gt;=Modélisation!$B$23,Modélisation!$A$23,IF(C351&gt;=Modélisation!$B$22,Modélisation!$A$22,IF(C351&gt;=Modélisation!$B$21,Modélisation!$A$21,IF(C351&gt;=Modélisation!$B$20,Modélisation!$A$20,IF(C351&gt;=Modélisation!$B$19,Modélisation!$A$19,IF(C351&gt;=Modélisation!$B$18,Modélisation!$A$18,Modélisation!$A$17))))))))))))</f>
        <v/>
      </c>
      <c r="F351" s="1" t="str">
        <f>IF(ISBLANK(C351),"",VLOOKUP(E351,Modélisation!$A$17:$H$23,8,FALSE))</f>
        <v/>
      </c>
      <c r="G351" s="4" t="str">
        <f>IF(ISBLANK(C351),"",IF(Modélisation!$B$3="Oui",IF(D351=Liste!$F$2,0%,VLOOKUP(D351,Modélisation!$A$69:$B$86,2,FALSE)),""))</f>
        <v/>
      </c>
      <c r="H351" s="1" t="str">
        <f>IF(ISBLANK(C351),"",IF(Modélisation!$B$3="Oui",F351*(1-G351),F351))</f>
        <v/>
      </c>
    </row>
    <row r="352" spans="1:8" x14ac:dyDescent="0.35">
      <c r="A352" s="2">
        <v>351</v>
      </c>
      <c r="B352" s="36"/>
      <c r="C352" s="39"/>
      <c r="D352" s="37"/>
      <c r="E352" s="1" t="str">
        <f>IF(ISBLANK(C352),"",IF(Modélisation!$B$10=3,IF(C352&gt;=Modélisation!$B$19,Modélisation!$A$19,IF(C352&gt;=Modélisation!$B$18,Modélisation!$A$18,Modélisation!$A$17)),IF(Modélisation!$B$10=4,IF(C352&gt;=Modélisation!$B$20,Modélisation!$A$20,IF(C352&gt;=Modélisation!$B$19,Modélisation!$A$19,IF(C352&gt;=Modélisation!$B$18,Modélisation!$A$18,Modélisation!$A$17))),IF(Modélisation!$B$10=5,IF(C352&gt;=Modélisation!$B$21,Modélisation!$A$21,IF(C352&gt;=Modélisation!$B$20,Modélisation!$A$20,IF(C352&gt;=Modélisation!$B$19,Modélisation!$A$19,IF(C352&gt;=Modélisation!$B$18,Modélisation!$A$18,Modélisation!$A$17)))),IF(Modélisation!$B$10=6,IF(C352&gt;=Modélisation!$B$22,Modélisation!$A$22,IF(C352&gt;=Modélisation!$B$21,Modélisation!$A$21,IF(C352&gt;=Modélisation!$B$20,Modélisation!$A$20,IF(C352&gt;=Modélisation!$B$19,Modélisation!$A$19,IF(C352&gt;=Modélisation!$B$18,Modélisation!$A$18,Modélisation!$A$17))))),IF(Modélisation!$B$10=7,IF(C352&gt;=Modélisation!$B$23,Modélisation!$A$23,IF(C352&gt;=Modélisation!$B$22,Modélisation!$A$22,IF(C352&gt;=Modélisation!$B$21,Modélisation!$A$21,IF(C352&gt;=Modélisation!$B$20,Modélisation!$A$20,IF(C352&gt;=Modélisation!$B$19,Modélisation!$A$19,IF(C352&gt;=Modélisation!$B$18,Modélisation!$A$18,Modélisation!$A$17))))))))))))</f>
        <v/>
      </c>
      <c r="F352" s="1" t="str">
        <f>IF(ISBLANK(C352),"",VLOOKUP(E352,Modélisation!$A$17:$H$23,8,FALSE))</f>
        <v/>
      </c>
      <c r="G352" s="4" t="str">
        <f>IF(ISBLANK(C352),"",IF(Modélisation!$B$3="Oui",IF(D352=Liste!$F$2,0%,VLOOKUP(D352,Modélisation!$A$69:$B$86,2,FALSE)),""))</f>
        <v/>
      </c>
      <c r="H352" s="1" t="str">
        <f>IF(ISBLANK(C352),"",IF(Modélisation!$B$3="Oui",F352*(1-G352),F352))</f>
        <v/>
      </c>
    </row>
    <row r="353" spans="1:8" x14ac:dyDescent="0.35">
      <c r="A353" s="2">
        <v>352</v>
      </c>
      <c r="B353" s="36"/>
      <c r="C353" s="39"/>
      <c r="D353" s="37"/>
      <c r="E353" s="1" t="str">
        <f>IF(ISBLANK(C353),"",IF(Modélisation!$B$10=3,IF(C353&gt;=Modélisation!$B$19,Modélisation!$A$19,IF(C353&gt;=Modélisation!$B$18,Modélisation!$A$18,Modélisation!$A$17)),IF(Modélisation!$B$10=4,IF(C353&gt;=Modélisation!$B$20,Modélisation!$A$20,IF(C353&gt;=Modélisation!$B$19,Modélisation!$A$19,IF(C353&gt;=Modélisation!$B$18,Modélisation!$A$18,Modélisation!$A$17))),IF(Modélisation!$B$10=5,IF(C353&gt;=Modélisation!$B$21,Modélisation!$A$21,IF(C353&gt;=Modélisation!$B$20,Modélisation!$A$20,IF(C353&gt;=Modélisation!$B$19,Modélisation!$A$19,IF(C353&gt;=Modélisation!$B$18,Modélisation!$A$18,Modélisation!$A$17)))),IF(Modélisation!$B$10=6,IF(C353&gt;=Modélisation!$B$22,Modélisation!$A$22,IF(C353&gt;=Modélisation!$B$21,Modélisation!$A$21,IF(C353&gt;=Modélisation!$B$20,Modélisation!$A$20,IF(C353&gt;=Modélisation!$B$19,Modélisation!$A$19,IF(C353&gt;=Modélisation!$B$18,Modélisation!$A$18,Modélisation!$A$17))))),IF(Modélisation!$B$10=7,IF(C353&gt;=Modélisation!$B$23,Modélisation!$A$23,IF(C353&gt;=Modélisation!$B$22,Modélisation!$A$22,IF(C353&gt;=Modélisation!$B$21,Modélisation!$A$21,IF(C353&gt;=Modélisation!$B$20,Modélisation!$A$20,IF(C353&gt;=Modélisation!$B$19,Modélisation!$A$19,IF(C353&gt;=Modélisation!$B$18,Modélisation!$A$18,Modélisation!$A$17))))))))))))</f>
        <v/>
      </c>
      <c r="F353" s="1" t="str">
        <f>IF(ISBLANK(C353),"",VLOOKUP(E353,Modélisation!$A$17:$H$23,8,FALSE))</f>
        <v/>
      </c>
      <c r="G353" s="4" t="str">
        <f>IF(ISBLANK(C353),"",IF(Modélisation!$B$3="Oui",IF(D353=Liste!$F$2,0%,VLOOKUP(D353,Modélisation!$A$69:$B$86,2,FALSE)),""))</f>
        <v/>
      </c>
      <c r="H353" s="1" t="str">
        <f>IF(ISBLANK(C353),"",IF(Modélisation!$B$3="Oui",F353*(1-G353),F353))</f>
        <v/>
      </c>
    </row>
    <row r="354" spans="1:8" x14ac:dyDescent="0.35">
      <c r="A354" s="2">
        <v>353</v>
      </c>
      <c r="B354" s="36"/>
      <c r="C354" s="39"/>
      <c r="D354" s="37"/>
      <c r="E354" s="1" t="str">
        <f>IF(ISBLANK(C354),"",IF(Modélisation!$B$10=3,IF(C354&gt;=Modélisation!$B$19,Modélisation!$A$19,IF(C354&gt;=Modélisation!$B$18,Modélisation!$A$18,Modélisation!$A$17)),IF(Modélisation!$B$10=4,IF(C354&gt;=Modélisation!$B$20,Modélisation!$A$20,IF(C354&gt;=Modélisation!$B$19,Modélisation!$A$19,IF(C354&gt;=Modélisation!$B$18,Modélisation!$A$18,Modélisation!$A$17))),IF(Modélisation!$B$10=5,IF(C354&gt;=Modélisation!$B$21,Modélisation!$A$21,IF(C354&gt;=Modélisation!$B$20,Modélisation!$A$20,IF(C354&gt;=Modélisation!$B$19,Modélisation!$A$19,IF(C354&gt;=Modélisation!$B$18,Modélisation!$A$18,Modélisation!$A$17)))),IF(Modélisation!$B$10=6,IF(C354&gt;=Modélisation!$B$22,Modélisation!$A$22,IF(C354&gt;=Modélisation!$B$21,Modélisation!$A$21,IF(C354&gt;=Modélisation!$B$20,Modélisation!$A$20,IF(C354&gt;=Modélisation!$B$19,Modélisation!$A$19,IF(C354&gt;=Modélisation!$B$18,Modélisation!$A$18,Modélisation!$A$17))))),IF(Modélisation!$B$10=7,IF(C354&gt;=Modélisation!$B$23,Modélisation!$A$23,IF(C354&gt;=Modélisation!$B$22,Modélisation!$A$22,IF(C354&gt;=Modélisation!$B$21,Modélisation!$A$21,IF(C354&gt;=Modélisation!$B$20,Modélisation!$A$20,IF(C354&gt;=Modélisation!$B$19,Modélisation!$A$19,IF(C354&gt;=Modélisation!$B$18,Modélisation!$A$18,Modélisation!$A$17))))))))))))</f>
        <v/>
      </c>
      <c r="F354" s="1" t="str">
        <f>IF(ISBLANK(C354),"",VLOOKUP(E354,Modélisation!$A$17:$H$23,8,FALSE))</f>
        <v/>
      </c>
      <c r="G354" s="4" t="str">
        <f>IF(ISBLANK(C354),"",IF(Modélisation!$B$3="Oui",IF(D354=Liste!$F$2,0%,VLOOKUP(D354,Modélisation!$A$69:$B$86,2,FALSE)),""))</f>
        <v/>
      </c>
      <c r="H354" s="1" t="str">
        <f>IF(ISBLANK(C354),"",IF(Modélisation!$B$3="Oui",F354*(1-G354),F354))</f>
        <v/>
      </c>
    </row>
    <row r="355" spans="1:8" x14ac:dyDescent="0.35">
      <c r="A355" s="2">
        <v>354</v>
      </c>
      <c r="B355" s="36"/>
      <c r="C355" s="39"/>
      <c r="D355" s="37"/>
      <c r="E355" s="1" t="str">
        <f>IF(ISBLANK(C355),"",IF(Modélisation!$B$10=3,IF(C355&gt;=Modélisation!$B$19,Modélisation!$A$19,IF(C355&gt;=Modélisation!$B$18,Modélisation!$A$18,Modélisation!$A$17)),IF(Modélisation!$B$10=4,IF(C355&gt;=Modélisation!$B$20,Modélisation!$A$20,IF(C355&gt;=Modélisation!$B$19,Modélisation!$A$19,IF(C355&gt;=Modélisation!$B$18,Modélisation!$A$18,Modélisation!$A$17))),IF(Modélisation!$B$10=5,IF(C355&gt;=Modélisation!$B$21,Modélisation!$A$21,IF(C355&gt;=Modélisation!$B$20,Modélisation!$A$20,IF(C355&gt;=Modélisation!$B$19,Modélisation!$A$19,IF(C355&gt;=Modélisation!$B$18,Modélisation!$A$18,Modélisation!$A$17)))),IF(Modélisation!$B$10=6,IF(C355&gt;=Modélisation!$B$22,Modélisation!$A$22,IF(C355&gt;=Modélisation!$B$21,Modélisation!$A$21,IF(C355&gt;=Modélisation!$B$20,Modélisation!$A$20,IF(C355&gt;=Modélisation!$B$19,Modélisation!$A$19,IF(C355&gt;=Modélisation!$B$18,Modélisation!$A$18,Modélisation!$A$17))))),IF(Modélisation!$B$10=7,IF(C355&gt;=Modélisation!$B$23,Modélisation!$A$23,IF(C355&gt;=Modélisation!$B$22,Modélisation!$A$22,IF(C355&gt;=Modélisation!$B$21,Modélisation!$A$21,IF(C355&gt;=Modélisation!$B$20,Modélisation!$A$20,IF(C355&gt;=Modélisation!$B$19,Modélisation!$A$19,IF(C355&gt;=Modélisation!$B$18,Modélisation!$A$18,Modélisation!$A$17))))))))))))</f>
        <v/>
      </c>
      <c r="F355" s="1" t="str">
        <f>IF(ISBLANK(C355),"",VLOOKUP(E355,Modélisation!$A$17:$H$23,8,FALSE))</f>
        <v/>
      </c>
      <c r="G355" s="4" t="str">
        <f>IF(ISBLANK(C355),"",IF(Modélisation!$B$3="Oui",IF(D355=Liste!$F$2,0%,VLOOKUP(D355,Modélisation!$A$69:$B$86,2,FALSE)),""))</f>
        <v/>
      </c>
      <c r="H355" s="1" t="str">
        <f>IF(ISBLANK(C355),"",IF(Modélisation!$B$3="Oui",F355*(1-G355),F355))</f>
        <v/>
      </c>
    </row>
    <row r="356" spans="1:8" x14ac:dyDescent="0.35">
      <c r="A356" s="2">
        <v>355</v>
      </c>
      <c r="B356" s="36"/>
      <c r="C356" s="39"/>
      <c r="D356" s="37"/>
      <c r="E356" s="1" t="str">
        <f>IF(ISBLANK(C356),"",IF(Modélisation!$B$10=3,IF(C356&gt;=Modélisation!$B$19,Modélisation!$A$19,IF(C356&gt;=Modélisation!$B$18,Modélisation!$A$18,Modélisation!$A$17)),IF(Modélisation!$B$10=4,IF(C356&gt;=Modélisation!$B$20,Modélisation!$A$20,IF(C356&gt;=Modélisation!$B$19,Modélisation!$A$19,IF(C356&gt;=Modélisation!$B$18,Modélisation!$A$18,Modélisation!$A$17))),IF(Modélisation!$B$10=5,IF(C356&gt;=Modélisation!$B$21,Modélisation!$A$21,IF(C356&gt;=Modélisation!$B$20,Modélisation!$A$20,IF(C356&gt;=Modélisation!$B$19,Modélisation!$A$19,IF(C356&gt;=Modélisation!$B$18,Modélisation!$A$18,Modélisation!$A$17)))),IF(Modélisation!$B$10=6,IF(C356&gt;=Modélisation!$B$22,Modélisation!$A$22,IF(C356&gt;=Modélisation!$B$21,Modélisation!$A$21,IF(C356&gt;=Modélisation!$B$20,Modélisation!$A$20,IF(C356&gt;=Modélisation!$B$19,Modélisation!$A$19,IF(C356&gt;=Modélisation!$B$18,Modélisation!$A$18,Modélisation!$A$17))))),IF(Modélisation!$B$10=7,IF(C356&gt;=Modélisation!$B$23,Modélisation!$A$23,IF(C356&gt;=Modélisation!$B$22,Modélisation!$A$22,IF(C356&gt;=Modélisation!$B$21,Modélisation!$A$21,IF(C356&gt;=Modélisation!$B$20,Modélisation!$A$20,IF(C356&gt;=Modélisation!$B$19,Modélisation!$A$19,IF(C356&gt;=Modélisation!$B$18,Modélisation!$A$18,Modélisation!$A$17))))))))))))</f>
        <v/>
      </c>
      <c r="F356" s="1" t="str">
        <f>IF(ISBLANK(C356),"",VLOOKUP(E356,Modélisation!$A$17:$H$23,8,FALSE))</f>
        <v/>
      </c>
      <c r="G356" s="4" t="str">
        <f>IF(ISBLANK(C356),"",IF(Modélisation!$B$3="Oui",IF(D356=Liste!$F$2,0%,VLOOKUP(D356,Modélisation!$A$69:$B$86,2,FALSE)),""))</f>
        <v/>
      </c>
      <c r="H356" s="1" t="str">
        <f>IF(ISBLANK(C356),"",IF(Modélisation!$B$3="Oui",F356*(1-G356),F356))</f>
        <v/>
      </c>
    </row>
    <row r="357" spans="1:8" x14ac:dyDescent="0.35">
      <c r="A357" s="2">
        <v>356</v>
      </c>
      <c r="B357" s="36"/>
      <c r="C357" s="39"/>
      <c r="D357" s="37"/>
      <c r="E357" s="1" t="str">
        <f>IF(ISBLANK(C357),"",IF(Modélisation!$B$10=3,IF(C357&gt;=Modélisation!$B$19,Modélisation!$A$19,IF(C357&gt;=Modélisation!$B$18,Modélisation!$A$18,Modélisation!$A$17)),IF(Modélisation!$B$10=4,IF(C357&gt;=Modélisation!$B$20,Modélisation!$A$20,IF(C357&gt;=Modélisation!$B$19,Modélisation!$A$19,IF(C357&gt;=Modélisation!$B$18,Modélisation!$A$18,Modélisation!$A$17))),IF(Modélisation!$B$10=5,IF(C357&gt;=Modélisation!$B$21,Modélisation!$A$21,IF(C357&gt;=Modélisation!$B$20,Modélisation!$A$20,IF(C357&gt;=Modélisation!$B$19,Modélisation!$A$19,IF(C357&gt;=Modélisation!$B$18,Modélisation!$A$18,Modélisation!$A$17)))),IF(Modélisation!$B$10=6,IF(C357&gt;=Modélisation!$B$22,Modélisation!$A$22,IF(C357&gt;=Modélisation!$B$21,Modélisation!$A$21,IF(C357&gt;=Modélisation!$B$20,Modélisation!$A$20,IF(C357&gt;=Modélisation!$B$19,Modélisation!$A$19,IF(C357&gt;=Modélisation!$B$18,Modélisation!$A$18,Modélisation!$A$17))))),IF(Modélisation!$B$10=7,IF(C357&gt;=Modélisation!$B$23,Modélisation!$A$23,IF(C357&gt;=Modélisation!$B$22,Modélisation!$A$22,IF(C357&gt;=Modélisation!$B$21,Modélisation!$A$21,IF(C357&gt;=Modélisation!$B$20,Modélisation!$A$20,IF(C357&gt;=Modélisation!$B$19,Modélisation!$A$19,IF(C357&gt;=Modélisation!$B$18,Modélisation!$A$18,Modélisation!$A$17))))))))))))</f>
        <v/>
      </c>
      <c r="F357" s="1" t="str">
        <f>IF(ISBLANK(C357),"",VLOOKUP(E357,Modélisation!$A$17:$H$23,8,FALSE))</f>
        <v/>
      </c>
      <c r="G357" s="4" t="str">
        <f>IF(ISBLANK(C357),"",IF(Modélisation!$B$3="Oui",IF(D357=Liste!$F$2,0%,VLOOKUP(D357,Modélisation!$A$69:$B$86,2,FALSE)),""))</f>
        <v/>
      </c>
      <c r="H357" s="1" t="str">
        <f>IF(ISBLANK(C357),"",IF(Modélisation!$B$3="Oui",F357*(1-G357),F357))</f>
        <v/>
      </c>
    </row>
    <row r="358" spans="1:8" x14ac:dyDescent="0.35">
      <c r="A358" s="2">
        <v>357</v>
      </c>
      <c r="B358" s="36"/>
      <c r="C358" s="39"/>
      <c r="D358" s="37"/>
      <c r="E358" s="1" t="str">
        <f>IF(ISBLANK(C358),"",IF(Modélisation!$B$10=3,IF(C358&gt;=Modélisation!$B$19,Modélisation!$A$19,IF(C358&gt;=Modélisation!$B$18,Modélisation!$A$18,Modélisation!$A$17)),IF(Modélisation!$B$10=4,IF(C358&gt;=Modélisation!$B$20,Modélisation!$A$20,IF(C358&gt;=Modélisation!$B$19,Modélisation!$A$19,IF(C358&gt;=Modélisation!$B$18,Modélisation!$A$18,Modélisation!$A$17))),IF(Modélisation!$B$10=5,IF(C358&gt;=Modélisation!$B$21,Modélisation!$A$21,IF(C358&gt;=Modélisation!$B$20,Modélisation!$A$20,IF(C358&gt;=Modélisation!$B$19,Modélisation!$A$19,IF(C358&gt;=Modélisation!$B$18,Modélisation!$A$18,Modélisation!$A$17)))),IF(Modélisation!$B$10=6,IF(C358&gt;=Modélisation!$B$22,Modélisation!$A$22,IF(C358&gt;=Modélisation!$B$21,Modélisation!$A$21,IF(C358&gt;=Modélisation!$B$20,Modélisation!$A$20,IF(C358&gt;=Modélisation!$B$19,Modélisation!$A$19,IF(C358&gt;=Modélisation!$B$18,Modélisation!$A$18,Modélisation!$A$17))))),IF(Modélisation!$B$10=7,IF(C358&gt;=Modélisation!$B$23,Modélisation!$A$23,IF(C358&gt;=Modélisation!$B$22,Modélisation!$A$22,IF(C358&gt;=Modélisation!$B$21,Modélisation!$A$21,IF(C358&gt;=Modélisation!$B$20,Modélisation!$A$20,IF(C358&gt;=Modélisation!$B$19,Modélisation!$A$19,IF(C358&gt;=Modélisation!$B$18,Modélisation!$A$18,Modélisation!$A$17))))))))))))</f>
        <v/>
      </c>
      <c r="F358" s="1" t="str">
        <f>IF(ISBLANK(C358),"",VLOOKUP(E358,Modélisation!$A$17:$H$23,8,FALSE))</f>
        <v/>
      </c>
      <c r="G358" s="4" t="str">
        <f>IF(ISBLANK(C358),"",IF(Modélisation!$B$3="Oui",IF(D358=Liste!$F$2,0%,VLOOKUP(D358,Modélisation!$A$69:$B$86,2,FALSE)),""))</f>
        <v/>
      </c>
      <c r="H358" s="1" t="str">
        <f>IF(ISBLANK(C358),"",IF(Modélisation!$B$3="Oui",F358*(1-G358),F358))</f>
        <v/>
      </c>
    </row>
    <row r="359" spans="1:8" x14ac:dyDescent="0.35">
      <c r="A359" s="2">
        <v>358</v>
      </c>
      <c r="B359" s="36"/>
      <c r="C359" s="39"/>
      <c r="D359" s="37"/>
      <c r="E359" s="1" t="str">
        <f>IF(ISBLANK(C359),"",IF(Modélisation!$B$10=3,IF(C359&gt;=Modélisation!$B$19,Modélisation!$A$19,IF(C359&gt;=Modélisation!$B$18,Modélisation!$A$18,Modélisation!$A$17)),IF(Modélisation!$B$10=4,IF(C359&gt;=Modélisation!$B$20,Modélisation!$A$20,IF(C359&gt;=Modélisation!$B$19,Modélisation!$A$19,IF(C359&gt;=Modélisation!$B$18,Modélisation!$A$18,Modélisation!$A$17))),IF(Modélisation!$B$10=5,IF(C359&gt;=Modélisation!$B$21,Modélisation!$A$21,IF(C359&gt;=Modélisation!$B$20,Modélisation!$A$20,IF(C359&gt;=Modélisation!$B$19,Modélisation!$A$19,IF(C359&gt;=Modélisation!$B$18,Modélisation!$A$18,Modélisation!$A$17)))),IF(Modélisation!$B$10=6,IF(C359&gt;=Modélisation!$B$22,Modélisation!$A$22,IF(C359&gt;=Modélisation!$B$21,Modélisation!$A$21,IF(C359&gt;=Modélisation!$B$20,Modélisation!$A$20,IF(C359&gt;=Modélisation!$B$19,Modélisation!$A$19,IF(C359&gt;=Modélisation!$B$18,Modélisation!$A$18,Modélisation!$A$17))))),IF(Modélisation!$B$10=7,IF(C359&gt;=Modélisation!$B$23,Modélisation!$A$23,IF(C359&gt;=Modélisation!$B$22,Modélisation!$A$22,IF(C359&gt;=Modélisation!$B$21,Modélisation!$A$21,IF(C359&gt;=Modélisation!$B$20,Modélisation!$A$20,IF(C359&gt;=Modélisation!$B$19,Modélisation!$A$19,IF(C359&gt;=Modélisation!$B$18,Modélisation!$A$18,Modélisation!$A$17))))))))))))</f>
        <v/>
      </c>
      <c r="F359" s="1" t="str">
        <f>IF(ISBLANK(C359),"",VLOOKUP(E359,Modélisation!$A$17:$H$23,8,FALSE))</f>
        <v/>
      </c>
      <c r="G359" s="4" t="str">
        <f>IF(ISBLANK(C359),"",IF(Modélisation!$B$3="Oui",IF(D359=Liste!$F$2,0%,VLOOKUP(D359,Modélisation!$A$69:$B$86,2,FALSE)),""))</f>
        <v/>
      </c>
      <c r="H359" s="1" t="str">
        <f>IF(ISBLANK(C359),"",IF(Modélisation!$B$3="Oui",F359*(1-G359),F359))</f>
        <v/>
      </c>
    </row>
    <row r="360" spans="1:8" x14ac:dyDescent="0.35">
      <c r="A360" s="2">
        <v>359</v>
      </c>
      <c r="B360" s="36"/>
      <c r="C360" s="39"/>
      <c r="D360" s="37"/>
      <c r="E360" s="1" t="str">
        <f>IF(ISBLANK(C360),"",IF(Modélisation!$B$10=3,IF(C360&gt;=Modélisation!$B$19,Modélisation!$A$19,IF(C360&gt;=Modélisation!$B$18,Modélisation!$A$18,Modélisation!$A$17)),IF(Modélisation!$B$10=4,IF(C360&gt;=Modélisation!$B$20,Modélisation!$A$20,IF(C360&gt;=Modélisation!$B$19,Modélisation!$A$19,IF(C360&gt;=Modélisation!$B$18,Modélisation!$A$18,Modélisation!$A$17))),IF(Modélisation!$B$10=5,IF(C360&gt;=Modélisation!$B$21,Modélisation!$A$21,IF(C360&gt;=Modélisation!$B$20,Modélisation!$A$20,IF(C360&gt;=Modélisation!$B$19,Modélisation!$A$19,IF(C360&gt;=Modélisation!$B$18,Modélisation!$A$18,Modélisation!$A$17)))),IF(Modélisation!$B$10=6,IF(C360&gt;=Modélisation!$B$22,Modélisation!$A$22,IF(C360&gt;=Modélisation!$B$21,Modélisation!$A$21,IF(C360&gt;=Modélisation!$B$20,Modélisation!$A$20,IF(C360&gt;=Modélisation!$B$19,Modélisation!$A$19,IF(C360&gt;=Modélisation!$B$18,Modélisation!$A$18,Modélisation!$A$17))))),IF(Modélisation!$B$10=7,IF(C360&gt;=Modélisation!$B$23,Modélisation!$A$23,IF(C360&gt;=Modélisation!$B$22,Modélisation!$A$22,IF(C360&gt;=Modélisation!$B$21,Modélisation!$A$21,IF(C360&gt;=Modélisation!$B$20,Modélisation!$A$20,IF(C360&gt;=Modélisation!$B$19,Modélisation!$A$19,IF(C360&gt;=Modélisation!$B$18,Modélisation!$A$18,Modélisation!$A$17))))))))))))</f>
        <v/>
      </c>
      <c r="F360" s="1" t="str">
        <f>IF(ISBLANK(C360),"",VLOOKUP(E360,Modélisation!$A$17:$H$23,8,FALSE))</f>
        <v/>
      </c>
      <c r="G360" s="4" t="str">
        <f>IF(ISBLANK(C360),"",IF(Modélisation!$B$3="Oui",IF(D360=Liste!$F$2,0%,VLOOKUP(D360,Modélisation!$A$69:$B$86,2,FALSE)),""))</f>
        <v/>
      </c>
      <c r="H360" s="1" t="str">
        <f>IF(ISBLANK(C360),"",IF(Modélisation!$B$3="Oui",F360*(1-G360),F360))</f>
        <v/>
      </c>
    </row>
    <row r="361" spans="1:8" x14ac:dyDescent="0.35">
      <c r="A361" s="2">
        <v>360</v>
      </c>
      <c r="B361" s="36"/>
      <c r="C361" s="39"/>
      <c r="D361" s="37"/>
      <c r="E361" s="1" t="str">
        <f>IF(ISBLANK(C361),"",IF(Modélisation!$B$10=3,IF(C361&gt;=Modélisation!$B$19,Modélisation!$A$19,IF(C361&gt;=Modélisation!$B$18,Modélisation!$A$18,Modélisation!$A$17)),IF(Modélisation!$B$10=4,IF(C361&gt;=Modélisation!$B$20,Modélisation!$A$20,IF(C361&gt;=Modélisation!$B$19,Modélisation!$A$19,IF(C361&gt;=Modélisation!$B$18,Modélisation!$A$18,Modélisation!$A$17))),IF(Modélisation!$B$10=5,IF(C361&gt;=Modélisation!$B$21,Modélisation!$A$21,IF(C361&gt;=Modélisation!$B$20,Modélisation!$A$20,IF(C361&gt;=Modélisation!$B$19,Modélisation!$A$19,IF(C361&gt;=Modélisation!$B$18,Modélisation!$A$18,Modélisation!$A$17)))),IF(Modélisation!$B$10=6,IF(C361&gt;=Modélisation!$B$22,Modélisation!$A$22,IF(C361&gt;=Modélisation!$B$21,Modélisation!$A$21,IF(C361&gt;=Modélisation!$B$20,Modélisation!$A$20,IF(C361&gt;=Modélisation!$B$19,Modélisation!$A$19,IF(C361&gt;=Modélisation!$B$18,Modélisation!$A$18,Modélisation!$A$17))))),IF(Modélisation!$B$10=7,IF(C361&gt;=Modélisation!$B$23,Modélisation!$A$23,IF(C361&gt;=Modélisation!$B$22,Modélisation!$A$22,IF(C361&gt;=Modélisation!$B$21,Modélisation!$A$21,IF(C361&gt;=Modélisation!$B$20,Modélisation!$A$20,IF(C361&gt;=Modélisation!$B$19,Modélisation!$A$19,IF(C361&gt;=Modélisation!$B$18,Modélisation!$A$18,Modélisation!$A$17))))))))))))</f>
        <v/>
      </c>
      <c r="F361" s="1" t="str">
        <f>IF(ISBLANK(C361),"",VLOOKUP(E361,Modélisation!$A$17:$H$23,8,FALSE))</f>
        <v/>
      </c>
      <c r="G361" s="4" t="str">
        <f>IF(ISBLANK(C361),"",IF(Modélisation!$B$3="Oui",IF(D361=Liste!$F$2,0%,VLOOKUP(D361,Modélisation!$A$69:$B$86,2,FALSE)),""))</f>
        <v/>
      </c>
      <c r="H361" s="1" t="str">
        <f>IF(ISBLANK(C361),"",IF(Modélisation!$B$3="Oui",F361*(1-G361),F361))</f>
        <v/>
      </c>
    </row>
    <row r="362" spans="1:8" x14ac:dyDescent="0.35">
      <c r="A362" s="2">
        <v>361</v>
      </c>
      <c r="B362" s="36"/>
      <c r="C362" s="39"/>
      <c r="D362" s="37"/>
      <c r="E362" s="1" t="str">
        <f>IF(ISBLANK(C362),"",IF(Modélisation!$B$10=3,IF(C362&gt;=Modélisation!$B$19,Modélisation!$A$19,IF(C362&gt;=Modélisation!$B$18,Modélisation!$A$18,Modélisation!$A$17)),IF(Modélisation!$B$10=4,IF(C362&gt;=Modélisation!$B$20,Modélisation!$A$20,IF(C362&gt;=Modélisation!$B$19,Modélisation!$A$19,IF(C362&gt;=Modélisation!$B$18,Modélisation!$A$18,Modélisation!$A$17))),IF(Modélisation!$B$10=5,IF(C362&gt;=Modélisation!$B$21,Modélisation!$A$21,IF(C362&gt;=Modélisation!$B$20,Modélisation!$A$20,IF(C362&gt;=Modélisation!$B$19,Modélisation!$A$19,IF(C362&gt;=Modélisation!$B$18,Modélisation!$A$18,Modélisation!$A$17)))),IF(Modélisation!$B$10=6,IF(C362&gt;=Modélisation!$B$22,Modélisation!$A$22,IF(C362&gt;=Modélisation!$B$21,Modélisation!$A$21,IF(C362&gt;=Modélisation!$B$20,Modélisation!$A$20,IF(C362&gt;=Modélisation!$B$19,Modélisation!$A$19,IF(C362&gt;=Modélisation!$B$18,Modélisation!$A$18,Modélisation!$A$17))))),IF(Modélisation!$B$10=7,IF(C362&gt;=Modélisation!$B$23,Modélisation!$A$23,IF(C362&gt;=Modélisation!$B$22,Modélisation!$A$22,IF(C362&gt;=Modélisation!$B$21,Modélisation!$A$21,IF(C362&gt;=Modélisation!$B$20,Modélisation!$A$20,IF(C362&gt;=Modélisation!$B$19,Modélisation!$A$19,IF(C362&gt;=Modélisation!$B$18,Modélisation!$A$18,Modélisation!$A$17))))))))))))</f>
        <v/>
      </c>
      <c r="F362" s="1" t="str">
        <f>IF(ISBLANK(C362),"",VLOOKUP(E362,Modélisation!$A$17:$H$23,8,FALSE))</f>
        <v/>
      </c>
      <c r="G362" s="4" t="str">
        <f>IF(ISBLANK(C362),"",IF(Modélisation!$B$3="Oui",IF(D362=Liste!$F$2,0%,VLOOKUP(D362,Modélisation!$A$69:$B$86,2,FALSE)),""))</f>
        <v/>
      </c>
      <c r="H362" s="1" t="str">
        <f>IF(ISBLANK(C362),"",IF(Modélisation!$B$3="Oui",F362*(1-G362),F362))</f>
        <v/>
      </c>
    </row>
    <row r="363" spans="1:8" x14ac:dyDescent="0.35">
      <c r="A363" s="2">
        <v>362</v>
      </c>
      <c r="B363" s="36"/>
      <c r="C363" s="39"/>
      <c r="D363" s="37"/>
      <c r="E363" s="1" t="str">
        <f>IF(ISBLANK(C363),"",IF(Modélisation!$B$10=3,IF(C363&gt;=Modélisation!$B$19,Modélisation!$A$19,IF(C363&gt;=Modélisation!$B$18,Modélisation!$A$18,Modélisation!$A$17)),IF(Modélisation!$B$10=4,IF(C363&gt;=Modélisation!$B$20,Modélisation!$A$20,IF(C363&gt;=Modélisation!$B$19,Modélisation!$A$19,IF(C363&gt;=Modélisation!$B$18,Modélisation!$A$18,Modélisation!$A$17))),IF(Modélisation!$B$10=5,IF(C363&gt;=Modélisation!$B$21,Modélisation!$A$21,IF(C363&gt;=Modélisation!$B$20,Modélisation!$A$20,IF(C363&gt;=Modélisation!$B$19,Modélisation!$A$19,IF(C363&gt;=Modélisation!$B$18,Modélisation!$A$18,Modélisation!$A$17)))),IF(Modélisation!$B$10=6,IF(C363&gt;=Modélisation!$B$22,Modélisation!$A$22,IF(C363&gt;=Modélisation!$B$21,Modélisation!$A$21,IF(C363&gt;=Modélisation!$B$20,Modélisation!$A$20,IF(C363&gt;=Modélisation!$B$19,Modélisation!$A$19,IF(C363&gt;=Modélisation!$B$18,Modélisation!$A$18,Modélisation!$A$17))))),IF(Modélisation!$B$10=7,IF(C363&gt;=Modélisation!$B$23,Modélisation!$A$23,IF(C363&gt;=Modélisation!$B$22,Modélisation!$A$22,IF(C363&gt;=Modélisation!$B$21,Modélisation!$A$21,IF(C363&gt;=Modélisation!$B$20,Modélisation!$A$20,IF(C363&gt;=Modélisation!$B$19,Modélisation!$A$19,IF(C363&gt;=Modélisation!$B$18,Modélisation!$A$18,Modélisation!$A$17))))))))))))</f>
        <v/>
      </c>
      <c r="F363" s="1" t="str">
        <f>IF(ISBLANK(C363),"",VLOOKUP(E363,Modélisation!$A$17:$H$23,8,FALSE))</f>
        <v/>
      </c>
      <c r="G363" s="4" t="str">
        <f>IF(ISBLANK(C363),"",IF(Modélisation!$B$3="Oui",IF(D363=Liste!$F$2,0%,VLOOKUP(D363,Modélisation!$A$69:$B$86,2,FALSE)),""))</f>
        <v/>
      </c>
      <c r="H363" s="1" t="str">
        <f>IF(ISBLANK(C363),"",IF(Modélisation!$B$3="Oui",F363*(1-G363),F363))</f>
        <v/>
      </c>
    </row>
    <row r="364" spans="1:8" x14ac:dyDescent="0.35">
      <c r="A364" s="2">
        <v>363</v>
      </c>
      <c r="B364" s="36"/>
      <c r="C364" s="39"/>
      <c r="D364" s="37"/>
      <c r="E364" s="1" t="str">
        <f>IF(ISBLANK(C364),"",IF(Modélisation!$B$10=3,IF(C364&gt;=Modélisation!$B$19,Modélisation!$A$19,IF(C364&gt;=Modélisation!$B$18,Modélisation!$A$18,Modélisation!$A$17)),IF(Modélisation!$B$10=4,IF(C364&gt;=Modélisation!$B$20,Modélisation!$A$20,IF(C364&gt;=Modélisation!$B$19,Modélisation!$A$19,IF(C364&gt;=Modélisation!$B$18,Modélisation!$A$18,Modélisation!$A$17))),IF(Modélisation!$B$10=5,IF(C364&gt;=Modélisation!$B$21,Modélisation!$A$21,IF(C364&gt;=Modélisation!$B$20,Modélisation!$A$20,IF(C364&gt;=Modélisation!$B$19,Modélisation!$A$19,IF(C364&gt;=Modélisation!$B$18,Modélisation!$A$18,Modélisation!$A$17)))),IF(Modélisation!$B$10=6,IF(C364&gt;=Modélisation!$B$22,Modélisation!$A$22,IF(C364&gt;=Modélisation!$B$21,Modélisation!$A$21,IF(C364&gt;=Modélisation!$B$20,Modélisation!$A$20,IF(C364&gt;=Modélisation!$B$19,Modélisation!$A$19,IF(C364&gt;=Modélisation!$B$18,Modélisation!$A$18,Modélisation!$A$17))))),IF(Modélisation!$B$10=7,IF(C364&gt;=Modélisation!$B$23,Modélisation!$A$23,IF(C364&gt;=Modélisation!$B$22,Modélisation!$A$22,IF(C364&gt;=Modélisation!$B$21,Modélisation!$A$21,IF(C364&gt;=Modélisation!$B$20,Modélisation!$A$20,IF(C364&gt;=Modélisation!$B$19,Modélisation!$A$19,IF(C364&gt;=Modélisation!$B$18,Modélisation!$A$18,Modélisation!$A$17))))))))))))</f>
        <v/>
      </c>
      <c r="F364" s="1" t="str">
        <f>IF(ISBLANK(C364),"",VLOOKUP(E364,Modélisation!$A$17:$H$23,8,FALSE))</f>
        <v/>
      </c>
      <c r="G364" s="4" t="str">
        <f>IF(ISBLANK(C364),"",IF(Modélisation!$B$3="Oui",IF(D364=Liste!$F$2,0%,VLOOKUP(D364,Modélisation!$A$69:$B$86,2,FALSE)),""))</f>
        <v/>
      </c>
      <c r="H364" s="1" t="str">
        <f>IF(ISBLANK(C364),"",IF(Modélisation!$B$3="Oui",F364*(1-G364),F364))</f>
        <v/>
      </c>
    </row>
    <row r="365" spans="1:8" x14ac:dyDescent="0.35">
      <c r="A365" s="2">
        <v>364</v>
      </c>
      <c r="B365" s="36"/>
      <c r="C365" s="39"/>
      <c r="D365" s="37"/>
      <c r="E365" s="1" t="str">
        <f>IF(ISBLANK(C365),"",IF(Modélisation!$B$10=3,IF(C365&gt;=Modélisation!$B$19,Modélisation!$A$19,IF(C365&gt;=Modélisation!$B$18,Modélisation!$A$18,Modélisation!$A$17)),IF(Modélisation!$B$10=4,IF(C365&gt;=Modélisation!$B$20,Modélisation!$A$20,IF(C365&gt;=Modélisation!$B$19,Modélisation!$A$19,IF(C365&gt;=Modélisation!$B$18,Modélisation!$A$18,Modélisation!$A$17))),IF(Modélisation!$B$10=5,IF(C365&gt;=Modélisation!$B$21,Modélisation!$A$21,IF(C365&gt;=Modélisation!$B$20,Modélisation!$A$20,IF(C365&gt;=Modélisation!$B$19,Modélisation!$A$19,IF(C365&gt;=Modélisation!$B$18,Modélisation!$A$18,Modélisation!$A$17)))),IF(Modélisation!$B$10=6,IF(C365&gt;=Modélisation!$B$22,Modélisation!$A$22,IF(C365&gt;=Modélisation!$B$21,Modélisation!$A$21,IF(C365&gt;=Modélisation!$B$20,Modélisation!$A$20,IF(C365&gt;=Modélisation!$B$19,Modélisation!$A$19,IF(C365&gt;=Modélisation!$B$18,Modélisation!$A$18,Modélisation!$A$17))))),IF(Modélisation!$B$10=7,IF(C365&gt;=Modélisation!$B$23,Modélisation!$A$23,IF(C365&gt;=Modélisation!$B$22,Modélisation!$A$22,IF(C365&gt;=Modélisation!$B$21,Modélisation!$A$21,IF(C365&gt;=Modélisation!$B$20,Modélisation!$A$20,IF(C365&gt;=Modélisation!$B$19,Modélisation!$A$19,IF(C365&gt;=Modélisation!$B$18,Modélisation!$A$18,Modélisation!$A$17))))))))))))</f>
        <v/>
      </c>
      <c r="F365" s="1" t="str">
        <f>IF(ISBLANK(C365),"",VLOOKUP(E365,Modélisation!$A$17:$H$23,8,FALSE))</f>
        <v/>
      </c>
      <c r="G365" s="4" t="str">
        <f>IF(ISBLANK(C365),"",IF(Modélisation!$B$3="Oui",IF(D365=Liste!$F$2,0%,VLOOKUP(D365,Modélisation!$A$69:$B$86,2,FALSE)),""))</f>
        <v/>
      </c>
      <c r="H365" s="1" t="str">
        <f>IF(ISBLANK(C365),"",IF(Modélisation!$B$3="Oui",F365*(1-G365),F365))</f>
        <v/>
      </c>
    </row>
    <row r="366" spans="1:8" x14ac:dyDescent="0.35">
      <c r="A366" s="2">
        <v>365</v>
      </c>
      <c r="B366" s="36"/>
      <c r="C366" s="39"/>
      <c r="D366" s="37"/>
      <c r="E366" s="1" t="str">
        <f>IF(ISBLANK(C366),"",IF(Modélisation!$B$10=3,IF(C366&gt;=Modélisation!$B$19,Modélisation!$A$19,IF(C366&gt;=Modélisation!$B$18,Modélisation!$A$18,Modélisation!$A$17)),IF(Modélisation!$B$10=4,IF(C366&gt;=Modélisation!$B$20,Modélisation!$A$20,IF(C366&gt;=Modélisation!$B$19,Modélisation!$A$19,IF(C366&gt;=Modélisation!$B$18,Modélisation!$A$18,Modélisation!$A$17))),IF(Modélisation!$B$10=5,IF(C366&gt;=Modélisation!$B$21,Modélisation!$A$21,IF(C366&gt;=Modélisation!$B$20,Modélisation!$A$20,IF(C366&gt;=Modélisation!$B$19,Modélisation!$A$19,IF(C366&gt;=Modélisation!$B$18,Modélisation!$A$18,Modélisation!$A$17)))),IF(Modélisation!$B$10=6,IF(C366&gt;=Modélisation!$B$22,Modélisation!$A$22,IF(C366&gt;=Modélisation!$B$21,Modélisation!$A$21,IF(C366&gt;=Modélisation!$B$20,Modélisation!$A$20,IF(C366&gt;=Modélisation!$B$19,Modélisation!$A$19,IF(C366&gt;=Modélisation!$B$18,Modélisation!$A$18,Modélisation!$A$17))))),IF(Modélisation!$B$10=7,IF(C366&gt;=Modélisation!$B$23,Modélisation!$A$23,IF(C366&gt;=Modélisation!$B$22,Modélisation!$A$22,IF(C366&gt;=Modélisation!$B$21,Modélisation!$A$21,IF(C366&gt;=Modélisation!$B$20,Modélisation!$A$20,IF(C366&gt;=Modélisation!$B$19,Modélisation!$A$19,IF(C366&gt;=Modélisation!$B$18,Modélisation!$A$18,Modélisation!$A$17))))))))))))</f>
        <v/>
      </c>
      <c r="F366" s="1" t="str">
        <f>IF(ISBLANK(C366),"",VLOOKUP(E366,Modélisation!$A$17:$H$23,8,FALSE))</f>
        <v/>
      </c>
      <c r="G366" s="4" t="str">
        <f>IF(ISBLANK(C366),"",IF(Modélisation!$B$3="Oui",IF(D366=Liste!$F$2,0%,VLOOKUP(D366,Modélisation!$A$69:$B$86,2,FALSE)),""))</f>
        <v/>
      </c>
      <c r="H366" s="1" t="str">
        <f>IF(ISBLANK(C366),"",IF(Modélisation!$B$3="Oui",F366*(1-G366),F366))</f>
        <v/>
      </c>
    </row>
    <row r="367" spans="1:8" x14ac:dyDescent="0.35">
      <c r="A367" s="2">
        <v>366</v>
      </c>
      <c r="B367" s="36"/>
      <c r="C367" s="39"/>
      <c r="D367" s="37"/>
      <c r="E367" s="1" t="str">
        <f>IF(ISBLANK(C367),"",IF(Modélisation!$B$10=3,IF(C367&gt;=Modélisation!$B$19,Modélisation!$A$19,IF(C367&gt;=Modélisation!$B$18,Modélisation!$A$18,Modélisation!$A$17)),IF(Modélisation!$B$10=4,IF(C367&gt;=Modélisation!$B$20,Modélisation!$A$20,IF(C367&gt;=Modélisation!$B$19,Modélisation!$A$19,IF(C367&gt;=Modélisation!$B$18,Modélisation!$A$18,Modélisation!$A$17))),IF(Modélisation!$B$10=5,IF(C367&gt;=Modélisation!$B$21,Modélisation!$A$21,IF(C367&gt;=Modélisation!$B$20,Modélisation!$A$20,IF(C367&gt;=Modélisation!$B$19,Modélisation!$A$19,IF(C367&gt;=Modélisation!$B$18,Modélisation!$A$18,Modélisation!$A$17)))),IF(Modélisation!$B$10=6,IF(C367&gt;=Modélisation!$B$22,Modélisation!$A$22,IF(C367&gt;=Modélisation!$B$21,Modélisation!$A$21,IF(C367&gt;=Modélisation!$B$20,Modélisation!$A$20,IF(C367&gt;=Modélisation!$B$19,Modélisation!$A$19,IF(C367&gt;=Modélisation!$B$18,Modélisation!$A$18,Modélisation!$A$17))))),IF(Modélisation!$B$10=7,IF(C367&gt;=Modélisation!$B$23,Modélisation!$A$23,IF(C367&gt;=Modélisation!$B$22,Modélisation!$A$22,IF(C367&gt;=Modélisation!$B$21,Modélisation!$A$21,IF(C367&gt;=Modélisation!$B$20,Modélisation!$A$20,IF(C367&gt;=Modélisation!$B$19,Modélisation!$A$19,IF(C367&gt;=Modélisation!$B$18,Modélisation!$A$18,Modélisation!$A$17))))))))))))</f>
        <v/>
      </c>
      <c r="F367" s="1" t="str">
        <f>IF(ISBLANK(C367),"",VLOOKUP(E367,Modélisation!$A$17:$H$23,8,FALSE))</f>
        <v/>
      </c>
      <c r="G367" s="4" t="str">
        <f>IF(ISBLANK(C367),"",IF(Modélisation!$B$3="Oui",IF(D367=Liste!$F$2,0%,VLOOKUP(D367,Modélisation!$A$69:$B$86,2,FALSE)),""))</f>
        <v/>
      </c>
      <c r="H367" s="1" t="str">
        <f>IF(ISBLANK(C367),"",IF(Modélisation!$B$3="Oui",F367*(1-G367),F367))</f>
        <v/>
      </c>
    </row>
    <row r="368" spans="1:8" x14ac:dyDescent="0.35">
      <c r="A368" s="2">
        <v>367</v>
      </c>
      <c r="B368" s="36"/>
      <c r="C368" s="39"/>
      <c r="D368" s="37"/>
      <c r="E368" s="1" t="str">
        <f>IF(ISBLANK(C368),"",IF(Modélisation!$B$10=3,IF(C368&gt;=Modélisation!$B$19,Modélisation!$A$19,IF(C368&gt;=Modélisation!$B$18,Modélisation!$A$18,Modélisation!$A$17)),IF(Modélisation!$B$10=4,IF(C368&gt;=Modélisation!$B$20,Modélisation!$A$20,IF(C368&gt;=Modélisation!$B$19,Modélisation!$A$19,IF(C368&gt;=Modélisation!$B$18,Modélisation!$A$18,Modélisation!$A$17))),IF(Modélisation!$B$10=5,IF(C368&gt;=Modélisation!$B$21,Modélisation!$A$21,IF(C368&gt;=Modélisation!$B$20,Modélisation!$A$20,IF(C368&gt;=Modélisation!$B$19,Modélisation!$A$19,IF(C368&gt;=Modélisation!$B$18,Modélisation!$A$18,Modélisation!$A$17)))),IF(Modélisation!$B$10=6,IF(C368&gt;=Modélisation!$B$22,Modélisation!$A$22,IF(C368&gt;=Modélisation!$B$21,Modélisation!$A$21,IF(C368&gt;=Modélisation!$B$20,Modélisation!$A$20,IF(C368&gt;=Modélisation!$B$19,Modélisation!$A$19,IF(C368&gt;=Modélisation!$B$18,Modélisation!$A$18,Modélisation!$A$17))))),IF(Modélisation!$B$10=7,IF(C368&gt;=Modélisation!$B$23,Modélisation!$A$23,IF(C368&gt;=Modélisation!$B$22,Modélisation!$A$22,IF(C368&gt;=Modélisation!$B$21,Modélisation!$A$21,IF(C368&gt;=Modélisation!$B$20,Modélisation!$A$20,IF(C368&gt;=Modélisation!$B$19,Modélisation!$A$19,IF(C368&gt;=Modélisation!$B$18,Modélisation!$A$18,Modélisation!$A$17))))))))))))</f>
        <v/>
      </c>
      <c r="F368" s="1" t="str">
        <f>IF(ISBLANK(C368),"",VLOOKUP(E368,Modélisation!$A$17:$H$23,8,FALSE))</f>
        <v/>
      </c>
      <c r="G368" s="4" t="str">
        <f>IF(ISBLANK(C368),"",IF(Modélisation!$B$3="Oui",IF(D368=Liste!$F$2,0%,VLOOKUP(D368,Modélisation!$A$69:$B$86,2,FALSE)),""))</f>
        <v/>
      </c>
      <c r="H368" s="1" t="str">
        <f>IF(ISBLANK(C368),"",IF(Modélisation!$B$3="Oui",F368*(1-G368),F368))</f>
        <v/>
      </c>
    </row>
    <row r="369" spans="1:8" x14ac:dyDescent="0.35">
      <c r="A369" s="2">
        <v>368</v>
      </c>
      <c r="B369" s="36"/>
      <c r="C369" s="39"/>
      <c r="D369" s="37"/>
      <c r="E369" s="1" t="str">
        <f>IF(ISBLANK(C369),"",IF(Modélisation!$B$10=3,IF(C369&gt;=Modélisation!$B$19,Modélisation!$A$19,IF(C369&gt;=Modélisation!$B$18,Modélisation!$A$18,Modélisation!$A$17)),IF(Modélisation!$B$10=4,IF(C369&gt;=Modélisation!$B$20,Modélisation!$A$20,IF(C369&gt;=Modélisation!$B$19,Modélisation!$A$19,IF(C369&gt;=Modélisation!$B$18,Modélisation!$A$18,Modélisation!$A$17))),IF(Modélisation!$B$10=5,IF(C369&gt;=Modélisation!$B$21,Modélisation!$A$21,IF(C369&gt;=Modélisation!$B$20,Modélisation!$A$20,IF(C369&gt;=Modélisation!$B$19,Modélisation!$A$19,IF(C369&gt;=Modélisation!$B$18,Modélisation!$A$18,Modélisation!$A$17)))),IF(Modélisation!$B$10=6,IF(C369&gt;=Modélisation!$B$22,Modélisation!$A$22,IF(C369&gt;=Modélisation!$B$21,Modélisation!$A$21,IF(C369&gt;=Modélisation!$B$20,Modélisation!$A$20,IF(C369&gt;=Modélisation!$B$19,Modélisation!$A$19,IF(C369&gt;=Modélisation!$B$18,Modélisation!$A$18,Modélisation!$A$17))))),IF(Modélisation!$B$10=7,IF(C369&gt;=Modélisation!$B$23,Modélisation!$A$23,IF(C369&gt;=Modélisation!$B$22,Modélisation!$A$22,IF(C369&gt;=Modélisation!$B$21,Modélisation!$A$21,IF(C369&gt;=Modélisation!$B$20,Modélisation!$A$20,IF(C369&gt;=Modélisation!$B$19,Modélisation!$A$19,IF(C369&gt;=Modélisation!$B$18,Modélisation!$A$18,Modélisation!$A$17))))))))))))</f>
        <v/>
      </c>
      <c r="F369" s="1" t="str">
        <f>IF(ISBLANK(C369),"",VLOOKUP(E369,Modélisation!$A$17:$H$23,8,FALSE))</f>
        <v/>
      </c>
      <c r="G369" s="4" t="str">
        <f>IF(ISBLANK(C369),"",IF(Modélisation!$B$3="Oui",IF(D369=Liste!$F$2,0%,VLOOKUP(D369,Modélisation!$A$69:$B$86,2,FALSE)),""))</f>
        <v/>
      </c>
      <c r="H369" s="1" t="str">
        <f>IF(ISBLANK(C369),"",IF(Modélisation!$B$3="Oui",F369*(1-G369),F369))</f>
        <v/>
      </c>
    </row>
    <row r="370" spans="1:8" x14ac:dyDescent="0.35">
      <c r="A370" s="2">
        <v>369</v>
      </c>
      <c r="B370" s="36"/>
      <c r="C370" s="39"/>
      <c r="D370" s="37"/>
      <c r="E370" s="1" t="str">
        <f>IF(ISBLANK(C370),"",IF(Modélisation!$B$10=3,IF(C370&gt;=Modélisation!$B$19,Modélisation!$A$19,IF(C370&gt;=Modélisation!$B$18,Modélisation!$A$18,Modélisation!$A$17)),IF(Modélisation!$B$10=4,IF(C370&gt;=Modélisation!$B$20,Modélisation!$A$20,IF(C370&gt;=Modélisation!$B$19,Modélisation!$A$19,IF(C370&gt;=Modélisation!$B$18,Modélisation!$A$18,Modélisation!$A$17))),IF(Modélisation!$B$10=5,IF(C370&gt;=Modélisation!$B$21,Modélisation!$A$21,IF(C370&gt;=Modélisation!$B$20,Modélisation!$A$20,IF(C370&gt;=Modélisation!$B$19,Modélisation!$A$19,IF(C370&gt;=Modélisation!$B$18,Modélisation!$A$18,Modélisation!$A$17)))),IF(Modélisation!$B$10=6,IF(C370&gt;=Modélisation!$B$22,Modélisation!$A$22,IF(C370&gt;=Modélisation!$B$21,Modélisation!$A$21,IF(C370&gt;=Modélisation!$B$20,Modélisation!$A$20,IF(C370&gt;=Modélisation!$B$19,Modélisation!$A$19,IF(C370&gt;=Modélisation!$B$18,Modélisation!$A$18,Modélisation!$A$17))))),IF(Modélisation!$B$10=7,IF(C370&gt;=Modélisation!$B$23,Modélisation!$A$23,IF(C370&gt;=Modélisation!$B$22,Modélisation!$A$22,IF(C370&gt;=Modélisation!$B$21,Modélisation!$A$21,IF(C370&gt;=Modélisation!$B$20,Modélisation!$A$20,IF(C370&gt;=Modélisation!$B$19,Modélisation!$A$19,IF(C370&gt;=Modélisation!$B$18,Modélisation!$A$18,Modélisation!$A$17))))))))))))</f>
        <v/>
      </c>
      <c r="F370" s="1" t="str">
        <f>IF(ISBLANK(C370),"",VLOOKUP(E370,Modélisation!$A$17:$H$23,8,FALSE))</f>
        <v/>
      </c>
      <c r="G370" s="4" t="str">
        <f>IF(ISBLANK(C370),"",IF(Modélisation!$B$3="Oui",IF(D370=Liste!$F$2,0%,VLOOKUP(D370,Modélisation!$A$69:$B$86,2,FALSE)),""))</f>
        <v/>
      </c>
      <c r="H370" s="1" t="str">
        <f>IF(ISBLANK(C370),"",IF(Modélisation!$B$3="Oui",F370*(1-G370),F370))</f>
        <v/>
      </c>
    </row>
    <row r="371" spans="1:8" x14ac:dyDescent="0.35">
      <c r="A371" s="2">
        <v>370</v>
      </c>
      <c r="B371" s="36"/>
      <c r="C371" s="39"/>
      <c r="D371" s="37"/>
      <c r="E371" s="1" t="str">
        <f>IF(ISBLANK(C371),"",IF(Modélisation!$B$10=3,IF(C371&gt;=Modélisation!$B$19,Modélisation!$A$19,IF(C371&gt;=Modélisation!$B$18,Modélisation!$A$18,Modélisation!$A$17)),IF(Modélisation!$B$10=4,IF(C371&gt;=Modélisation!$B$20,Modélisation!$A$20,IF(C371&gt;=Modélisation!$B$19,Modélisation!$A$19,IF(C371&gt;=Modélisation!$B$18,Modélisation!$A$18,Modélisation!$A$17))),IF(Modélisation!$B$10=5,IF(C371&gt;=Modélisation!$B$21,Modélisation!$A$21,IF(C371&gt;=Modélisation!$B$20,Modélisation!$A$20,IF(C371&gt;=Modélisation!$B$19,Modélisation!$A$19,IF(C371&gt;=Modélisation!$B$18,Modélisation!$A$18,Modélisation!$A$17)))),IF(Modélisation!$B$10=6,IF(C371&gt;=Modélisation!$B$22,Modélisation!$A$22,IF(C371&gt;=Modélisation!$B$21,Modélisation!$A$21,IF(C371&gt;=Modélisation!$B$20,Modélisation!$A$20,IF(C371&gt;=Modélisation!$B$19,Modélisation!$A$19,IF(C371&gt;=Modélisation!$B$18,Modélisation!$A$18,Modélisation!$A$17))))),IF(Modélisation!$B$10=7,IF(C371&gt;=Modélisation!$B$23,Modélisation!$A$23,IF(C371&gt;=Modélisation!$B$22,Modélisation!$A$22,IF(C371&gt;=Modélisation!$B$21,Modélisation!$A$21,IF(C371&gt;=Modélisation!$B$20,Modélisation!$A$20,IF(C371&gt;=Modélisation!$B$19,Modélisation!$A$19,IF(C371&gt;=Modélisation!$B$18,Modélisation!$A$18,Modélisation!$A$17))))))))))))</f>
        <v/>
      </c>
      <c r="F371" s="1" t="str">
        <f>IF(ISBLANK(C371),"",VLOOKUP(E371,Modélisation!$A$17:$H$23,8,FALSE))</f>
        <v/>
      </c>
      <c r="G371" s="4" t="str">
        <f>IF(ISBLANK(C371),"",IF(Modélisation!$B$3="Oui",IF(D371=Liste!$F$2,0%,VLOOKUP(D371,Modélisation!$A$69:$B$86,2,FALSE)),""))</f>
        <v/>
      </c>
      <c r="H371" s="1" t="str">
        <f>IF(ISBLANK(C371),"",IF(Modélisation!$B$3="Oui",F371*(1-G371),F371))</f>
        <v/>
      </c>
    </row>
    <row r="372" spans="1:8" x14ac:dyDescent="0.35">
      <c r="A372" s="2">
        <v>371</v>
      </c>
      <c r="B372" s="36"/>
      <c r="C372" s="39"/>
      <c r="D372" s="37"/>
      <c r="E372" s="1" t="str">
        <f>IF(ISBLANK(C372),"",IF(Modélisation!$B$10=3,IF(C372&gt;=Modélisation!$B$19,Modélisation!$A$19,IF(C372&gt;=Modélisation!$B$18,Modélisation!$A$18,Modélisation!$A$17)),IF(Modélisation!$B$10=4,IF(C372&gt;=Modélisation!$B$20,Modélisation!$A$20,IF(C372&gt;=Modélisation!$B$19,Modélisation!$A$19,IF(C372&gt;=Modélisation!$B$18,Modélisation!$A$18,Modélisation!$A$17))),IF(Modélisation!$B$10=5,IF(C372&gt;=Modélisation!$B$21,Modélisation!$A$21,IF(C372&gt;=Modélisation!$B$20,Modélisation!$A$20,IF(C372&gt;=Modélisation!$B$19,Modélisation!$A$19,IF(C372&gt;=Modélisation!$B$18,Modélisation!$A$18,Modélisation!$A$17)))),IF(Modélisation!$B$10=6,IF(C372&gt;=Modélisation!$B$22,Modélisation!$A$22,IF(C372&gt;=Modélisation!$B$21,Modélisation!$A$21,IF(C372&gt;=Modélisation!$B$20,Modélisation!$A$20,IF(C372&gt;=Modélisation!$B$19,Modélisation!$A$19,IF(C372&gt;=Modélisation!$B$18,Modélisation!$A$18,Modélisation!$A$17))))),IF(Modélisation!$B$10=7,IF(C372&gt;=Modélisation!$B$23,Modélisation!$A$23,IF(C372&gt;=Modélisation!$B$22,Modélisation!$A$22,IF(C372&gt;=Modélisation!$B$21,Modélisation!$A$21,IF(C372&gt;=Modélisation!$B$20,Modélisation!$A$20,IF(C372&gt;=Modélisation!$B$19,Modélisation!$A$19,IF(C372&gt;=Modélisation!$B$18,Modélisation!$A$18,Modélisation!$A$17))))))))))))</f>
        <v/>
      </c>
      <c r="F372" s="1" t="str">
        <f>IF(ISBLANK(C372),"",VLOOKUP(E372,Modélisation!$A$17:$H$23,8,FALSE))</f>
        <v/>
      </c>
      <c r="G372" s="4" t="str">
        <f>IF(ISBLANK(C372),"",IF(Modélisation!$B$3="Oui",IF(D372=Liste!$F$2,0%,VLOOKUP(D372,Modélisation!$A$69:$B$86,2,FALSE)),""))</f>
        <v/>
      </c>
      <c r="H372" s="1" t="str">
        <f>IF(ISBLANK(C372),"",IF(Modélisation!$B$3="Oui",F372*(1-G372),F372))</f>
        <v/>
      </c>
    </row>
    <row r="373" spans="1:8" x14ac:dyDescent="0.35">
      <c r="A373" s="2">
        <v>372</v>
      </c>
      <c r="B373" s="36"/>
      <c r="C373" s="39"/>
      <c r="D373" s="37"/>
      <c r="E373" s="1" t="str">
        <f>IF(ISBLANK(C373),"",IF(Modélisation!$B$10=3,IF(C373&gt;=Modélisation!$B$19,Modélisation!$A$19,IF(C373&gt;=Modélisation!$B$18,Modélisation!$A$18,Modélisation!$A$17)),IF(Modélisation!$B$10=4,IF(C373&gt;=Modélisation!$B$20,Modélisation!$A$20,IF(C373&gt;=Modélisation!$B$19,Modélisation!$A$19,IF(C373&gt;=Modélisation!$B$18,Modélisation!$A$18,Modélisation!$A$17))),IF(Modélisation!$B$10=5,IF(C373&gt;=Modélisation!$B$21,Modélisation!$A$21,IF(C373&gt;=Modélisation!$B$20,Modélisation!$A$20,IF(C373&gt;=Modélisation!$B$19,Modélisation!$A$19,IF(C373&gt;=Modélisation!$B$18,Modélisation!$A$18,Modélisation!$A$17)))),IF(Modélisation!$B$10=6,IF(C373&gt;=Modélisation!$B$22,Modélisation!$A$22,IF(C373&gt;=Modélisation!$B$21,Modélisation!$A$21,IF(C373&gt;=Modélisation!$B$20,Modélisation!$A$20,IF(C373&gt;=Modélisation!$B$19,Modélisation!$A$19,IF(C373&gt;=Modélisation!$B$18,Modélisation!$A$18,Modélisation!$A$17))))),IF(Modélisation!$B$10=7,IF(C373&gt;=Modélisation!$B$23,Modélisation!$A$23,IF(C373&gt;=Modélisation!$B$22,Modélisation!$A$22,IF(C373&gt;=Modélisation!$B$21,Modélisation!$A$21,IF(C373&gt;=Modélisation!$B$20,Modélisation!$A$20,IF(C373&gt;=Modélisation!$B$19,Modélisation!$A$19,IF(C373&gt;=Modélisation!$B$18,Modélisation!$A$18,Modélisation!$A$17))))))))))))</f>
        <v/>
      </c>
      <c r="F373" s="1" t="str">
        <f>IF(ISBLANK(C373),"",VLOOKUP(E373,Modélisation!$A$17:$H$23,8,FALSE))</f>
        <v/>
      </c>
      <c r="G373" s="4" t="str">
        <f>IF(ISBLANK(C373),"",IF(Modélisation!$B$3="Oui",IF(D373=Liste!$F$2,0%,VLOOKUP(D373,Modélisation!$A$69:$B$86,2,FALSE)),""))</f>
        <v/>
      </c>
      <c r="H373" s="1" t="str">
        <f>IF(ISBLANK(C373),"",IF(Modélisation!$B$3="Oui",F373*(1-G373),F373))</f>
        <v/>
      </c>
    </row>
    <row r="374" spans="1:8" x14ac:dyDescent="0.35">
      <c r="A374" s="2">
        <v>373</v>
      </c>
      <c r="B374" s="36"/>
      <c r="C374" s="39"/>
      <c r="D374" s="37"/>
      <c r="E374" s="1" t="str">
        <f>IF(ISBLANK(C374),"",IF(Modélisation!$B$10=3,IF(C374&gt;=Modélisation!$B$19,Modélisation!$A$19,IF(C374&gt;=Modélisation!$B$18,Modélisation!$A$18,Modélisation!$A$17)),IF(Modélisation!$B$10=4,IF(C374&gt;=Modélisation!$B$20,Modélisation!$A$20,IF(C374&gt;=Modélisation!$B$19,Modélisation!$A$19,IF(C374&gt;=Modélisation!$B$18,Modélisation!$A$18,Modélisation!$A$17))),IF(Modélisation!$B$10=5,IF(C374&gt;=Modélisation!$B$21,Modélisation!$A$21,IF(C374&gt;=Modélisation!$B$20,Modélisation!$A$20,IF(C374&gt;=Modélisation!$B$19,Modélisation!$A$19,IF(C374&gt;=Modélisation!$B$18,Modélisation!$A$18,Modélisation!$A$17)))),IF(Modélisation!$B$10=6,IF(C374&gt;=Modélisation!$B$22,Modélisation!$A$22,IF(C374&gt;=Modélisation!$B$21,Modélisation!$A$21,IF(C374&gt;=Modélisation!$B$20,Modélisation!$A$20,IF(C374&gt;=Modélisation!$B$19,Modélisation!$A$19,IF(C374&gt;=Modélisation!$B$18,Modélisation!$A$18,Modélisation!$A$17))))),IF(Modélisation!$B$10=7,IF(C374&gt;=Modélisation!$B$23,Modélisation!$A$23,IF(C374&gt;=Modélisation!$B$22,Modélisation!$A$22,IF(C374&gt;=Modélisation!$B$21,Modélisation!$A$21,IF(C374&gt;=Modélisation!$B$20,Modélisation!$A$20,IF(C374&gt;=Modélisation!$B$19,Modélisation!$A$19,IF(C374&gt;=Modélisation!$B$18,Modélisation!$A$18,Modélisation!$A$17))))))))))))</f>
        <v/>
      </c>
      <c r="F374" s="1" t="str">
        <f>IF(ISBLANK(C374),"",VLOOKUP(E374,Modélisation!$A$17:$H$23,8,FALSE))</f>
        <v/>
      </c>
      <c r="G374" s="4" t="str">
        <f>IF(ISBLANK(C374),"",IF(Modélisation!$B$3="Oui",IF(D374=Liste!$F$2,0%,VLOOKUP(D374,Modélisation!$A$69:$B$86,2,FALSE)),""))</f>
        <v/>
      </c>
      <c r="H374" s="1" t="str">
        <f>IF(ISBLANK(C374),"",IF(Modélisation!$B$3="Oui",F374*(1-G374),F374))</f>
        <v/>
      </c>
    </row>
    <row r="375" spans="1:8" x14ac:dyDescent="0.35">
      <c r="A375" s="2">
        <v>374</v>
      </c>
      <c r="B375" s="36"/>
      <c r="C375" s="39"/>
      <c r="D375" s="37"/>
      <c r="E375" s="1" t="str">
        <f>IF(ISBLANK(C375),"",IF(Modélisation!$B$10=3,IF(C375&gt;=Modélisation!$B$19,Modélisation!$A$19,IF(C375&gt;=Modélisation!$B$18,Modélisation!$A$18,Modélisation!$A$17)),IF(Modélisation!$B$10=4,IF(C375&gt;=Modélisation!$B$20,Modélisation!$A$20,IF(C375&gt;=Modélisation!$B$19,Modélisation!$A$19,IF(C375&gt;=Modélisation!$B$18,Modélisation!$A$18,Modélisation!$A$17))),IF(Modélisation!$B$10=5,IF(C375&gt;=Modélisation!$B$21,Modélisation!$A$21,IF(C375&gt;=Modélisation!$B$20,Modélisation!$A$20,IF(C375&gt;=Modélisation!$B$19,Modélisation!$A$19,IF(C375&gt;=Modélisation!$B$18,Modélisation!$A$18,Modélisation!$A$17)))),IF(Modélisation!$B$10=6,IF(C375&gt;=Modélisation!$B$22,Modélisation!$A$22,IF(C375&gt;=Modélisation!$B$21,Modélisation!$A$21,IF(C375&gt;=Modélisation!$B$20,Modélisation!$A$20,IF(C375&gt;=Modélisation!$B$19,Modélisation!$A$19,IF(C375&gt;=Modélisation!$B$18,Modélisation!$A$18,Modélisation!$A$17))))),IF(Modélisation!$B$10=7,IF(C375&gt;=Modélisation!$B$23,Modélisation!$A$23,IF(C375&gt;=Modélisation!$B$22,Modélisation!$A$22,IF(C375&gt;=Modélisation!$B$21,Modélisation!$A$21,IF(C375&gt;=Modélisation!$B$20,Modélisation!$A$20,IF(C375&gt;=Modélisation!$B$19,Modélisation!$A$19,IF(C375&gt;=Modélisation!$B$18,Modélisation!$A$18,Modélisation!$A$17))))))))))))</f>
        <v/>
      </c>
      <c r="F375" s="1" t="str">
        <f>IF(ISBLANK(C375),"",VLOOKUP(E375,Modélisation!$A$17:$H$23,8,FALSE))</f>
        <v/>
      </c>
      <c r="G375" s="4" t="str">
        <f>IF(ISBLANK(C375),"",IF(Modélisation!$B$3="Oui",IF(D375=Liste!$F$2,0%,VLOOKUP(D375,Modélisation!$A$69:$B$86,2,FALSE)),""))</f>
        <v/>
      </c>
      <c r="H375" s="1" t="str">
        <f>IF(ISBLANK(C375),"",IF(Modélisation!$B$3="Oui",F375*(1-G375),F375))</f>
        <v/>
      </c>
    </row>
    <row r="376" spans="1:8" x14ac:dyDescent="0.35">
      <c r="A376" s="2">
        <v>375</v>
      </c>
      <c r="B376" s="36"/>
      <c r="C376" s="39"/>
      <c r="D376" s="37"/>
      <c r="E376" s="1" t="str">
        <f>IF(ISBLANK(C376),"",IF(Modélisation!$B$10=3,IF(C376&gt;=Modélisation!$B$19,Modélisation!$A$19,IF(C376&gt;=Modélisation!$B$18,Modélisation!$A$18,Modélisation!$A$17)),IF(Modélisation!$B$10=4,IF(C376&gt;=Modélisation!$B$20,Modélisation!$A$20,IF(C376&gt;=Modélisation!$B$19,Modélisation!$A$19,IF(C376&gt;=Modélisation!$B$18,Modélisation!$A$18,Modélisation!$A$17))),IF(Modélisation!$B$10=5,IF(C376&gt;=Modélisation!$B$21,Modélisation!$A$21,IF(C376&gt;=Modélisation!$B$20,Modélisation!$A$20,IF(C376&gt;=Modélisation!$B$19,Modélisation!$A$19,IF(C376&gt;=Modélisation!$B$18,Modélisation!$A$18,Modélisation!$A$17)))),IF(Modélisation!$B$10=6,IF(C376&gt;=Modélisation!$B$22,Modélisation!$A$22,IF(C376&gt;=Modélisation!$B$21,Modélisation!$A$21,IF(C376&gt;=Modélisation!$B$20,Modélisation!$A$20,IF(C376&gt;=Modélisation!$B$19,Modélisation!$A$19,IF(C376&gt;=Modélisation!$B$18,Modélisation!$A$18,Modélisation!$A$17))))),IF(Modélisation!$B$10=7,IF(C376&gt;=Modélisation!$B$23,Modélisation!$A$23,IF(C376&gt;=Modélisation!$B$22,Modélisation!$A$22,IF(C376&gt;=Modélisation!$B$21,Modélisation!$A$21,IF(C376&gt;=Modélisation!$B$20,Modélisation!$A$20,IF(C376&gt;=Modélisation!$B$19,Modélisation!$A$19,IF(C376&gt;=Modélisation!$B$18,Modélisation!$A$18,Modélisation!$A$17))))))))))))</f>
        <v/>
      </c>
      <c r="F376" s="1" t="str">
        <f>IF(ISBLANK(C376),"",VLOOKUP(E376,Modélisation!$A$17:$H$23,8,FALSE))</f>
        <v/>
      </c>
      <c r="G376" s="4" t="str">
        <f>IF(ISBLANK(C376),"",IF(Modélisation!$B$3="Oui",IF(D376=Liste!$F$2,0%,VLOOKUP(D376,Modélisation!$A$69:$B$86,2,FALSE)),""))</f>
        <v/>
      </c>
      <c r="H376" s="1" t="str">
        <f>IF(ISBLANK(C376),"",IF(Modélisation!$B$3="Oui",F376*(1-G376),F376))</f>
        <v/>
      </c>
    </row>
    <row r="377" spans="1:8" x14ac:dyDescent="0.35">
      <c r="A377" s="2">
        <v>376</v>
      </c>
      <c r="B377" s="36"/>
      <c r="C377" s="39"/>
      <c r="D377" s="37"/>
      <c r="E377" s="1" t="str">
        <f>IF(ISBLANK(C377),"",IF(Modélisation!$B$10=3,IF(C377&gt;=Modélisation!$B$19,Modélisation!$A$19,IF(C377&gt;=Modélisation!$B$18,Modélisation!$A$18,Modélisation!$A$17)),IF(Modélisation!$B$10=4,IF(C377&gt;=Modélisation!$B$20,Modélisation!$A$20,IF(C377&gt;=Modélisation!$B$19,Modélisation!$A$19,IF(C377&gt;=Modélisation!$B$18,Modélisation!$A$18,Modélisation!$A$17))),IF(Modélisation!$B$10=5,IF(C377&gt;=Modélisation!$B$21,Modélisation!$A$21,IF(C377&gt;=Modélisation!$B$20,Modélisation!$A$20,IF(C377&gt;=Modélisation!$B$19,Modélisation!$A$19,IF(C377&gt;=Modélisation!$B$18,Modélisation!$A$18,Modélisation!$A$17)))),IF(Modélisation!$B$10=6,IF(C377&gt;=Modélisation!$B$22,Modélisation!$A$22,IF(C377&gt;=Modélisation!$B$21,Modélisation!$A$21,IF(C377&gt;=Modélisation!$B$20,Modélisation!$A$20,IF(C377&gt;=Modélisation!$B$19,Modélisation!$A$19,IF(C377&gt;=Modélisation!$B$18,Modélisation!$A$18,Modélisation!$A$17))))),IF(Modélisation!$B$10=7,IF(C377&gt;=Modélisation!$B$23,Modélisation!$A$23,IF(C377&gt;=Modélisation!$B$22,Modélisation!$A$22,IF(C377&gt;=Modélisation!$B$21,Modélisation!$A$21,IF(C377&gt;=Modélisation!$B$20,Modélisation!$A$20,IF(C377&gt;=Modélisation!$B$19,Modélisation!$A$19,IF(C377&gt;=Modélisation!$B$18,Modélisation!$A$18,Modélisation!$A$17))))))))))))</f>
        <v/>
      </c>
      <c r="F377" s="1" t="str">
        <f>IF(ISBLANK(C377),"",VLOOKUP(E377,Modélisation!$A$17:$H$23,8,FALSE))</f>
        <v/>
      </c>
      <c r="G377" s="4" t="str">
        <f>IF(ISBLANK(C377),"",IF(Modélisation!$B$3="Oui",IF(D377=Liste!$F$2,0%,VLOOKUP(D377,Modélisation!$A$69:$B$86,2,FALSE)),""))</f>
        <v/>
      </c>
      <c r="H377" s="1" t="str">
        <f>IF(ISBLANK(C377),"",IF(Modélisation!$B$3="Oui",F377*(1-G377),F377))</f>
        <v/>
      </c>
    </row>
    <row r="378" spans="1:8" x14ac:dyDescent="0.35">
      <c r="A378" s="2">
        <v>377</v>
      </c>
      <c r="B378" s="36"/>
      <c r="C378" s="39"/>
      <c r="D378" s="37"/>
      <c r="E378" s="1" t="str">
        <f>IF(ISBLANK(C378),"",IF(Modélisation!$B$10=3,IF(C378&gt;=Modélisation!$B$19,Modélisation!$A$19,IF(C378&gt;=Modélisation!$B$18,Modélisation!$A$18,Modélisation!$A$17)),IF(Modélisation!$B$10=4,IF(C378&gt;=Modélisation!$B$20,Modélisation!$A$20,IF(C378&gt;=Modélisation!$B$19,Modélisation!$A$19,IF(C378&gt;=Modélisation!$B$18,Modélisation!$A$18,Modélisation!$A$17))),IF(Modélisation!$B$10=5,IF(C378&gt;=Modélisation!$B$21,Modélisation!$A$21,IF(C378&gt;=Modélisation!$B$20,Modélisation!$A$20,IF(C378&gt;=Modélisation!$B$19,Modélisation!$A$19,IF(C378&gt;=Modélisation!$B$18,Modélisation!$A$18,Modélisation!$A$17)))),IF(Modélisation!$B$10=6,IF(C378&gt;=Modélisation!$B$22,Modélisation!$A$22,IF(C378&gt;=Modélisation!$B$21,Modélisation!$A$21,IF(C378&gt;=Modélisation!$B$20,Modélisation!$A$20,IF(C378&gt;=Modélisation!$B$19,Modélisation!$A$19,IF(C378&gt;=Modélisation!$B$18,Modélisation!$A$18,Modélisation!$A$17))))),IF(Modélisation!$B$10=7,IF(C378&gt;=Modélisation!$B$23,Modélisation!$A$23,IF(C378&gt;=Modélisation!$B$22,Modélisation!$A$22,IF(C378&gt;=Modélisation!$B$21,Modélisation!$A$21,IF(C378&gt;=Modélisation!$B$20,Modélisation!$A$20,IF(C378&gt;=Modélisation!$B$19,Modélisation!$A$19,IF(C378&gt;=Modélisation!$B$18,Modélisation!$A$18,Modélisation!$A$17))))))))))))</f>
        <v/>
      </c>
      <c r="F378" s="1" t="str">
        <f>IF(ISBLANK(C378),"",VLOOKUP(E378,Modélisation!$A$17:$H$23,8,FALSE))</f>
        <v/>
      </c>
      <c r="G378" s="4" t="str">
        <f>IF(ISBLANK(C378),"",IF(Modélisation!$B$3="Oui",IF(D378=Liste!$F$2,0%,VLOOKUP(D378,Modélisation!$A$69:$B$86,2,FALSE)),""))</f>
        <v/>
      </c>
      <c r="H378" s="1" t="str">
        <f>IF(ISBLANK(C378),"",IF(Modélisation!$B$3="Oui",F378*(1-G378),F378))</f>
        <v/>
      </c>
    </row>
    <row r="379" spans="1:8" x14ac:dyDescent="0.35">
      <c r="A379" s="2">
        <v>378</v>
      </c>
      <c r="B379" s="36"/>
      <c r="C379" s="39"/>
      <c r="D379" s="37"/>
      <c r="E379" s="1" t="str">
        <f>IF(ISBLANK(C379),"",IF(Modélisation!$B$10=3,IF(C379&gt;=Modélisation!$B$19,Modélisation!$A$19,IF(C379&gt;=Modélisation!$B$18,Modélisation!$A$18,Modélisation!$A$17)),IF(Modélisation!$B$10=4,IF(C379&gt;=Modélisation!$B$20,Modélisation!$A$20,IF(C379&gt;=Modélisation!$B$19,Modélisation!$A$19,IF(C379&gt;=Modélisation!$B$18,Modélisation!$A$18,Modélisation!$A$17))),IF(Modélisation!$B$10=5,IF(C379&gt;=Modélisation!$B$21,Modélisation!$A$21,IF(C379&gt;=Modélisation!$B$20,Modélisation!$A$20,IF(C379&gt;=Modélisation!$B$19,Modélisation!$A$19,IF(C379&gt;=Modélisation!$B$18,Modélisation!$A$18,Modélisation!$A$17)))),IF(Modélisation!$B$10=6,IF(C379&gt;=Modélisation!$B$22,Modélisation!$A$22,IF(C379&gt;=Modélisation!$B$21,Modélisation!$A$21,IF(C379&gt;=Modélisation!$B$20,Modélisation!$A$20,IF(C379&gt;=Modélisation!$B$19,Modélisation!$A$19,IF(C379&gt;=Modélisation!$B$18,Modélisation!$A$18,Modélisation!$A$17))))),IF(Modélisation!$B$10=7,IF(C379&gt;=Modélisation!$B$23,Modélisation!$A$23,IF(C379&gt;=Modélisation!$B$22,Modélisation!$A$22,IF(C379&gt;=Modélisation!$B$21,Modélisation!$A$21,IF(C379&gt;=Modélisation!$B$20,Modélisation!$A$20,IF(C379&gt;=Modélisation!$B$19,Modélisation!$A$19,IF(C379&gt;=Modélisation!$B$18,Modélisation!$A$18,Modélisation!$A$17))))))))))))</f>
        <v/>
      </c>
      <c r="F379" s="1" t="str">
        <f>IF(ISBLANK(C379),"",VLOOKUP(E379,Modélisation!$A$17:$H$23,8,FALSE))</f>
        <v/>
      </c>
      <c r="G379" s="4" t="str">
        <f>IF(ISBLANK(C379),"",IF(Modélisation!$B$3="Oui",IF(D379=Liste!$F$2,0%,VLOOKUP(D379,Modélisation!$A$69:$B$86,2,FALSE)),""))</f>
        <v/>
      </c>
      <c r="H379" s="1" t="str">
        <f>IF(ISBLANK(C379),"",IF(Modélisation!$B$3="Oui",F379*(1-G379),F379))</f>
        <v/>
      </c>
    </row>
    <row r="380" spans="1:8" x14ac:dyDescent="0.35">
      <c r="A380" s="2">
        <v>379</v>
      </c>
      <c r="B380" s="36"/>
      <c r="C380" s="39"/>
      <c r="D380" s="37"/>
      <c r="E380" s="1" t="str">
        <f>IF(ISBLANK(C380),"",IF(Modélisation!$B$10=3,IF(C380&gt;=Modélisation!$B$19,Modélisation!$A$19,IF(C380&gt;=Modélisation!$B$18,Modélisation!$A$18,Modélisation!$A$17)),IF(Modélisation!$B$10=4,IF(C380&gt;=Modélisation!$B$20,Modélisation!$A$20,IF(C380&gt;=Modélisation!$B$19,Modélisation!$A$19,IF(C380&gt;=Modélisation!$B$18,Modélisation!$A$18,Modélisation!$A$17))),IF(Modélisation!$B$10=5,IF(C380&gt;=Modélisation!$B$21,Modélisation!$A$21,IF(C380&gt;=Modélisation!$B$20,Modélisation!$A$20,IF(C380&gt;=Modélisation!$B$19,Modélisation!$A$19,IF(C380&gt;=Modélisation!$B$18,Modélisation!$A$18,Modélisation!$A$17)))),IF(Modélisation!$B$10=6,IF(C380&gt;=Modélisation!$B$22,Modélisation!$A$22,IF(C380&gt;=Modélisation!$B$21,Modélisation!$A$21,IF(C380&gt;=Modélisation!$B$20,Modélisation!$A$20,IF(C380&gt;=Modélisation!$B$19,Modélisation!$A$19,IF(C380&gt;=Modélisation!$B$18,Modélisation!$A$18,Modélisation!$A$17))))),IF(Modélisation!$B$10=7,IF(C380&gt;=Modélisation!$B$23,Modélisation!$A$23,IF(C380&gt;=Modélisation!$B$22,Modélisation!$A$22,IF(C380&gt;=Modélisation!$B$21,Modélisation!$A$21,IF(C380&gt;=Modélisation!$B$20,Modélisation!$A$20,IF(C380&gt;=Modélisation!$B$19,Modélisation!$A$19,IF(C380&gt;=Modélisation!$B$18,Modélisation!$A$18,Modélisation!$A$17))))))))))))</f>
        <v/>
      </c>
      <c r="F380" s="1" t="str">
        <f>IF(ISBLANK(C380),"",VLOOKUP(E380,Modélisation!$A$17:$H$23,8,FALSE))</f>
        <v/>
      </c>
      <c r="G380" s="4" t="str">
        <f>IF(ISBLANK(C380),"",IF(Modélisation!$B$3="Oui",IF(D380=Liste!$F$2,0%,VLOOKUP(D380,Modélisation!$A$69:$B$86,2,FALSE)),""))</f>
        <v/>
      </c>
      <c r="H380" s="1" t="str">
        <f>IF(ISBLANK(C380),"",IF(Modélisation!$B$3="Oui",F380*(1-G380),F380))</f>
        <v/>
      </c>
    </row>
    <row r="381" spans="1:8" x14ac:dyDescent="0.35">
      <c r="A381" s="2">
        <v>380</v>
      </c>
      <c r="B381" s="36"/>
      <c r="C381" s="39"/>
      <c r="D381" s="37"/>
      <c r="E381" s="1" t="str">
        <f>IF(ISBLANK(C381),"",IF(Modélisation!$B$10=3,IF(C381&gt;=Modélisation!$B$19,Modélisation!$A$19,IF(C381&gt;=Modélisation!$B$18,Modélisation!$A$18,Modélisation!$A$17)),IF(Modélisation!$B$10=4,IF(C381&gt;=Modélisation!$B$20,Modélisation!$A$20,IF(C381&gt;=Modélisation!$B$19,Modélisation!$A$19,IF(C381&gt;=Modélisation!$B$18,Modélisation!$A$18,Modélisation!$A$17))),IF(Modélisation!$B$10=5,IF(C381&gt;=Modélisation!$B$21,Modélisation!$A$21,IF(C381&gt;=Modélisation!$B$20,Modélisation!$A$20,IF(C381&gt;=Modélisation!$B$19,Modélisation!$A$19,IF(C381&gt;=Modélisation!$B$18,Modélisation!$A$18,Modélisation!$A$17)))),IF(Modélisation!$B$10=6,IF(C381&gt;=Modélisation!$B$22,Modélisation!$A$22,IF(C381&gt;=Modélisation!$B$21,Modélisation!$A$21,IF(C381&gt;=Modélisation!$B$20,Modélisation!$A$20,IF(C381&gt;=Modélisation!$B$19,Modélisation!$A$19,IF(C381&gt;=Modélisation!$B$18,Modélisation!$A$18,Modélisation!$A$17))))),IF(Modélisation!$B$10=7,IF(C381&gt;=Modélisation!$B$23,Modélisation!$A$23,IF(C381&gt;=Modélisation!$B$22,Modélisation!$A$22,IF(C381&gt;=Modélisation!$B$21,Modélisation!$A$21,IF(C381&gt;=Modélisation!$B$20,Modélisation!$A$20,IF(C381&gt;=Modélisation!$B$19,Modélisation!$A$19,IF(C381&gt;=Modélisation!$B$18,Modélisation!$A$18,Modélisation!$A$17))))))))))))</f>
        <v/>
      </c>
      <c r="F381" s="1" t="str">
        <f>IF(ISBLANK(C381),"",VLOOKUP(E381,Modélisation!$A$17:$H$23,8,FALSE))</f>
        <v/>
      </c>
      <c r="G381" s="4" t="str">
        <f>IF(ISBLANK(C381),"",IF(Modélisation!$B$3="Oui",IF(D381=Liste!$F$2,0%,VLOOKUP(D381,Modélisation!$A$69:$B$86,2,FALSE)),""))</f>
        <v/>
      </c>
      <c r="H381" s="1" t="str">
        <f>IF(ISBLANK(C381),"",IF(Modélisation!$B$3="Oui",F381*(1-G381),F381))</f>
        <v/>
      </c>
    </row>
    <row r="382" spans="1:8" x14ac:dyDescent="0.35">
      <c r="A382" s="2">
        <v>381</v>
      </c>
      <c r="B382" s="36"/>
      <c r="C382" s="39"/>
      <c r="D382" s="37"/>
      <c r="E382" s="1" t="str">
        <f>IF(ISBLANK(C382),"",IF(Modélisation!$B$10=3,IF(C382&gt;=Modélisation!$B$19,Modélisation!$A$19,IF(C382&gt;=Modélisation!$B$18,Modélisation!$A$18,Modélisation!$A$17)),IF(Modélisation!$B$10=4,IF(C382&gt;=Modélisation!$B$20,Modélisation!$A$20,IF(C382&gt;=Modélisation!$B$19,Modélisation!$A$19,IF(C382&gt;=Modélisation!$B$18,Modélisation!$A$18,Modélisation!$A$17))),IF(Modélisation!$B$10=5,IF(C382&gt;=Modélisation!$B$21,Modélisation!$A$21,IF(C382&gt;=Modélisation!$B$20,Modélisation!$A$20,IF(C382&gt;=Modélisation!$B$19,Modélisation!$A$19,IF(C382&gt;=Modélisation!$B$18,Modélisation!$A$18,Modélisation!$A$17)))),IF(Modélisation!$B$10=6,IF(C382&gt;=Modélisation!$B$22,Modélisation!$A$22,IF(C382&gt;=Modélisation!$B$21,Modélisation!$A$21,IF(C382&gt;=Modélisation!$B$20,Modélisation!$A$20,IF(C382&gt;=Modélisation!$B$19,Modélisation!$A$19,IF(C382&gt;=Modélisation!$B$18,Modélisation!$A$18,Modélisation!$A$17))))),IF(Modélisation!$B$10=7,IF(C382&gt;=Modélisation!$B$23,Modélisation!$A$23,IF(C382&gt;=Modélisation!$B$22,Modélisation!$A$22,IF(C382&gt;=Modélisation!$B$21,Modélisation!$A$21,IF(C382&gt;=Modélisation!$B$20,Modélisation!$A$20,IF(C382&gt;=Modélisation!$B$19,Modélisation!$A$19,IF(C382&gt;=Modélisation!$B$18,Modélisation!$A$18,Modélisation!$A$17))))))))))))</f>
        <v/>
      </c>
      <c r="F382" s="1" t="str">
        <f>IF(ISBLANK(C382),"",VLOOKUP(E382,Modélisation!$A$17:$H$23,8,FALSE))</f>
        <v/>
      </c>
      <c r="G382" s="4" t="str">
        <f>IF(ISBLANK(C382),"",IF(Modélisation!$B$3="Oui",IF(D382=Liste!$F$2,0%,VLOOKUP(D382,Modélisation!$A$69:$B$86,2,FALSE)),""))</f>
        <v/>
      </c>
      <c r="H382" s="1" t="str">
        <f>IF(ISBLANK(C382),"",IF(Modélisation!$B$3="Oui",F382*(1-G382),F382))</f>
        <v/>
      </c>
    </row>
    <row r="383" spans="1:8" x14ac:dyDescent="0.35">
      <c r="A383" s="2">
        <v>382</v>
      </c>
      <c r="B383" s="36"/>
      <c r="C383" s="39"/>
      <c r="D383" s="37"/>
      <c r="E383" s="1" t="str">
        <f>IF(ISBLANK(C383),"",IF(Modélisation!$B$10=3,IF(C383&gt;=Modélisation!$B$19,Modélisation!$A$19,IF(C383&gt;=Modélisation!$B$18,Modélisation!$A$18,Modélisation!$A$17)),IF(Modélisation!$B$10=4,IF(C383&gt;=Modélisation!$B$20,Modélisation!$A$20,IF(C383&gt;=Modélisation!$B$19,Modélisation!$A$19,IF(C383&gt;=Modélisation!$B$18,Modélisation!$A$18,Modélisation!$A$17))),IF(Modélisation!$B$10=5,IF(C383&gt;=Modélisation!$B$21,Modélisation!$A$21,IF(C383&gt;=Modélisation!$B$20,Modélisation!$A$20,IF(C383&gt;=Modélisation!$B$19,Modélisation!$A$19,IF(C383&gt;=Modélisation!$B$18,Modélisation!$A$18,Modélisation!$A$17)))),IF(Modélisation!$B$10=6,IF(C383&gt;=Modélisation!$B$22,Modélisation!$A$22,IF(C383&gt;=Modélisation!$B$21,Modélisation!$A$21,IF(C383&gt;=Modélisation!$B$20,Modélisation!$A$20,IF(C383&gt;=Modélisation!$B$19,Modélisation!$A$19,IF(C383&gt;=Modélisation!$B$18,Modélisation!$A$18,Modélisation!$A$17))))),IF(Modélisation!$B$10=7,IF(C383&gt;=Modélisation!$B$23,Modélisation!$A$23,IF(C383&gt;=Modélisation!$B$22,Modélisation!$A$22,IF(C383&gt;=Modélisation!$B$21,Modélisation!$A$21,IF(C383&gt;=Modélisation!$B$20,Modélisation!$A$20,IF(C383&gt;=Modélisation!$B$19,Modélisation!$A$19,IF(C383&gt;=Modélisation!$B$18,Modélisation!$A$18,Modélisation!$A$17))))))))))))</f>
        <v/>
      </c>
      <c r="F383" s="1" t="str">
        <f>IF(ISBLANK(C383),"",VLOOKUP(E383,Modélisation!$A$17:$H$23,8,FALSE))</f>
        <v/>
      </c>
      <c r="G383" s="4" t="str">
        <f>IF(ISBLANK(C383),"",IF(Modélisation!$B$3="Oui",IF(D383=Liste!$F$2,0%,VLOOKUP(D383,Modélisation!$A$69:$B$86,2,FALSE)),""))</f>
        <v/>
      </c>
      <c r="H383" s="1" t="str">
        <f>IF(ISBLANK(C383),"",IF(Modélisation!$B$3="Oui",F383*(1-G383),F383))</f>
        <v/>
      </c>
    </row>
    <row r="384" spans="1:8" x14ac:dyDescent="0.35">
      <c r="A384" s="2">
        <v>383</v>
      </c>
      <c r="B384" s="36"/>
      <c r="C384" s="39"/>
      <c r="D384" s="37"/>
      <c r="E384" s="1" t="str">
        <f>IF(ISBLANK(C384),"",IF(Modélisation!$B$10=3,IF(C384&gt;=Modélisation!$B$19,Modélisation!$A$19,IF(C384&gt;=Modélisation!$B$18,Modélisation!$A$18,Modélisation!$A$17)),IF(Modélisation!$B$10=4,IF(C384&gt;=Modélisation!$B$20,Modélisation!$A$20,IF(C384&gt;=Modélisation!$B$19,Modélisation!$A$19,IF(C384&gt;=Modélisation!$B$18,Modélisation!$A$18,Modélisation!$A$17))),IF(Modélisation!$B$10=5,IF(C384&gt;=Modélisation!$B$21,Modélisation!$A$21,IF(C384&gt;=Modélisation!$B$20,Modélisation!$A$20,IF(C384&gt;=Modélisation!$B$19,Modélisation!$A$19,IF(C384&gt;=Modélisation!$B$18,Modélisation!$A$18,Modélisation!$A$17)))),IF(Modélisation!$B$10=6,IF(C384&gt;=Modélisation!$B$22,Modélisation!$A$22,IF(C384&gt;=Modélisation!$B$21,Modélisation!$A$21,IF(C384&gt;=Modélisation!$B$20,Modélisation!$A$20,IF(C384&gt;=Modélisation!$B$19,Modélisation!$A$19,IF(C384&gt;=Modélisation!$B$18,Modélisation!$A$18,Modélisation!$A$17))))),IF(Modélisation!$B$10=7,IF(C384&gt;=Modélisation!$B$23,Modélisation!$A$23,IF(C384&gt;=Modélisation!$B$22,Modélisation!$A$22,IF(C384&gt;=Modélisation!$B$21,Modélisation!$A$21,IF(C384&gt;=Modélisation!$B$20,Modélisation!$A$20,IF(C384&gt;=Modélisation!$B$19,Modélisation!$A$19,IF(C384&gt;=Modélisation!$B$18,Modélisation!$A$18,Modélisation!$A$17))))))))))))</f>
        <v/>
      </c>
      <c r="F384" s="1" t="str">
        <f>IF(ISBLANK(C384),"",VLOOKUP(E384,Modélisation!$A$17:$H$23,8,FALSE))</f>
        <v/>
      </c>
      <c r="G384" s="4" t="str">
        <f>IF(ISBLANK(C384),"",IF(Modélisation!$B$3="Oui",IF(D384=Liste!$F$2,0%,VLOOKUP(D384,Modélisation!$A$69:$B$86,2,FALSE)),""))</f>
        <v/>
      </c>
      <c r="H384" s="1" t="str">
        <f>IF(ISBLANK(C384),"",IF(Modélisation!$B$3="Oui",F384*(1-G384),F384))</f>
        <v/>
      </c>
    </row>
    <row r="385" spans="1:8" x14ac:dyDescent="0.35">
      <c r="A385" s="2">
        <v>384</v>
      </c>
      <c r="B385" s="36"/>
      <c r="C385" s="39"/>
      <c r="D385" s="37"/>
      <c r="E385" s="1" t="str">
        <f>IF(ISBLANK(C385),"",IF(Modélisation!$B$10=3,IF(C385&gt;=Modélisation!$B$19,Modélisation!$A$19,IF(C385&gt;=Modélisation!$B$18,Modélisation!$A$18,Modélisation!$A$17)),IF(Modélisation!$B$10=4,IF(C385&gt;=Modélisation!$B$20,Modélisation!$A$20,IF(C385&gt;=Modélisation!$B$19,Modélisation!$A$19,IF(C385&gt;=Modélisation!$B$18,Modélisation!$A$18,Modélisation!$A$17))),IF(Modélisation!$B$10=5,IF(C385&gt;=Modélisation!$B$21,Modélisation!$A$21,IF(C385&gt;=Modélisation!$B$20,Modélisation!$A$20,IF(C385&gt;=Modélisation!$B$19,Modélisation!$A$19,IF(C385&gt;=Modélisation!$B$18,Modélisation!$A$18,Modélisation!$A$17)))),IF(Modélisation!$B$10=6,IF(C385&gt;=Modélisation!$B$22,Modélisation!$A$22,IF(C385&gt;=Modélisation!$B$21,Modélisation!$A$21,IF(C385&gt;=Modélisation!$B$20,Modélisation!$A$20,IF(C385&gt;=Modélisation!$B$19,Modélisation!$A$19,IF(C385&gt;=Modélisation!$B$18,Modélisation!$A$18,Modélisation!$A$17))))),IF(Modélisation!$B$10=7,IF(C385&gt;=Modélisation!$B$23,Modélisation!$A$23,IF(C385&gt;=Modélisation!$B$22,Modélisation!$A$22,IF(C385&gt;=Modélisation!$B$21,Modélisation!$A$21,IF(C385&gt;=Modélisation!$B$20,Modélisation!$A$20,IF(C385&gt;=Modélisation!$B$19,Modélisation!$A$19,IF(C385&gt;=Modélisation!$B$18,Modélisation!$A$18,Modélisation!$A$17))))))))))))</f>
        <v/>
      </c>
      <c r="F385" s="1" t="str">
        <f>IF(ISBLANK(C385),"",VLOOKUP(E385,Modélisation!$A$17:$H$23,8,FALSE))</f>
        <v/>
      </c>
      <c r="G385" s="4" t="str">
        <f>IF(ISBLANK(C385),"",IF(Modélisation!$B$3="Oui",IF(D385=Liste!$F$2,0%,VLOOKUP(D385,Modélisation!$A$69:$B$86,2,FALSE)),""))</f>
        <v/>
      </c>
      <c r="H385" s="1" t="str">
        <f>IF(ISBLANK(C385),"",IF(Modélisation!$B$3="Oui",F385*(1-G385),F385))</f>
        <v/>
      </c>
    </row>
    <row r="386" spans="1:8" x14ac:dyDescent="0.35">
      <c r="A386" s="2">
        <v>385</v>
      </c>
      <c r="B386" s="36"/>
      <c r="C386" s="39"/>
      <c r="D386" s="37"/>
      <c r="E386" s="1" t="str">
        <f>IF(ISBLANK(C386),"",IF(Modélisation!$B$10=3,IF(C386&gt;=Modélisation!$B$19,Modélisation!$A$19,IF(C386&gt;=Modélisation!$B$18,Modélisation!$A$18,Modélisation!$A$17)),IF(Modélisation!$B$10=4,IF(C386&gt;=Modélisation!$B$20,Modélisation!$A$20,IF(C386&gt;=Modélisation!$B$19,Modélisation!$A$19,IF(C386&gt;=Modélisation!$B$18,Modélisation!$A$18,Modélisation!$A$17))),IF(Modélisation!$B$10=5,IF(C386&gt;=Modélisation!$B$21,Modélisation!$A$21,IF(C386&gt;=Modélisation!$B$20,Modélisation!$A$20,IF(C386&gt;=Modélisation!$B$19,Modélisation!$A$19,IF(C386&gt;=Modélisation!$B$18,Modélisation!$A$18,Modélisation!$A$17)))),IF(Modélisation!$B$10=6,IF(C386&gt;=Modélisation!$B$22,Modélisation!$A$22,IF(C386&gt;=Modélisation!$B$21,Modélisation!$A$21,IF(C386&gt;=Modélisation!$B$20,Modélisation!$A$20,IF(C386&gt;=Modélisation!$B$19,Modélisation!$A$19,IF(C386&gt;=Modélisation!$B$18,Modélisation!$A$18,Modélisation!$A$17))))),IF(Modélisation!$B$10=7,IF(C386&gt;=Modélisation!$B$23,Modélisation!$A$23,IF(C386&gt;=Modélisation!$B$22,Modélisation!$A$22,IF(C386&gt;=Modélisation!$B$21,Modélisation!$A$21,IF(C386&gt;=Modélisation!$B$20,Modélisation!$A$20,IF(C386&gt;=Modélisation!$B$19,Modélisation!$A$19,IF(C386&gt;=Modélisation!$B$18,Modélisation!$A$18,Modélisation!$A$17))))))))))))</f>
        <v/>
      </c>
      <c r="F386" s="1" t="str">
        <f>IF(ISBLANK(C386),"",VLOOKUP(E386,Modélisation!$A$17:$H$23,8,FALSE))</f>
        <v/>
      </c>
      <c r="G386" s="4" t="str">
        <f>IF(ISBLANK(C386),"",IF(Modélisation!$B$3="Oui",IF(D386=Liste!$F$2,0%,VLOOKUP(D386,Modélisation!$A$69:$B$86,2,FALSE)),""))</f>
        <v/>
      </c>
      <c r="H386" s="1" t="str">
        <f>IF(ISBLANK(C386),"",IF(Modélisation!$B$3="Oui",F386*(1-G386),F386))</f>
        <v/>
      </c>
    </row>
    <row r="387" spans="1:8" x14ac:dyDescent="0.35">
      <c r="A387" s="2">
        <v>386</v>
      </c>
      <c r="B387" s="36"/>
      <c r="C387" s="39"/>
      <c r="D387" s="37"/>
      <c r="E387" s="1" t="str">
        <f>IF(ISBLANK(C387),"",IF(Modélisation!$B$10=3,IF(C387&gt;=Modélisation!$B$19,Modélisation!$A$19,IF(C387&gt;=Modélisation!$B$18,Modélisation!$A$18,Modélisation!$A$17)),IF(Modélisation!$B$10=4,IF(C387&gt;=Modélisation!$B$20,Modélisation!$A$20,IF(C387&gt;=Modélisation!$B$19,Modélisation!$A$19,IF(C387&gt;=Modélisation!$B$18,Modélisation!$A$18,Modélisation!$A$17))),IF(Modélisation!$B$10=5,IF(C387&gt;=Modélisation!$B$21,Modélisation!$A$21,IF(C387&gt;=Modélisation!$B$20,Modélisation!$A$20,IF(C387&gt;=Modélisation!$B$19,Modélisation!$A$19,IF(C387&gt;=Modélisation!$B$18,Modélisation!$A$18,Modélisation!$A$17)))),IF(Modélisation!$B$10=6,IF(C387&gt;=Modélisation!$B$22,Modélisation!$A$22,IF(C387&gt;=Modélisation!$B$21,Modélisation!$A$21,IF(C387&gt;=Modélisation!$B$20,Modélisation!$A$20,IF(C387&gt;=Modélisation!$B$19,Modélisation!$A$19,IF(C387&gt;=Modélisation!$B$18,Modélisation!$A$18,Modélisation!$A$17))))),IF(Modélisation!$B$10=7,IF(C387&gt;=Modélisation!$B$23,Modélisation!$A$23,IF(C387&gt;=Modélisation!$B$22,Modélisation!$A$22,IF(C387&gt;=Modélisation!$B$21,Modélisation!$A$21,IF(C387&gt;=Modélisation!$B$20,Modélisation!$A$20,IF(C387&gt;=Modélisation!$B$19,Modélisation!$A$19,IF(C387&gt;=Modélisation!$B$18,Modélisation!$A$18,Modélisation!$A$17))))))))))))</f>
        <v/>
      </c>
      <c r="F387" s="1" t="str">
        <f>IF(ISBLANK(C387),"",VLOOKUP(E387,Modélisation!$A$17:$H$23,8,FALSE))</f>
        <v/>
      </c>
      <c r="G387" s="4" t="str">
        <f>IF(ISBLANK(C387),"",IF(Modélisation!$B$3="Oui",IF(D387=Liste!$F$2,0%,VLOOKUP(D387,Modélisation!$A$69:$B$86,2,FALSE)),""))</f>
        <v/>
      </c>
      <c r="H387" s="1" t="str">
        <f>IF(ISBLANK(C387),"",IF(Modélisation!$B$3="Oui",F387*(1-G387),F387))</f>
        <v/>
      </c>
    </row>
    <row r="388" spans="1:8" x14ac:dyDescent="0.35">
      <c r="A388" s="2">
        <v>387</v>
      </c>
      <c r="B388" s="36"/>
      <c r="C388" s="39"/>
      <c r="D388" s="37"/>
      <c r="E388" s="1" t="str">
        <f>IF(ISBLANK(C388),"",IF(Modélisation!$B$10=3,IF(C388&gt;=Modélisation!$B$19,Modélisation!$A$19,IF(C388&gt;=Modélisation!$B$18,Modélisation!$A$18,Modélisation!$A$17)),IF(Modélisation!$B$10=4,IF(C388&gt;=Modélisation!$B$20,Modélisation!$A$20,IF(C388&gt;=Modélisation!$B$19,Modélisation!$A$19,IF(C388&gt;=Modélisation!$B$18,Modélisation!$A$18,Modélisation!$A$17))),IF(Modélisation!$B$10=5,IF(C388&gt;=Modélisation!$B$21,Modélisation!$A$21,IF(C388&gt;=Modélisation!$B$20,Modélisation!$A$20,IF(C388&gt;=Modélisation!$B$19,Modélisation!$A$19,IF(C388&gt;=Modélisation!$B$18,Modélisation!$A$18,Modélisation!$A$17)))),IF(Modélisation!$B$10=6,IF(C388&gt;=Modélisation!$B$22,Modélisation!$A$22,IF(C388&gt;=Modélisation!$B$21,Modélisation!$A$21,IF(C388&gt;=Modélisation!$B$20,Modélisation!$A$20,IF(C388&gt;=Modélisation!$B$19,Modélisation!$A$19,IF(C388&gt;=Modélisation!$B$18,Modélisation!$A$18,Modélisation!$A$17))))),IF(Modélisation!$B$10=7,IF(C388&gt;=Modélisation!$B$23,Modélisation!$A$23,IF(C388&gt;=Modélisation!$B$22,Modélisation!$A$22,IF(C388&gt;=Modélisation!$B$21,Modélisation!$A$21,IF(C388&gt;=Modélisation!$B$20,Modélisation!$A$20,IF(C388&gt;=Modélisation!$B$19,Modélisation!$A$19,IF(C388&gt;=Modélisation!$B$18,Modélisation!$A$18,Modélisation!$A$17))))))))))))</f>
        <v/>
      </c>
      <c r="F388" s="1" t="str">
        <f>IF(ISBLANK(C388),"",VLOOKUP(E388,Modélisation!$A$17:$H$23,8,FALSE))</f>
        <v/>
      </c>
      <c r="G388" s="4" t="str">
        <f>IF(ISBLANK(C388),"",IF(Modélisation!$B$3="Oui",IF(D388=Liste!$F$2,0%,VLOOKUP(D388,Modélisation!$A$69:$B$86,2,FALSE)),""))</f>
        <v/>
      </c>
      <c r="H388" s="1" t="str">
        <f>IF(ISBLANK(C388),"",IF(Modélisation!$B$3="Oui",F388*(1-G388),F388))</f>
        <v/>
      </c>
    </row>
    <row r="389" spans="1:8" x14ac:dyDescent="0.35">
      <c r="A389" s="2">
        <v>388</v>
      </c>
      <c r="B389" s="36"/>
      <c r="C389" s="39"/>
      <c r="D389" s="37"/>
      <c r="E389" s="1" t="str">
        <f>IF(ISBLANK(C389),"",IF(Modélisation!$B$10=3,IF(C389&gt;=Modélisation!$B$19,Modélisation!$A$19,IF(C389&gt;=Modélisation!$B$18,Modélisation!$A$18,Modélisation!$A$17)),IF(Modélisation!$B$10=4,IF(C389&gt;=Modélisation!$B$20,Modélisation!$A$20,IF(C389&gt;=Modélisation!$B$19,Modélisation!$A$19,IF(C389&gt;=Modélisation!$B$18,Modélisation!$A$18,Modélisation!$A$17))),IF(Modélisation!$B$10=5,IF(C389&gt;=Modélisation!$B$21,Modélisation!$A$21,IF(C389&gt;=Modélisation!$B$20,Modélisation!$A$20,IF(C389&gt;=Modélisation!$B$19,Modélisation!$A$19,IF(C389&gt;=Modélisation!$B$18,Modélisation!$A$18,Modélisation!$A$17)))),IF(Modélisation!$B$10=6,IF(C389&gt;=Modélisation!$B$22,Modélisation!$A$22,IF(C389&gt;=Modélisation!$B$21,Modélisation!$A$21,IF(C389&gt;=Modélisation!$B$20,Modélisation!$A$20,IF(C389&gt;=Modélisation!$B$19,Modélisation!$A$19,IF(C389&gt;=Modélisation!$B$18,Modélisation!$A$18,Modélisation!$A$17))))),IF(Modélisation!$B$10=7,IF(C389&gt;=Modélisation!$B$23,Modélisation!$A$23,IF(C389&gt;=Modélisation!$B$22,Modélisation!$A$22,IF(C389&gt;=Modélisation!$B$21,Modélisation!$A$21,IF(C389&gt;=Modélisation!$B$20,Modélisation!$A$20,IF(C389&gt;=Modélisation!$B$19,Modélisation!$A$19,IF(C389&gt;=Modélisation!$B$18,Modélisation!$A$18,Modélisation!$A$17))))))))))))</f>
        <v/>
      </c>
      <c r="F389" s="1" t="str">
        <f>IF(ISBLANK(C389),"",VLOOKUP(E389,Modélisation!$A$17:$H$23,8,FALSE))</f>
        <v/>
      </c>
      <c r="G389" s="4" t="str">
        <f>IF(ISBLANK(C389),"",IF(Modélisation!$B$3="Oui",IF(D389=Liste!$F$2,0%,VLOOKUP(D389,Modélisation!$A$69:$B$86,2,FALSE)),""))</f>
        <v/>
      </c>
      <c r="H389" s="1" t="str">
        <f>IF(ISBLANK(C389),"",IF(Modélisation!$B$3="Oui",F389*(1-G389),F389))</f>
        <v/>
      </c>
    </row>
    <row r="390" spans="1:8" x14ac:dyDescent="0.35">
      <c r="A390" s="2">
        <v>389</v>
      </c>
      <c r="B390" s="36"/>
      <c r="C390" s="39"/>
      <c r="D390" s="37"/>
      <c r="E390" s="1" t="str">
        <f>IF(ISBLANK(C390),"",IF(Modélisation!$B$10=3,IF(C390&gt;=Modélisation!$B$19,Modélisation!$A$19,IF(C390&gt;=Modélisation!$B$18,Modélisation!$A$18,Modélisation!$A$17)),IF(Modélisation!$B$10=4,IF(C390&gt;=Modélisation!$B$20,Modélisation!$A$20,IF(C390&gt;=Modélisation!$B$19,Modélisation!$A$19,IF(C390&gt;=Modélisation!$B$18,Modélisation!$A$18,Modélisation!$A$17))),IF(Modélisation!$B$10=5,IF(C390&gt;=Modélisation!$B$21,Modélisation!$A$21,IF(C390&gt;=Modélisation!$B$20,Modélisation!$A$20,IF(C390&gt;=Modélisation!$B$19,Modélisation!$A$19,IF(C390&gt;=Modélisation!$B$18,Modélisation!$A$18,Modélisation!$A$17)))),IF(Modélisation!$B$10=6,IF(C390&gt;=Modélisation!$B$22,Modélisation!$A$22,IF(C390&gt;=Modélisation!$B$21,Modélisation!$A$21,IF(C390&gt;=Modélisation!$B$20,Modélisation!$A$20,IF(C390&gt;=Modélisation!$B$19,Modélisation!$A$19,IF(C390&gt;=Modélisation!$B$18,Modélisation!$A$18,Modélisation!$A$17))))),IF(Modélisation!$B$10=7,IF(C390&gt;=Modélisation!$B$23,Modélisation!$A$23,IF(C390&gt;=Modélisation!$B$22,Modélisation!$A$22,IF(C390&gt;=Modélisation!$B$21,Modélisation!$A$21,IF(C390&gt;=Modélisation!$B$20,Modélisation!$A$20,IF(C390&gt;=Modélisation!$B$19,Modélisation!$A$19,IF(C390&gt;=Modélisation!$B$18,Modélisation!$A$18,Modélisation!$A$17))))))))))))</f>
        <v/>
      </c>
      <c r="F390" s="1" t="str">
        <f>IF(ISBLANK(C390),"",VLOOKUP(E390,Modélisation!$A$17:$H$23,8,FALSE))</f>
        <v/>
      </c>
      <c r="G390" s="4" t="str">
        <f>IF(ISBLANK(C390),"",IF(Modélisation!$B$3="Oui",IF(D390=Liste!$F$2,0%,VLOOKUP(D390,Modélisation!$A$69:$B$86,2,FALSE)),""))</f>
        <v/>
      </c>
      <c r="H390" s="1" t="str">
        <f>IF(ISBLANK(C390),"",IF(Modélisation!$B$3="Oui",F390*(1-G390),F390))</f>
        <v/>
      </c>
    </row>
    <row r="391" spans="1:8" x14ac:dyDescent="0.35">
      <c r="A391" s="2">
        <v>390</v>
      </c>
      <c r="B391" s="36"/>
      <c r="C391" s="39"/>
      <c r="D391" s="37"/>
      <c r="E391" s="1" t="str">
        <f>IF(ISBLANK(C391),"",IF(Modélisation!$B$10=3,IF(C391&gt;=Modélisation!$B$19,Modélisation!$A$19,IF(C391&gt;=Modélisation!$B$18,Modélisation!$A$18,Modélisation!$A$17)),IF(Modélisation!$B$10=4,IF(C391&gt;=Modélisation!$B$20,Modélisation!$A$20,IF(C391&gt;=Modélisation!$B$19,Modélisation!$A$19,IF(C391&gt;=Modélisation!$B$18,Modélisation!$A$18,Modélisation!$A$17))),IF(Modélisation!$B$10=5,IF(C391&gt;=Modélisation!$B$21,Modélisation!$A$21,IF(C391&gt;=Modélisation!$B$20,Modélisation!$A$20,IF(C391&gt;=Modélisation!$B$19,Modélisation!$A$19,IF(C391&gt;=Modélisation!$B$18,Modélisation!$A$18,Modélisation!$A$17)))),IF(Modélisation!$B$10=6,IF(C391&gt;=Modélisation!$B$22,Modélisation!$A$22,IF(C391&gt;=Modélisation!$B$21,Modélisation!$A$21,IF(C391&gt;=Modélisation!$B$20,Modélisation!$A$20,IF(C391&gt;=Modélisation!$B$19,Modélisation!$A$19,IF(C391&gt;=Modélisation!$B$18,Modélisation!$A$18,Modélisation!$A$17))))),IF(Modélisation!$B$10=7,IF(C391&gt;=Modélisation!$B$23,Modélisation!$A$23,IF(C391&gt;=Modélisation!$B$22,Modélisation!$A$22,IF(C391&gt;=Modélisation!$B$21,Modélisation!$A$21,IF(C391&gt;=Modélisation!$B$20,Modélisation!$A$20,IF(C391&gt;=Modélisation!$B$19,Modélisation!$A$19,IF(C391&gt;=Modélisation!$B$18,Modélisation!$A$18,Modélisation!$A$17))))))))))))</f>
        <v/>
      </c>
      <c r="F391" s="1" t="str">
        <f>IF(ISBLANK(C391),"",VLOOKUP(E391,Modélisation!$A$17:$H$23,8,FALSE))</f>
        <v/>
      </c>
      <c r="G391" s="4" t="str">
        <f>IF(ISBLANK(C391),"",IF(Modélisation!$B$3="Oui",IF(D391=Liste!$F$2,0%,VLOOKUP(D391,Modélisation!$A$69:$B$86,2,FALSE)),""))</f>
        <v/>
      </c>
      <c r="H391" s="1" t="str">
        <f>IF(ISBLANK(C391),"",IF(Modélisation!$B$3="Oui",F391*(1-G391),F391))</f>
        <v/>
      </c>
    </row>
    <row r="392" spans="1:8" x14ac:dyDescent="0.35">
      <c r="A392" s="2">
        <v>391</v>
      </c>
      <c r="B392" s="36"/>
      <c r="C392" s="39"/>
      <c r="D392" s="37"/>
      <c r="E392" s="1" t="str">
        <f>IF(ISBLANK(C392),"",IF(Modélisation!$B$10=3,IF(C392&gt;=Modélisation!$B$19,Modélisation!$A$19,IF(C392&gt;=Modélisation!$B$18,Modélisation!$A$18,Modélisation!$A$17)),IF(Modélisation!$B$10=4,IF(C392&gt;=Modélisation!$B$20,Modélisation!$A$20,IF(C392&gt;=Modélisation!$B$19,Modélisation!$A$19,IF(C392&gt;=Modélisation!$B$18,Modélisation!$A$18,Modélisation!$A$17))),IF(Modélisation!$B$10=5,IF(C392&gt;=Modélisation!$B$21,Modélisation!$A$21,IF(C392&gt;=Modélisation!$B$20,Modélisation!$A$20,IF(C392&gt;=Modélisation!$B$19,Modélisation!$A$19,IF(C392&gt;=Modélisation!$B$18,Modélisation!$A$18,Modélisation!$A$17)))),IF(Modélisation!$B$10=6,IF(C392&gt;=Modélisation!$B$22,Modélisation!$A$22,IF(C392&gt;=Modélisation!$B$21,Modélisation!$A$21,IF(C392&gt;=Modélisation!$B$20,Modélisation!$A$20,IF(C392&gt;=Modélisation!$B$19,Modélisation!$A$19,IF(C392&gt;=Modélisation!$B$18,Modélisation!$A$18,Modélisation!$A$17))))),IF(Modélisation!$B$10=7,IF(C392&gt;=Modélisation!$B$23,Modélisation!$A$23,IF(C392&gt;=Modélisation!$B$22,Modélisation!$A$22,IF(C392&gt;=Modélisation!$B$21,Modélisation!$A$21,IF(C392&gt;=Modélisation!$B$20,Modélisation!$A$20,IF(C392&gt;=Modélisation!$B$19,Modélisation!$A$19,IF(C392&gt;=Modélisation!$B$18,Modélisation!$A$18,Modélisation!$A$17))))))))))))</f>
        <v/>
      </c>
      <c r="F392" s="1" t="str">
        <f>IF(ISBLANK(C392),"",VLOOKUP(E392,Modélisation!$A$17:$H$23,8,FALSE))</f>
        <v/>
      </c>
      <c r="G392" s="4" t="str">
        <f>IF(ISBLANK(C392),"",IF(Modélisation!$B$3="Oui",IF(D392=Liste!$F$2,0%,VLOOKUP(D392,Modélisation!$A$69:$B$86,2,FALSE)),""))</f>
        <v/>
      </c>
      <c r="H392" s="1" t="str">
        <f>IF(ISBLANK(C392),"",IF(Modélisation!$B$3="Oui",F392*(1-G392),F392))</f>
        <v/>
      </c>
    </row>
    <row r="393" spans="1:8" x14ac:dyDescent="0.35">
      <c r="A393" s="2">
        <v>392</v>
      </c>
      <c r="B393" s="36"/>
      <c r="C393" s="39"/>
      <c r="D393" s="37"/>
      <c r="E393" s="1" t="str">
        <f>IF(ISBLANK(C393),"",IF(Modélisation!$B$10=3,IF(C393&gt;=Modélisation!$B$19,Modélisation!$A$19,IF(C393&gt;=Modélisation!$B$18,Modélisation!$A$18,Modélisation!$A$17)),IF(Modélisation!$B$10=4,IF(C393&gt;=Modélisation!$B$20,Modélisation!$A$20,IF(C393&gt;=Modélisation!$B$19,Modélisation!$A$19,IF(C393&gt;=Modélisation!$B$18,Modélisation!$A$18,Modélisation!$A$17))),IF(Modélisation!$B$10=5,IF(C393&gt;=Modélisation!$B$21,Modélisation!$A$21,IF(C393&gt;=Modélisation!$B$20,Modélisation!$A$20,IF(C393&gt;=Modélisation!$B$19,Modélisation!$A$19,IF(C393&gt;=Modélisation!$B$18,Modélisation!$A$18,Modélisation!$A$17)))),IF(Modélisation!$B$10=6,IF(C393&gt;=Modélisation!$B$22,Modélisation!$A$22,IF(C393&gt;=Modélisation!$B$21,Modélisation!$A$21,IF(C393&gt;=Modélisation!$B$20,Modélisation!$A$20,IF(C393&gt;=Modélisation!$B$19,Modélisation!$A$19,IF(C393&gt;=Modélisation!$B$18,Modélisation!$A$18,Modélisation!$A$17))))),IF(Modélisation!$B$10=7,IF(C393&gt;=Modélisation!$B$23,Modélisation!$A$23,IF(C393&gt;=Modélisation!$B$22,Modélisation!$A$22,IF(C393&gt;=Modélisation!$B$21,Modélisation!$A$21,IF(C393&gt;=Modélisation!$B$20,Modélisation!$A$20,IF(C393&gt;=Modélisation!$B$19,Modélisation!$A$19,IF(C393&gt;=Modélisation!$B$18,Modélisation!$A$18,Modélisation!$A$17))))))))))))</f>
        <v/>
      </c>
      <c r="F393" s="1" t="str">
        <f>IF(ISBLANK(C393),"",VLOOKUP(E393,Modélisation!$A$17:$H$23,8,FALSE))</f>
        <v/>
      </c>
      <c r="G393" s="4" t="str">
        <f>IF(ISBLANK(C393),"",IF(Modélisation!$B$3="Oui",IF(D393=Liste!$F$2,0%,VLOOKUP(D393,Modélisation!$A$69:$B$86,2,FALSE)),""))</f>
        <v/>
      </c>
      <c r="H393" s="1" t="str">
        <f>IF(ISBLANK(C393),"",IF(Modélisation!$B$3="Oui",F393*(1-G393),F393))</f>
        <v/>
      </c>
    </row>
    <row r="394" spans="1:8" x14ac:dyDescent="0.35">
      <c r="A394" s="2">
        <v>393</v>
      </c>
      <c r="B394" s="36"/>
      <c r="C394" s="39"/>
      <c r="D394" s="37"/>
      <c r="E394" s="1" t="str">
        <f>IF(ISBLANK(C394),"",IF(Modélisation!$B$10=3,IF(C394&gt;=Modélisation!$B$19,Modélisation!$A$19,IF(C394&gt;=Modélisation!$B$18,Modélisation!$A$18,Modélisation!$A$17)),IF(Modélisation!$B$10=4,IF(C394&gt;=Modélisation!$B$20,Modélisation!$A$20,IF(C394&gt;=Modélisation!$B$19,Modélisation!$A$19,IF(C394&gt;=Modélisation!$B$18,Modélisation!$A$18,Modélisation!$A$17))),IF(Modélisation!$B$10=5,IF(C394&gt;=Modélisation!$B$21,Modélisation!$A$21,IF(C394&gt;=Modélisation!$B$20,Modélisation!$A$20,IF(C394&gt;=Modélisation!$B$19,Modélisation!$A$19,IF(C394&gt;=Modélisation!$B$18,Modélisation!$A$18,Modélisation!$A$17)))),IF(Modélisation!$B$10=6,IF(C394&gt;=Modélisation!$B$22,Modélisation!$A$22,IF(C394&gt;=Modélisation!$B$21,Modélisation!$A$21,IF(C394&gt;=Modélisation!$B$20,Modélisation!$A$20,IF(C394&gt;=Modélisation!$B$19,Modélisation!$A$19,IF(C394&gt;=Modélisation!$B$18,Modélisation!$A$18,Modélisation!$A$17))))),IF(Modélisation!$B$10=7,IF(C394&gt;=Modélisation!$B$23,Modélisation!$A$23,IF(C394&gt;=Modélisation!$B$22,Modélisation!$A$22,IF(C394&gt;=Modélisation!$B$21,Modélisation!$A$21,IF(C394&gt;=Modélisation!$B$20,Modélisation!$A$20,IF(C394&gt;=Modélisation!$B$19,Modélisation!$A$19,IF(C394&gt;=Modélisation!$B$18,Modélisation!$A$18,Modélisation!$A$17))))))))))))</f>
        <v/>
      </c>
      <c r="F394" s="1" t="str">
        <f>IF(ISBLANK(C394),"",VLOOKUP(E394,Modélisation!$A$17:$H$23,8,FALSE))</f>
        <v/>
      </c>
      <c r="G394" s="4" t="str">
        <f>IF(ISBLANK(C394),"",IF(Modélisation!$B$3="Oui",IF(D394=Liste!$F$2,0%,VLOOKUP(D394,Modélisation!$A$69:$B$86,2,FALSE)),""))</f>
        <v/>
      </c>
      <c r="H394" s="1" t="str">
        <f>IF(ISBLANK(C394),"",IF(Modélisation!$B$3="Oui",F394*(1-G394),F394))</f>
        <v/>
      </c>
    </row>
    <row r="395" spans="1:8" x14ac:dyDescent="0.35">
      <c r="A395" s="2">
        <v>394</v>
      </c>
      <c r="B395" s="36"/>
      <c r="C395" s="39"/>
      <c r="D395" s="37"/>
      <c r="E395" s="1" t="str">
        <f>IF(ISBLANK(C395),"",IF(Modélisation!$B$10=3,IF(C395&gt;=Modélisation!$B$19,Modélisation!$A$19,IF(C395&gt;=Modélisation!$B$18,Modélisation!$A$18,Modélisation!$A$17)),IF(Modélisation!$B$10=4,IF(C395&gt;=Modélisation!$B$20,Modélisation!$A$20,IF(C395&gt;=Modélisation!$B$19,Modélisation!$A$19,IF(C395&gt;=Modélisation!$B$18,Modélisation!$A$18,Modélisation!$A$17))),IF(Modélisation!$B$10=5,IF(C395&gt;=Modélisation!$B$21,Modélisation!$A$21,IF(C395&gt;=Modélisation!$B$20,Modélisation!$A$20,IF(C395&gt;=Modélisation!$B$19,Modélisation!$A$19,IF(C395&gt;=Modélisation!$B$18,Modélisation!$A$18,Modélisation!$A$17)))),IF(Modélisation!$B$10=6,IF(C395&gt;=Modélisation!$B$22,Modélisation!$A$22,IF(C395&gt;=Modélisation!$B$21,Modélisation!$A$21,IF(C395&gt;=Modélisation!$B$20,Modélisation!$A$20,IF(C395&gt;=Modélisation!$B$19,Modélisation!$A$19,IF(C395&gt;=Modélisation!$B$18,Modélisation!$A$18,Modélisation!$A$17))))),IF(Modélisation!$B$10=7,IF(C395&gt;=Modélisation!$B$23,Modélisation!$A$23,IF(C395&gt;=Modélisation!$B$22,Modélisation!$A$22,IF(C395&gt;=Modélisation!$B$21,Modélisation!$A$21,IF(C395&gt;=Modélisation!$B$20,Modélisation!$A$20,IF(C395&gt;=Modélisation!$B$19,Modélisation!$A$19,IF(C395&gt;=Modélisation!$B$18,Modélisation!$A$18,Modélisation!$A$17))))))))))))</f>
        <v/>
      </c>
      <c r="F395" s="1" t="str">
        <f>IF(ISBLANK(C395),"",VLOOKUP(E395,Modélisation!$A$17:$H$23,8,FALSE))</f>
        <v/>
      </c>
      <c r="G395" s="4" t="str">
        <f>IF(ISBLANK(C395),"",IF(Modélisation!$B$3="Oui",IF(D395=Liste!$F$2,0%,VLOOKUP(D395,Modélisation!$A$69:$B$86,2,FALSE)),""))</f>
        <v/>
      </c>
      <c r="H395" s="1" t="str">
        <f>IF(ISBLANK(C395),"",IF(Modélisation!$B$3="Oui",F395*(1-G395),F395))</f>
        <v/>
      </c>
    </row>
    <row r="396" spans="1:8" x14ac:dyDescent="0.35">
      <c r="A396" s="2">
        <v>395</v>
      </c>
      <c r="B396" s="36"/>
      <c r="C396" s="39"/>
      <c r="D396" s="37"/>
      <c r="E396" s="1" t="str">
        <f>IF(ISBLANK(C396),"",IF(Modélisation!$B$10=3,IF(C396&gt;=Modélisation!$B$19,Modélisation!$A$19,IF(C396&gt;=Modélisation!$B$18,Modélisation!$A$18,Modélisation!$A$17)),IF(Modélisation!$B$10=4,IF(C396&gt;=Modélisation!$B$20,Modélisation!$A$20,IF(C396&gt;=Modélisation!$B$19,Modélisation!$A$19,IF(C396&gt;=Modélisation!$B$18,Modélisation!$A$18,Modélisation!$A$17))),IF(Modélisation!$B$10=5,IF(C396&gt;=Modélisation!$B$21,Modélisation!$A$21,IF(C396&gt;=Modélisation!$B$20,Modélisation!$A$20,IF(C396&gt;=Modélisation!$B$19,Modélisation!$A$19,IF(C396&gt;=Modélisation!$B$18,Modélisation!$A$18,Modélisation!$A$17)))),IF(Modélisation!$B$10=6,IF(C396&gt;=Modélisation!$B$22,Modélisation!$A$22,IF(C396&gt;=Modélisation!$B$21,Modélisation!$A$21,IF(C396&gt;=Modélisation!$B$20,Modélisation!$A$20,IF(C396&gt;=Modélisation!$B$19,Modélisation!$A$19,IF(C396&gt;=Modélisation!$B$18,Modélisation!$A$18,Modélisation!$A$17))))),IF(Modélisation!$B$10=7,IF(C396&gt;=Modélisation!$B$23,Modélisation!$A$23,IF(C396&gt;=Modélisation!$B$22,Modélisation!$A$22,IF(C396&gt;=Modélisation!$B$21,Modélisation!$A$21,IF(C396&gt;=Modélisation!$B$20,Modélisation!$A$20,IF(C396&gt;=Modélisation!$B$19,Modélisation!$A$19,IF(C396&gt;=Modélisation!$B$18,Modélisation!$A$18,Modélisation!$A$17))))))))))))</f>
        <v/>
      </c>
      <c r="F396" s="1" t="str">
        <f>IF(ISBLANK(C396),"",VLOOKUP(E396,Modélisation!$A$17:$H$23,8,FALSE))</f>
        <v/>
      </c>
      <c r="G396" s="4" t="str">
        <f>IF(ISBLANK(C396),"",IF(Modélisation!$B$3="Oui",IF(D396=Liste!$F$2,0%,VLOOKUP(D396,Modélisation!$A$69:$B$86,2,FALSE)),""))</f>
        <v/>
      </c>
      <c r="H396" s="1" t="str">
        <f>IF(ISBLANK(C396),"",IF(Modélisation!$B$3="Oui",F396*(1-G396),F396))</f>
        <v/>
      </c>
    </row>
    <row r="397" spans="1:8" x14ac:dyDescent="0.35">
      <c r="A397" s="2">
        <v>396</v>
      </c>
      <c r="B397" s="36"/>
      <c r="C397" s="39"/>
      <c r="D397" s="37"/>
      <c r="E397" s="1" t="str">
        <f>IF(ISBLANK(C397),"",IF(Modélisation!$B$10=3,IF(C397&gt;=Modélisation!$B$19,Modélisation!$A$19,IF(C397&gt;=Modélisation!$B$18,Modélisation!$A$18,Modélisation!$A$17)),IF(Modélisation!$B$10=4,IF(C397&gt;=Modélisation!$B$20,Modélisation!$A$20,IF(C397&gt;=Modélisation!$B$19,Modélisation!$A$19,IF(C397&gt;=Modélisation!$B$18,Modélisation!$A$18,Modélisation!$A$17))),IF(Modélisation!$B$10=5,IF(C397&gt;=Modélisation!$B$21,Modélisation!$A$21,IF(C397&gt;=Modélisation!$B$20,Modélisation!$A$20,IF(C397&gt;=Modélisation!$B$19,Modélisation!$A$19,IF(C397&gt;=Modélisation!$B$18,Modélisation!$A$18,Modélisation!$A$17)))),IF(Modélisation!$B$10=6,IF(C397&gt;=Modélisation!$B$22,Modélisation!$A$22,IF(C397&gt;=Modélisation!$B$21,Modélisation!$A$21,IF(C397&gt;=Modélisation!$B$20,Modélisation!$A$20,IF(C397&gt;=Modélisation!$B$19,Modélisation!$A$19,IF(C397&gt;=Modélisation!$B$18,Modélisation!$A$18,Modélisation!$A$17))))),IF(Modélisation!$B$10=7,IF(C397&gt;=Modélisation!$B$23,Modélisation!$A$23,IF(C397&gt;=Modélisation!$B$22,Modélisation!$A$22,IF(C397&gt;=Modélisation!$B$21,Modélisation!$A$21,IF(C397&gt;=Modélisation!$B$20,Modélisation!$A$20,IF(C397&gt;=Modélisation!$B$19,Modélisation!$A$19,IF(C397&gt;=Modélisation!$B$18,Modélisation!$A$18,Modélisation!$A$17))))))))))))</f>
        <v/>
      </c>
      <c r="F397" s="1" t="str">
        <f>IF(ISBLANK(C397),"",VLOOKUP(E397,Modélisation!$A$17:$H$23,8,FALSE))</f>
        <v/>
      </c>
      <c r="G397" s="4" t="str">
        <f>IF(ISBLANK(C397),"",IF(Modélisation!$B$3="Oui",IF(D397=Liste!$F$2,0%,VLOOKUP(D397,Modélisation!$A$69:$B$86,2,FALSE)),""))</f>
        <v/>
      </c>
      <c r="H397" s="1" t="str">
        <f>IF(ISBLANK(C397),"",IF(Modélisation!$B$3="Oui",F397*(1-G397),F397))</f>
        <v/>
      </c>
    </row>
    <row r="398" spans="1:8" x14ac:dyDescent="0.35">
      <c r="A398" s="2">
        <v>397</v>
      </c>
      <c r="B398" s="36"/>
      <c r="C398" s="39"/>
      <c r="D398" s="37"/>
      <c r="E398" s="1" t="str">
        <f>IF(ISBLANK(C398),"",IF(Modélisation!$B$10=3,IF(C398&gt;=Modélisation!$B$19,Modélisation!$A$19,IF(C398&gt;=Modélisation!$B$18,Modélisation!$A$18,Modélisation!$A$17)),IF(Modélisation!$B$10=4,IF(C398&gt;=Modélisation!$B$20,Modélisation!$A$20,IF(C398&gt;=Modélisation!$B$19,Modélisation!$A$19,IF(C398&gt;=Modélisation!$B$18,Modélisation!$A$18,Modélisation!$A$17))),IF(Modélisation!$B$10=5,IF(C398&gt;=Modélisation!$B$21,Modélisation!$A$21,IF(C398&gt;=Modélisation!$B$20,Modélisation!$A$20,IF(C398&gt;=Modélisation!$B$19,Modélisation!$A$19,IF(C398&gt;=Modélisation!$B$18,Modélisation!$A$18,Modélisation!$A$17)))),IF(Modélisation!$B$10=6,IF(C398&gt;=Modélisation!$B$22,Modélisation!$A$22,IF(C398&gt;=Modélisation!$B$21,Modélisation!$A$21,IF(C398&gt;=Modélisation!$B$20,Modélisation!$A$20,IF(C398&gt;=Modélisation!$B$19,Modélisation!$A$19,IF(C398&gt;=Modélisation!$B$18,Modélisation!$A$18,Modélisation!$A$17))))),IF(Modélisation!$B$10=7,IF(C398&gt;=Modélisation!$B$23,Modélisation!$A$23,IF(C398&gt;=Modélisation!$B$22,Modélisation!$A$22,IF(C398&gt;=Modélisation!$B$21,Modélisation!$A$21,IF(C398&gt;=Modélisation!$B$20,Modélisation!$A$20,IF(C398&gt;=Modélisation!$B$19,Modélisation!$A$19,IF(C398&gt;=Modélisation!$B$18,Modélisation!$A$18,Modélisation!$A$17))))))))))))</f>
        <v/>
      </c>
      <c r="F398" s="1" t="str">
        <f>IF(ISBLANK(C398),"",VLOOKUP(E398,Modélisation!$A$17:$H$23,8,FALSE))</f>
        <v/>
      </c>
      <c r="G398" s="4" t="str">
        <f>IF(ISBLANK(C398),"",IF(Modélisation!$B$3="Oui",IF(D398=Liste!$F$2,0%,VLOOKUP(D398,Modélisation!$A$69:$B$86,2,FALSE)),""))</f>
        <v/>
      </c>
      <c r="H398" s="1" t="str">
        <f>IF(ISBLANK(C398),"",IF(Modélisation!$B$3="Oui",F398*(1-G398),F398))</f>
        <v/>
      </c>
    </row>
    <row r="399" spans="1:8" x14ac:dyDescent="0.35">
      <c r="A399" s="2">
        <v>398</v>
      </c>
      <c r="B399" s="36"/>
      <c r="C399" s="39"/>
      <c r="D399" s="37"/>
      <c r="E399" s="1" t="str">
        <f>IF(ISBLANK(C399),"",IF(Modélisation!$B$10=3,IF(C399&gt;=Modélisation!$B$19,Modélisation!$A$19,IF(C399&gt;=Modélisation!$B$18,Modélisation!$A$18,Modélisation!$A$17)),IF(Modélisation!$B$10=4,IF(C399&gt;=Modélisation!$B$20,Modélisation!$A$20,IF(C399&gt;=Modélisation!$B$19,Modélisation!$A$19,IF(C399&gt;=Modélisation!$B$18,Modélisation!$A$18,Modélisation!$A$17))),IF(Modélisation!$B$10=5,IF(C399&gt;=Modélisation!$B$21,Modélisation!$A$21,IF(C399&gt;=Modélisation!$B$20,Modélisation!$A$20,IF(C399&gt;=Modélisation!$B$19,Modélisation!$A$19,IF(C399&gt;=Modélisation!$B$18,Modélisation!$A$18,Modélisation!$A$17)))),IF(Modélisation!$B$10=6,IF(C399&gt;=Modélisation!$B$22,Modélisation!$A$22,IF(C399&gt;=Modélisation!$B$21,Modélisation!$A$21,IF(C399&gt;=Modélisation!$B$20,Modélisation!$A$20,IF(C399&gt;=Modélisation!$B$19,Modélisation!$A$19,IF(C399&gt;=Modélisation!$B$18,Modélisation!$A$18,Modélisation!$A$17))))),IF(Modélisation!$B$10=7,IF(C399&gt;=Modélisation!$B$23,Modélisation!$A$23,IF(C399&gt;=Modélisation!$B$22,Modélisation!$A$22,IF(C399&gt;=Modélisation!$B$21,Modélisation!$A$21,IF(C399&gt;=Modélisation!$B$20,Modélisation!$A$20,IF(C399&gt;=Modélisation!$B$19,Modélisation!$A$19,IF(C399&gt;=Modélisation!$B$18,Modélisation!$A$18,Modélisation!$A$17))))))))))))</f>
        <v/>
      </c>
      <c r="F399" s="1" t="str">
        <f>IF(ISBLANK(C399),"",VLOOKUP(E399,Modélisation!$A$17:$H$23,8,FALSE))</f>
        <v/>
      </c>
      <c r="G399" s="4" t="str">
        <f>IF(ISBLANK(C399),"",IF(Modélisation!$B$3="Oui",IF(D399=Liste!$F$2,0%,VLOOKUP(D399,Modélisation!$A$69:$B$86,2,FALSE)),""))</f>
        <v/>
      </c>
      <c r="H399" s="1" t="str">
        <f>IF(ISBLANK(C399),"",IF(Modélisation!$B$3="Oui",F399*(1-G399),F399))</f>
        <v/>
      </c>
    </row>
    <row r="400" spans="1:8" x14ac:dyDescent="0.35">
      <c r="A400" s="2">
        <v>399</v>
      </c>
      <c r="B400" s="36"/>
      <c r="C400" s="39"/>
      <c r="D400" s="37"/>
      <c r="E400" s="1" t="str">
        <f>IF(ISBLANK(C400),"",IF(Modélisation!$B$10=3,IF(C400&gt;=Modélisation!$B$19,Modélisation!$A$19,IF(C400&gt;=Modélisation!$B$18,Modélisation!$A$18,Modélisation!$A$17)),IF(Modélisation!$B$10=4,IF(C400&gt;=Modélisation!$B$20,Modélisation!$A$20,IF(C400&gt;=Modélisation!$B$19,Modélisation!$A$19,IF(C400&gt;=Modélisation!$B$18,Modélisation!$A$18,Modélisation!$A$17))),IF(Modélisation!$B$10=5,IF(C400&gt;=Modélisation!$B$21,Modélisation!$A$21,IF(C400&gt;=Modélisation!$B$20,Modélisation!$A$20,IF(C400&gt;=Modélisation!$B$19,Modélisation!$A$19,IF(C400&gt;=Modélisation!$B$18,Modélisation!$A$18,Modélisation!$A$17)))),IF(Modélisation!$B$10=6,IF(C400&gt;=Modélisation!$B$22,Modélisation!$A$22,IF(C400&gt;=Modélisation!$B$21,Modélisation!$A$21,IF(C400&gt;=Modélisation!$B$20,Modélisation!$A$20,IF(C400&gt;=Modélisation!$B$19,Modélisation!$A$19,IF(C400&gt;=Modélisation!$B$18,Modélisation!$A$18,Modélisation!$A$17))))),IF(Modélisation!$B$10=7,IF(C400&gt;=Modélisation!$B$23,Modélisation!$A$23,IF(C400&gt;=Modélisation!$B$22,Modélisation!$A$22,IF(C400&gt;=Modélisation!$B$21,Modélisation!$A$21,IF(C400&gt;=Modélisation!$B$20,Modélisation!$A$20,IF(C400&gt;=Modélisation!$B$19,Modélisation!$A$19,IF(C400&gt;=Modélisation!$B$18,Modélisation!$A$18,Modélisation!$A$17))))))))))))</f>
        <v/>
      </c>
      <c r="F400" s="1" t="str">
        <f>IF(ISBLANK(C400),"",VLOOKUP(E400,Modélisation!$A$17:$H$23,8,FALSE))</f>
        <v/>
      </c>
      <c r="G400" s="4" t="str">
        <f>IF(ISBLANK(C400),"",IF(Modélisation!$B$3="Oui",IF(D400=Liste!$F$2,0%,VLOOKUP(D400,Modélisation!$A$69:$B$86,2,FALSE)),""))</f>
        <v/>
      </c>
      <c r="H400" s="1" t="str">
        <f>IF(ISBLANK(C400),"",IF(Modélisation!$B$3="Oui",F400*(1-G400),F400))</f>
        <v/>
      </c>
    </row>
    <row r="401" spans="1:8" x14ac:dyDescent="0.35">
      <c r="A401" s="2">
        <v>400</v>
      </c>
      <c r="B401" s="36"/>
      <c r="C401" s="39"/>
      <c r="D401" s="37"/>
      <c r="E401" s="1" t="str">
        <f>IF(ISBLANK(C401),"",IF(Modélisation!$B$10=3,IF(C401&gt;=Modélisation!$B$19,Modélisation!$A$19,IF(C401&gt;=Modélisation!$B$18,Modélisation!$A$18,Modélisation!$A$17)),IF(Modélisation!$B$10=4,IF(C401&gt;=Modélisation!$B$20,Modélisation!$A$20,IF(C401&gt;=Modélisation!$B$19,Modélisation!$A$19,IF(C401&gt;=Modélisation!$B$18,Modélisation!$A$18,Modélisation!$A$17))),IF(Modélisation!$B$10=5,IF(C401&gt;=Modélisation!$B$21,Modélisation!$A$21,IF(C401&gt;=Modélisation!$B$20,Modélisation!$A$20,IF(C401&gt;=Modélisation!$B$19,Modélisation!$A$19,IF(C401&gt;=Modélisation!$B$18,Modélisation!$A$18,Modélisation!$A$17)))),IF(Modélisation!$B$10=6,IF(C401&gt;=Modélisation!$B$22,Modélisation!$A$22,IF(C401&gt;=Modélisation!$B$21,Modélisation!$A$21,IF(C401&gt;=Modélisation!$B$20,Modélisation!$A$20,IF(C401&gt;=Modélisation!$B$19,Modélisation!$A$19,IF(C401&gt;=Modélisation!$B$18,Modélisation!$A$18,Modélisation!$A$17))))),IF(Modélisation!$B$10=7,IF(C401&gt;=Modélisation!$B$23,Modélisation!$A$23,IF(C401&gt;=Modélisation!$B$22,Modélisation!$A$22,IF(C401&gt;=Modélisation!$B$21,Modélisation!$A$21,IF(C401&gt;=Modélisation!$B$20,Modélisation!$A$20,IF(C401&gt;=Modélisation!$B$19,Modélisation!$A$19,IF(C401&gt;=Modélisation!$B$18,Modélisation!$A$18,Modélisation!$A$17))))))))))))</f>
        <v/>
      </c>
      <c r="F401" s="1" t="str">
        <f>IF(ISBLANK(C401),"",VLOOKUP(E401,Modélisation!$A$17:$H$23,8,FALSE))</f>
        <v/>
      </c>
      <c r="G401" s="4" t="str">
        <f>IF(ISBLANK(C401),"",IF(Modélisation!$B$3="Oui",IF(D401=Liste!$F$2,0%,VLOOKUP(D401,Modélisation!$A$69:$B$86,2,FALSE)),""))</f>
        <v/>
      </c>
      <c r="H401" s="1" t="str">
        <f>IF(ISBLANK(C401),"",IF(Modélisation!$B$3="Oui",F401*(1-G401),F401))</f>
        <v/>
      </c>
    </row>
    <row r="402" spans="1:8" x14ac:dyDescent="0.35">
      <c r="A402" s="2">
        <v>401</v>
      </c>
      <c r="B402" s="36"/>
      <c r="C402" s="39"/>
      <c r="D402" s="37"/>
      <c r="E402" s="1" t="str">
        <f>IF(ISBLANK(C402),"",IF(Modélisation!$B$10=3,IF(C402&gt;=Modélisation!$B$19,Modélisation!$A$19,IF(C402&gt;=Modélisation!$B$18,Modélisation!$A$18,Modélisation!$A$17)),IF(Modélisation!$B$10=4,IF(C402&gt;=Modélisation!$B$20,Modélisation!$A$20,IF(C402&gt;=Modélisation!$B$19,Modélisation!$A$19,IF(C402&gt;=Modélisation!$B$18,Modélisation!$A$18,Modélisation!$A$17))),IF(Modélisation!$B$10=5,IF(C402&gt;=Modélisation!$B$21,Modélisation!$A$21,IF(C402&gt;=Modélisation!$B$20,Modélisation!$A$20,IF(C402&gt;=Modélisation!$B$19,Modélisation!$A$19,IF(C402&gt;=Modélisation!$B$18,Modélisation!$A$18,Modélisation!$A$17)))),IF(Modélisation!$B$10=6,IF(C402&gt;=Modélisation!$B$22,Modélisation!$A$22,IF(C402&gt;=Modélisation!$B$21,Modélisation!$A$21,IF(C402&gt;=Modélisation!$B$20,Modélisation!$A$20,IF(C402&gt;=Modélisation!$B$19,Modélisation!$A$19,IF(C402&gt;=Modélisation!$B$18,Modélisation!$A$18,Modélisation!$A$17))))),IF(Modélisation!$B$10=7,IF(C402&gt;=Modélisation!$B$23,Modélisation!$A$23,IF(C402&gt;=Modélisation!$B$22,Modélisation!$A$22,IF(C402&gt;=Modélisation!$B$21,Modélisation!$A$21,IF(C402&gt;=Modélisation!$B$20,Modélisation!$A$20,IF(C402&gt;=Modélisation!$B$19,Modélisation!$A$19,IF(C402&gt;=Modélisation!$B$18,Modélisation!$A$18,Modélisation!$A$17))))))))))))</f>
        <v/>
      </c>
      <c r="F402" s="1" t="str">
        <f>IF(ISBLANK(C402),"",VLOOKUP(E402,Modélisation!$A$17:$H$23,8,FALSE))</f>
        <v/>
      </c>
      <c r="G402" s="4" t="str">
        <f>IF(ISBLANK(C402),"",IF(Modélisation!$B$3="Oui",IF(D402=Liste!$F$2,0%,VLOOKUP(D402,Modélisation!$A$69:$B$86,2,FALSE)),""))</f>
        <v/>
      </c>
      <c r="H402" s="1" t="str">
        <f>IF(ISBLANK(C402),"",IF(Modélisation!$B$3="Oui",F402*(1-G402),F402))</f>
        <v/>
      </c>
    </row>
    <row r="403" spans="1:8" x14ac:dyDescent="0.35">
      <c r="A403" s="2">
        <v>402</v>
      </c>
      <c r="B403" s="36"/>
      <c r="C403" s="39"/>
      <c r="D403" s="37"/>
      <c r="E403" s="1" t="str">
        <f>IF(ISBLANK(C403),"",IF(Modélisation!$B$10=3,IF(C403&gt;=Modélisation!$B$19,Modélisation!$A$19,IF(C403&gt;=Modélisation!$B$18,Modélisation!$A$18,Modélisation!$A$17)),IF(Modélisation!$B$10=4,IF(C403&gt;=Modélisation!$B$20,Modélisation!$A$20,IF(C403&gt;=Modélisation!$B$19,Modélisation!$A$19,IF(C403&gt;=Modélisation!$B$18,Modélisation!$A$18,Modélisation!$A$17))),IF(Modélisation!$B$10=5,IF(C403&gt;=Modélisation!$B$21,Modélisation!$A$21,IF(C403&gt;=Modélisation!$B$20,Modélisation!$A$20,IF(C403&gt;=Modélisation!$B$19,Modélisation!$A$19,IF(C403&gt;=Modélisation!$B$18,Modélisation!$A$18,Modélisation!$A$17)))),IF(Modélisation!$B$10=6,IF(C403&gt;=Modélisation!$B$22,Modélisation!$A$22,IF(C403&gt;=Modélisation!$B$21,Modélisation!$A$21,IF(C403&gt;=Modélisation!$B$20,Modélisation!$A$20,IF(C403&gt;=Modélisation!$B$19,Modélisation!$A$19,IF(C403&gt;=Modélisation!$B$18,Modélisation!$A$18,Modélisation!$A$17))))),IF(Modélisation!$B$10=7,IF(C403&gt;=Modélisation!$B$23,Modélisation!$A$23,IF(C403&gt;=Modélisation!$B$22,Modélisation!$A$22,IF(C403&gt;=Modélisation!$B$21,Modélisation!$A$21,IF(C403&gt;=Modélisation!$B$20,Modélisation!$A$20,IF(C403&gt;=Modélisation!$B$19,Modélisation!$A$19,IF(C403&gt;=Modélisation!$B$18,Modélisation!$A$18,Modélisation!$A$17))))))))))))</f>
        <v/>
      </c>
      <c r="F403" s="1" t="str">
        <f>IF(ISBLANK(C403),"",VLOOKUP(E403,Modélisation!$A$17:$H$23,8,FALSE))</f>
        <v/>
      </c>
      <c r="G403" s="4" t="str">
        <f>IF(ISBLANK(C403),"",IF(Modélisation!$B$3="Oui",IF(D403=Liste!$F$2,0%,VLOOKUP(D403,Modélisation!$A$69:$B$86,2,FALSE)),""))</f>
        <v/>
      </c>
      <c r="H403" s="1" t="str">
        <f>IF(ISBLANK(C403),"",IF(Modélisation!$B$3="Oui",F403*(1-G403),F403))</f>
        <v/>
      </c>
    </row>
    <row r="404" spans="1:8" x14ac:dyDescent="0.35">
      <c r="A404" s="2">
        <v>403</v>
      </c>
      <c r="B404" s="36"/>
      <c r="C404" s="39"/>
      <c r="D404" s="37"/>
      <c r="E404" s="1" t="str">
        <f>IF(ISBLANK(C404),"",IF(Modélisation!$B$10=3,IF(C404&gt;=Modélisation!$B$19,Modélisation!$A$19,IF(C404&gt;=Modélisation!$B$18,Modélisation!$A$18,Modélisation!$A$17)),IF(Modélisation!$B$10=4,IF(C404&gt;=Modélisation!$B$20,Modélisation!$A$20,IF(C404&gt;=Modélisation!$B$19,Modélisation!$A$19,IF(C404&gt;=Modélisation!$B$18,Modélisation!$A$18,Modélisation!$A$17))),IF(Modélisation!$B$10=5,IF(C404&gt;=Modélisation!$B$21,Modélisation!$A$21,IF(C404&gt;=Modélisation!$B$20,Modélisation!$A$20,IF(C404&gt;=Modélisation!$B$19,Modélisation!$A$19,IF(C404&gt;=Modélisation!$B$18,Modélisation!$A$18,Modélisation!$A$17)))),IF(Modélisation!$B$10=6,IF(C404&gt;=Modélisation!$B$22,Modélisation!$A$22,IF(C404&gt;=Modélisation!$B$21,Modélisation!$A$21,IF(C404&gt;=Modélisation!$B$20,Modélisation!$A$20,IF(C404&gt;=Modélisation!$B$19,Modélisation!$A$19,IF(C404&gt;=Modélisation!$B$18,Modélisation!$A$18,Modélisation!$A$17))))),IF(Modélisation!$B$10=7,IF(C404&gt;=Modélisation!$B$23,Modélisation!$A$23,IF(C404&gt;=Modélisation!$B$22,Modélisation!$A$22,IF(C404&gt;=Modélisation!$B$21,Modélisation!$A$21,IF(C404&gt;=Modélisation!$B$20,Modélisation!$A$20,IF(C404&gt;=Modélisation!$B$19,Modélisation!$A$19,IF(C404&gt;=Modélisation!$B$18,Modélisation!$A$18,Modélisation!$A$17))))))))))))</f>
        <v/>
      </c>
      <c r="F404" s="1" t="str">
        <f>IF(ISBLANK(C404),"",VLOOKUP(E404,Modélisation!$A$17:$H$23,8,FALSE))</f>
        <v/>
      </c>
      <c r="G404" s="4" t="str">
        <f>IF(ISBLANK(C404),"",IF(Modélisation!$B$3="Oui",IF(D404=Liste!$F$2,0%,VLOOKUP(D404,Modélisation!$A$69:$B$86,2,FALSE)),""))</f>
        <v/>
      </c>
      <c r="H404" s="1" t="str">
        <f>IF(ISBLANK(C404),"",IF(Modélisation!$B$3="Oui",F404*(1-G404),F404))</f>
        <v/>
      </c>
    </row>
    <row r="405" spans="1:8" x14ac:dyDescent="0.35">
      <c r="A405" s="2">
        <v>404</v>
      </c>
      <c r="B405" s="36"/>
      <c r="C405" s="39"/>
      <c r="D405" s="37"/>
      <c r="E405" s="1" t="str">
        <f>IF(ISBLANK(C405),"",IF(Modélisation!$B$10=3,IF(C405&gt;=Modélisation!$B$19,Modélisation!$A$19,IF(C405&gt;=Modélisation!$B$18,Modélisation!$A$18,Modélisation!$A$17)),IF(Modélisation!$B$10=4,IF(C405&gt;=Modélisation!$B$20,Modélisation!$A$20,IF(C405&gt;=Modélisation!$B$19,Modélisation!$A$19,IF(C405&gt;=Modélisation!$B$18,Modélisation!$A$18,Modélisation!$A$17))),IF(Modélisation!$B$10=5,IF(C405&gt;=Modélisation!$B$21,Modélisation!$A$21,IF(C405&gt;=Modélisation!$B$20,Modélisation!$A$20,IF(C405&gt;=Modélisation!$B$19,Modélisation!$A$19,IF(C405&gt;=Modélisation!$B$18,Modélisation!$A$18,Modélisation!$A$17)))),IF(Modélisation!$B$10=6,IF(C405&gt;=Modélisation!$B$22,Modélisation!$A$22,IF(C405&gt;=Modélisation!$B$21,Modélisation!$A$21,IF(C405&gt;=Modélisation!$B$20,Modélisation!$A$20,IF(C405&gt;=Modélisation!$B$19,Modélisation!$A$19,IF(C405&gt;=Modélisation!$B$18,Modélisation!$A$18,Modélisation!$A$17))))),IF(Modélisation!$B$10=7,IF(C405&gt;=Modélisation!$B$23,Modélisation!$A$23,IF(C405&gt;=Modélisation!$B$22,Modélisation!$A$22,IF(C405&gt;=Modélisation!$B$21,Modélisation!$A$21,IF(C405&gt;=Modélisation!$B$20,Modélisation!$A$20,IF(C405&gt;=Modélisation!$B$19,Modélisation!$A$19,IF(C405&gt;=Modélisation!$B$18,Modélisation!$A$18,Modélisation!$A$17))))))))))))</f>
        <v/>
      </c>
      <c r="F405" s="1" t="str">
        <f>IF(ISBLANK(C405),"",VLOOKUP(E405,Modélisation!$A$17:$H$23,8,FALSE))</f>
        <v/>
      </c>
      <c r="G405" s="4" t="str">
        <f>IF(ISBLANK(C405),"",IF(Modélisation!$B$3="Oui",IF(D405=Liste!$F$2,0%,VLOOKUP(D405,Modélisation!$A$69:$B$86,2,FALSE)),""))</f>
        <v/>
      </c>
      <c r="H405" s="1" t="str">
        <f>IF(ISBLANK(C405),"",IF(Modélisation!$B$3="Oui",F405*(1-G405),F405))</f>
        <v/>
      </c>
    </row>
    <row r="406" spans="1:8" x14ac:dyDescent="0.35">
      <c r="A406" s="2">
        <v>405</v>
      </c>
      <c r="B406" s="36"/>
      <c r="C406" s="39"/>
      <c r="D406" s="37"/>
      <c r="E406" s="1" t="str">
        <f>IF(ISBLANK(C406),"",IF(Modélisation!$B$10=3,IF(C406&gt;=Modélisation!$B$19,Modélisation!$A$19,IF(C406&gt;=Modélisation!$B$18,Modélisation!$A$18,Modélisation!$A$17)),IF(Modélisation!$B$10=4,IF(C406&gt;=Modélisation!$B$20,Modélisation!$A$20,IF(C406&gt;=Modélisation!$B$19,Modélisation!$A$19,IF(C406&gt;=Modélisation!$B$18,Modélisation!$A$18,Modélisation!$A$17))),IF(Modélisation!$B$10=5,IF(C406&gt;=Modélisation!$B$21,Modélisation!$A$21,IF(C406&gt;=Modélisation!$B$20,Modélisation!$A$20,IF(C406&gt;=Modélisation!$B$19,Modélisation!$A$19,IF(C406&gt;=Modélisation!$B$18,Modélisation!$A$18,Modélisation!$A$17)))),IF(Modélisation!$B$10=6,IF(C406&gt;=Modélisation!$B$22,Modélisation!$A$22,IF(C406&gt;=Modélisation!$B$21,Modélisation!$A$21,IF(C406&gt;=Modélisation!$B$20,Modélisation!$A$20,IF(C406&gt;=Modélisation!$B$19,Modélisation!$A$19,IF(C406&gt;=Modélisation!$B$18,Modélisation!$A$18,Modélisation!$A$17))))),IF(Modélisation!$B$10=7,IF(C406&gt;=Modélisation!$B$23,Modélisation!$A$23,IF(C406&gt;=Modélisation!$B$22,Modélisation!$A$22,IF(C406&gt;=Modélisation!$B$21,Modélisation!$A$21,IF(C406&gt;=Modélisation!$B$20,Modélisation!$A$20,IF(C406&gt;=Modélisation!$B$19,Modélisation!$A$19,IF(C406&gt;=Modélisation!$B$18,Modélisation!$A$18,Modélisation!$A$17))))))))))))</f>
        <v/>
      </c>
      <c r="F406" s="1" t="str">
        <f>IF(ISBLANK(C406),"",VLOOKUP(E406,Modélisation!$A$17:$H$23,8,FALSE))</f>
        <v/>
      </c>
      <c r="G406" s="4" t="str">
        <f>IF(ISBLANK(C406),"",IF(Modélisation!$B$3="Oui",IF(D406=Liste!$F$2,0%,VLOOKUP(D406,Modélisation!$A$69:$B$86,2,FALSE)),""))</f>
        <v/>
      </c>
      <c r="H406" s="1" t="str">
        <f>IF(ISBLANK(C406),"",IF(Modélisation!$B$3="Oui",F406*(1-G406),F406))</f>
        <v/>
      </c>
    </row>
    <row r="407" spans="1:8" x14ac:dyDescent="0.35">
      <c r="A407" s="2">
        <v>406</v>
      </c>
      <c r="B407" s="36"/>
      <c r="C407" s="39"/>
      <c r="D407" s="37"/>
      <c r="E407" s="1" t="str">
        <f>IF(ISBLANK(C407),"",IF(Modélisation!$B$10=3,IF(C407&gt;=Modélisation!$B$19,Modélisation!$A$19,IF(C407&gt;=Modélisation!$B$18,Modélisation!$A$18,Modélisation!$A$17)),IF(Modélisation!$B$10=4,IF(C407&gt;=Modélisation!$B$20,Modélisation!$A$20,IF(C407&gt;=Modélisation!$B$19,Modélisation!$A$19,IF(C407&gt;=Modélisation!$B$18,Modélisation!$A$18,Modélisation!$A$17))),IF(Modélisation!$B$10=5,IF(C407&gt;=Modélisation!$B$21,Modélisation!$A$21,IF(C407&gt;=Modélisation!$B$20,Modélisation!$A$20,IF(C407&gt;=Modélisation!$B$19,Modélisation!$A$19,IF(C407&gt;=Modélisation!$B$18,Modélisation!$A$18,Modélisation!$A$17)))),IF(Modélisation!$B$10=6,IF(C407&gt;=Modélisation!$B$22,Modélisation!$A$22,IF(C407&gt;=Modélisation!$B$21,Modélisation!$A$21,IF(C407&gt;=Modélisation!$B$20,Modélisation!$A$20,IF(C407&gt;=Modélisation!$B$19,Modélisation!$A$19,IF(C407&gt;=Modélisation!$B$18,Modélisation!$A$18,Modélisation!$A$17))))),IF(Modélisation!$B$10=7,IF(C407&gt;=Modélisation!$B$23,Modélisation!$A$23,IF(C407&gt;=Modélisation!$B$22,Modélisation!$A$22,IF(C407&gt;=Modélisation!$B$21,Modélisation!$A$21,IF(C407&gt;=Modélisation!$B$20,Modélisation!$A$20,IF(C407&gt;=Modélisation!$B$19,Modélisation!$A$19,IF(C407&gt;=Modélisation!$B$18,Modélisation!$A$18,Modélisation!$A$17))))))))))))</f>
        <v/>
      </c>
      <c r="F407" s="1" t="str">
        <f>IF(ISBLANK(C407),"",VLOOKUP(E407,Modélisation!$A$17:$H$23,8,FALSE))</f>
        <v/>
      </c>
      <c r="G407" s="4" t="str">
        <f>IF(ISBLANK(C407),"",IF(Modélisation!$B$3="Oui",IF(D407=Liste!$F$2,0%,VLOOKUP(D407,Modélisation!$A$69:$B$86,2,FALSE)),""))</f>
        <v/>
      </c>
      <c r="H407" s="1" t="str">
        <f>IF(ISBLANK(C407),"",IF(Modélisation!$B$3="Oui",F407*(1-G407),F407))</f>
        <v/>
      </c>
    </row>
    <row r="408" spans="1:8" x14ac:dyDescent="0.35">
      <c r="A408" s="2">
        <v>407</v>
      </c>
      <c r="B408" s="36"/>
      <c r="C408" s="39"/>
      <c r="D408" s="37"/>
      <c r="E408" s="1" t="str">
        <f>IF(ISBLANK(C408),"",IF(Modélisation!$B$10=3,IF(C408&gt;=Modélisation!$B$19,Modélisation!$A$19,IF(C408&gt;=Modélisation!$B$18,Modélisation!$A$18,Modélisation!$A$17)),IF(Modélisation!$B$10=4,IF(C408&gt;=Modélisation!$B$20,Modélisation!$A$20,IF(C408&gt;=Modélisation!$B$19,Modélisation!$A$19,IF(C408&gt;=Modélisation!$B$18,Modélisation!$A$18,Modélisation!$A$17))),IF(Modélisation!$B$10=5,IF(C408&gt;=Modélisation!$B$21,Modélisation!$A$21,IF(C408&gt;=Modélisation!$B$20,Modélisation!$A$20,IF(C408&gt;=Modélisation!$B$19,Modélisation!$A$19,IF(C408&gt;=Modélisation!$B$18,Modélisation!$A$18,Modélisation!$A$17)))),IF(Modélisation!$B$10=6,IF(C408&gt;=Modélisation!$B$22,Modélisation!$A$22,IF(C408&gt;=Modélisation!$B$21,Modélisation!$A$21,IF(C408&gt;=Modélisation!$B$20,Modélisation!$A$20,IF(C408&gt;=Modélisation!$B$19,Modélisation!$A$19,IF(C408&gt;=Modélisation!$B$18,Modélisation!$A$18,Modélisation!$A$17))))),IF(Modélisation!$B$10=7,IF(C408&gt;=Modélisation!$B$23,Modélisation!$A$23,IF(C408&gt;=Modélisation!$B$22,Modélisation!$A$22,IF(C408&gt;=Modélisation!$B$21,Modélisation!$A$21,IF(C408&gt;=Modélisation!$B$20,Modélisation!$A$20,IF(C408&gt;=Modélisation!$B$19,Modélisation!$A$19,IF(C408&gt;=Modélisation!$B$18,Modélisation!$A$18,Modélisation!$A$17))))))))))))</f>
        <v/>
      </c>
      <c r="F408" s="1" t="str">
        <f>IF(ISBLANK(C408),"",VLOOKUP(E408,Modélisation!$A$17:$H$23,8,FALSE))</f>
        <v/>
      </c>
      <c r="G408" s="4" t="str">
        <f>IF(ISBLANK(C408),"",IF(Modélisation!$B$3="Oui",IF(D408=Liste!$F$2,0%,VLOOKUP(D408,Modélisation!$A$69:$B$86,2,FALSE)),""))</f>
        <v/>
      </c>
      <c r="H408" s="1" t="str">
        <f>IF(ISBLANK(C408),"",IF(Modélisation!$B$3="Oui",F408*(1-G408),F408))</f>
        <v/>
      </c>
    </row>
    <row r="409" spans="1:8" x14ac:dyDescent="0.35">
      <c r="A409" s="2">
        <v>408</v>
      </c>
      <c r="B409" s="36"/>
      <c r="C409" s="39"/>
      <c r="D409" s="37"/>
      <c r="E409" s="1" t="str">
        <f>IF(ISBLANK(C409),"",IF(Modélisation!$B$10=3,IF(C409&gt;=Modélisation!$B$19,Modélisation!$A$19,IF(C409&gt;=Modélisation!$B$18,Modélisation!$A$18,Modélisation!$A$17)),IF(Modélisation!$B$10=4,IF(C409&gt;=Modélisation!$B$20,Modélisation!$A$20,IF(C409&gt;=Modélisation!$B$19,Modélisation!$A$19,IF(C409&gt;=Modélisation!$B$18,Modélisation!$A$18,Modélisation!$A$17))),IF(Modélisation!$B$10=5,IF(C409&gt;=Modélisation!$B$21,Modélisation!$A$21,IF(C409&gt;=Modélisation!$B$20,Modélisation!$A$20,IF(C409&gt;=Modélisation!$B$19,Modélisation!$A$19,IF(C409&gt;=Modélisation!$B$18,Modélisation!$A$18,Modélisation!$A$17)))),IF(Modélisation!$B$10=6,IF(C409&gt;=Modélisation!$B$22,Modélisation!$A$22,IF(C409&gt;=Modélisation!$B$21,Modélisation!$A$21,IF(C409&gt;=Modélisation!$B$20,Modélisation!$A$20,IF(C409&gt;=Modélisation!$B$19,Modélisation!$A$19,IF(C409&gt;=Modélisation!$B$18,Modélisation!$A$18,Modélisation!$A$17))))),IF(Modélisation!$B$10=7,IF(C409&gt;=Modélisation!$B$23,Modélisation!$A$23,IF(C409&gt;=Modélisation!$B$22,Modélisation!$A$22,IF(C409&gt;=Modélisation!$B$21,Modélisation!$A$21,IF(C409&gt;=Modélisation!$B$20,Modélisation!$A$20,IF(C409&gt;=Modélisation!$B$19,Modélisation!$A$19,IF(C409&gt;=Modélisation!$B$18,Modélisation!$A$18,Modélisation!$A$17))))))))))))</f>
        <v/>
      </c>
      <c r="F409" s="1" t="str">
        <f>IF(ISBLANK(C409),"",VLOOKUP(E409,Modélisation!$A$17:$H$23,8,FALSE))</f>
        <v/>
      </c>
      <c r="G409" s="4" t="str">
        <f>IF(ISBLANK(C409),"",IF(Modélisation!$B$3="Oui",IF(D409=Liste!$F$2,0%,VLOOKUP(D409,Modélisation!$A$69:$B$86,2,FALSE)),""))</f>
        <v/>
      </c>
      <c r="H409" s="1" t="str">
        <f>IF(ISBLANK(C409),"",IF(Modélisation!$B$3="Oui",F409*(1-G409),F409))</f>
        <v/>
      </c>
    </row>
    <row r="410" spans="1:8" x14ac:dyDescent="0.35">
      <c r="A410" s="2">
        <v>409</v>
      </c>
      <c r="B410" s="36"/>
      <c r="C410" s="39"/>
      <c r="D410" s="37"/>
      <c r="E410" s="1" t="str">
        <f>IF(ISBLANK(C410),"",IF(Modélisation!$B$10=3,IF(C410&gt;=Modélisation!$B$19,Modélisation!$A$19,IF(C410&gt;=Modélisation!$B$18,Modélisation!$A$18,Modélisation!$A$17)),IF(Modélisation!$B$10=4,IF(C410&gt;=Modélisation!$B$20,Modélisation!$A$20,IF(C410&gt;=Modélisation!$B$19,Modélisation!$A$19,IF(C410&gt;=Modélisation!$B$18,Modélisation!$A$18,Modélisation!$A$17))),IF(Modélisation!$B$10=5,IF(C410&gt;=Modélisation!$B$21,Modélisation!$A$21,IF(C410&gt;=Modélisation!$B$20,Modélisation!$A$20,IF(C410&gt;=Modélisation!$B$19,Modélisation!$A$19,IF(C410&gt;=Modélisation!$B$18,Modélisation!$A$18,Modélisation!$A$17)))),IF(Modélisation!$B$10=6,IF(C410&gt;=Modélisation!$B$22,Modélisation!$A$22,IF(C410&gt;=Modélisation!$B$21,Modélisation!$A$21,IF(C410&gt;=Modélisation!$B$20,Modélisation!$A$20,IF(C410&gt;=Modélisation!$B$19,Modélisation!$A$19,IF(C410&gt;=Modélisation!$B$18,Modélisation!$A$18,Modélisation!$A$17))))),IF(Modélisation!$B$10=7,IF(C410&gt;=Modélisation!$B$23,Modélisation!$A$23,IF(C410&gt;=Modélisation!$B$22,Modélisation!$A$22,IF(C410&gt;=Modélisation!$B$21,Modélisation!$A$21,IF(C410&gt;=Modélisation!$B$20,Modélisation!$A$20,IF(C410&gt;=Modélisation!$B$19,Modélisation!$A$19,IF(C410&gt;=Modélisation!$B$18,Modélisation!$A$18,Modélisation!$A$17))))))))))))</f>
        <v/>
      </c>
      <c r="F410" s="1" t="str">
        <f>IF(ISBLANK(C410),"",VLOOKUP(E410,Modélisation!$A$17:$H$23,8,FALSE))</f>
        <v/>
      </c>
      <c r="G410" s="4" t="str">
        <f>IF(ISBLANK(C410),"",IF(Modélisation!$B$3="Oui",IF(D410=Liste!$F$2,0%,VLOOKUP(D410,Modélisation!$A$69:$B$86,2,FALSE)),""))</f>
        <v/>
      </c>
      <c r="H410" s="1" t="str">
        <f>IF(ISBLANK(C410),"",IF(Modélisation!$B$3="Oui",F410*(1-G410),F410))</f>
        <v/>
      </c>
    </row>
    <row r="411" spans="1:8" x14ac:dyDescent="0.35">
      <c r="A411" s="2">
        <v>410</v>
      </c>
      <c r="B411" s="36"/>
      <c r="C411" s="39"/>
      <c r="D411" s="37"/>
      <c r="E411" s="1" t="str">
        <f>IF(ISBLANK(C411),"",IF(Modélisation!$B$10=3,IF(C411&gt;=Modélisation!$B$19,Modélisation!$A$19,IF(C411&gt;=Modélisation!$B$18,Modélisation!$A$18,Modélisation!$A$17)),IF(Modélisation!$B$10=4,IF(C411&gt;=Modélisation!$B$20,Modélisation!$A$20,IF(C411&gt;=Modélisation!$B$19,Modélisation!$A$19,IF(C411&gt;=Modélisation!$B$18,Modélisation!$A$18,Modélisation!$A$17))),IF(Modélisation!$B$10=5,IF(C411&gt;=Modélisation!$B$21,Modélisation!$A$21,IF(C411&gt;=Modélisation!$B$20,Modélisation!$A$20,IF(C411&gt;=Modélisation!$B$19,Modélisation!$A$19,IF(C411&gt;=Modélisation!$B$18,Modélisation!$A$18,Modélisation!$A$17)))),IF(Modélisation!$B$10=6,IF(C411&gt;=Modélisation!$B$22,Modélisation!$A$22,IF(C411&gt;=Modélisation!$B$21,Modélisation!$A$21,IF(C411&gt;=Modélisation!$B$20,Modélisation!$A$20,IF(C411&gt;=Modélisation!$B$19,Modélisation!$A$19,IF(C411&gt;=Modélisation!$B$18,Modélisation!$A$18,Modélisation!$A$17))))),IF(Modélisation!$B$10=7,IF(C411&gt;=Modélisation!$B$23,Modélisation!$A$23,IF(C411&gt;=Modélisation!$B$22,Modélisation!$A$22,IF(C411&gt;=Modélisation!$B$21,Modélisation!$A$21,IF(C411&gt;=Modélisation!$B$20,Modélisation!$A$20,IF(C411&gt;=Modélisation!$B$19,Modélisation!$A$19,IF(C411&gt;=Modélisation!$B$18,Modélisation!$A$18,Modélisation!$A$17))))))))))))</f>
        <v/>
      </c>
      <c r="F411" s="1" t="str">
        <f>IF(ISBLANK(C411),"",VLOOKUP(E411,Modélisation!$A$17:$H$23,8,FALSE))</f>
        <v/>
      </c>
      <c r="G411" s="4" t="str">
        <f>IF(ISBLANK(C411),"",IF(Modélisation!$B$3="Oui",IF(D411=Liste!$F$2,0%,VLOOKUP(D411,Modélisation!$A$69:$B$86,2,FALSE)),""))</f>
        <v/>
      </c>
      <c r="H411" s="1" t="str">
        <f>IF(ISBLANK(C411),"",IF(Modélisation!$B$3="Oui",F411*(1-G411),F411))</f>
        <v/>
      </c>
    </row>
    <row r="412" spans="1:8" x14ac:dyDescent="0.35">
      <c r="A412" s="2">
        <v>411</v>
      </c>
      <c r="B412" s="36"/>
      <c r="C412" s="39"/>
      <c r="D412" s="37"/>
      <c r="E412" s="1" t="str">
        <f>IF(ISBLANK(C412),"",IF(Modélisation!$B$10=3,IF(C412&gt;=Modélisation!$B$19,Modélisation!$A$19,IF(C412&gt;=Modélisation!$B$18,Modélisation!$A$18,Modélisation!$A$17)),IF(Modélisation!$B$10=4,IF(C412&gt;=Modélisation!$B$20,Modélisation!$A$20,IF(C412&gt;=Modélisation!$B$19,Modélisation!$A$19,IF(C412&gt;=Modélisation!$B$18,Modélisation!$A$18,Modélisation!$A$17))),IF(Modélisation!$B$10=5,IF(C412&gt;=Modélisation!$B$21,Modélisation!$A$21,IF(C412&gt;=Modélisation!$B$20,Modélisation!$A$20,IF(C412&gt;=Modélisation!$B$19,Modélisation!$A$19,IF(C412&gt;=Modélisation!$B$18,Modélisation!$A$18,Modélisation!$A$17)))),IF(Modélisation!$B$10=6,IF(C412&gt;=Modélisation!$B$22,Modélisation!$A$22,IF(C412&gt;=Modélisation!$B$21,Modélisation!$A$21,IF(C412&gt;=Modélisation!$B$20,Modélisation!$A$20,IF(C412&gt;=Modélisation!$B$19,Modélisation!$A$19,IF(C412&gt;=Modélisation!$B$18,Modélisation!$A$18,Modélisation!$A$17))))),IF(Modélisation!$B$10=7,IF(C412&gt;=Modélisation!$B$23,Modélisation!$A$23,IF(C412&gt;=Modélisation!$B$22,Modélisation!$A$22,IF(C412&gt;=Modélisation!$B$21,Modélisation!$A$21,IF(C412&gt;=Modélisation!$B$20,Modélisation!$A$20,IF(C412&gt;=Modélisation!$B$19,Modélisation!$A$19,IF(C412&gt;=Modélisation!$B$18,Modélisation!$A$18,Modélisation!$A$17))))))))))))</f>
        <v/>
      </c>
      <c r="F412" s="1" t="str">
        <f>IF(ISBLANK(C412),"",VLOOKUP(E412,Modélisation!$A$17:$H$23,8,FALSE))</f>
        <v/>
      </c>
      <c r="G412" s="4" t="str">
        <f>IF(ISBLANK(C412),"",IF(Modélisation!$B$3="Oui",IF(D412=Liste!$F$2,0%,VLOOKUP(D412,Modélisation!$A$69:$B$86,2,FALSE)),""))</f>
        <v/>
      </c>
      <c r="H412" s="1" t="str">
        <f>IF(ISBLANK(C412),"",IF(Modélisation!$B$3="Oui",F412*(1-G412),F412))</f>
        <v/>
      </c>
    </row>
    <row r="413" spans="1:8" x14ac:dyDescent="0.35">
      <c r="A413" s="2">
        <v>412</v>
      </c>
      <c r="B413" s="36"/>
      <c r="C413" s="39"/>
      <c r="D413" s="37"/>
      <c r="E413" s="1" t="str">
        <f>IF(ISBLANK(C413),"",IF(Modélisation!$B$10=3,IF(C413&gt;=Modélisation!$B$19,Modélisation!$A$19,IF(C413&gt;=Modélisation!$B$18,Modélisation!$A$18,Modélisation!$A$17)),IF(Modélisation!$B$10=4,IF(C413&gt;=Modélisation!$B$20,Modélisation!$A$20,IF(C413&gt;=Modélisation!$B$19,Modélisation!$A$19,IF(C413&gt;=Modélisation!$B$18,Modélisation!$A$18,Modélisation!$A$17))),IF(Modélisation!$B$10=5,IF(C413&gt;=Modélisation!$B$21,Modélisation!$A$21,IF(C413&gt;=Modélisation!$B$20,Modélisation!$A$20,IF(C413&gt;=Modélisation!$B$19,Modélisation!$A$19,IF(C413&gt;=Modélisation!$B$18,Modélisation!$A$18,Modélisation!$A$17)))),IF(Modélisation!$B$10=6,IF(C413&gt;=Modélisation!$B$22,Modélisation!$A$22,IF(C413&gt;=Modélisation!$B$21,Modélisation!$A$21,IF(C413&gt;=Modélisation!$B$20,Modélisation!$A$20,IF(C413&gt;=Modélisation!$B$19,Modélisation!$A$19,IF(C413&gt;=Modélisation!$B$18,Modélisation!$A$18,Modélisation!$A$17))))),IF(Modélisation!$B$10=7,IF(C413&gt;=Modélisation!$B$23,Modélisation!$A$23,IF(C413&gt;=Modélisation!$B$22,Modélisation!$A$22,IF(C413&gt;=Modélisation!$B$21,Modélisation!$A$21,IF(C413&gt;=Modélisation!$B$20,Modélisation!$A$20,IF(C413&gt;=Modélisation!$B$19,Modélisation!$A$19,IF(C413&gt;=Modélisation!$B$18,Modélisation!$A$18,Modélisation!$A$17))))))))))))</f>
        <v/>
      </c>
      <c r="F413" s="1" t="str">
        <f>IF(ISBLANK(C413),"",VLOOKUP(E413,Modélisation!$A$17:$H$23,8,FALSE))</f>
        <v/>
      </c>
      <c r="G413" s="4" t="str">
        <f>IF(ISBLANK(C413),"",IF(Modélisation!$B$3="Oui",IF(D413=Liste!$F$2,0%,VLOOKUP(D413,Modélisation!$A$69:$B$86,2,FALSE)),""))</f>
        <v/>
      </c>
      <c r="H413" s="1" t="str">
        <f>IF(ISBLANK(C413),"",IF(Modélisation!$B$3="Oui",F413*(1-G413),F413))</f>
        <v/>
      </c>
    </row>
    <row r="414" spans="1:8" x14ac:dyDescent="0.35">
      <c r="A414" s="2">
        <v>413</v>
      </c>
      <c r="B414" s="36"/>
      <c r="C414" s="39"/>
      <c r="D414" s="37"/>
      <c r="E414" s="1" t="str">
        <f>IF(ISBLANK(C414),"",IF(Modélisation!$B$10=3,IF(C414&gt;=Modélisation!$B$19,Modélisation!$A$19,IF(C414&gt;=Modélisation!$B$18,Modélisation!$A$18,Modélisation!$A$17)),IF(Modélisation!$B$10=4,IF(C414&gt;=Modélisation!$B$20,Modélisation!$A$20,IF(C414&gt;=Modélisation!$B$19,Modélisation!$A$19,IF(C414&gt;=Modélisation!$B$18,Modélisation!$A$18,Modélisation!$A$17))),IF(Modélisation!$B$10=5,IF(C414&gt;=Modélisation!$B$21,Modélisation!$A$21,IF(C414&gt;=Modélisation!$B$20,Modélisation!$A$20,IF(C414&gt;=Modélisation!$B$19,Modélisation!$A$19,IF(C414&gt;=Modélisation!$B$18,Modélisation!$A$18,Modélisation!$A$17)))),IF(Modélisation!$B$10=6,IF(C414&gt;=Modélisation!$B$22,Modélisation!$A$22,IF(C414&gt;=Modélisation!$B$21,Modélisation!$A$21,IF(C414&gt;=Modélisation!$B$20,Modélisation!$A$20,IF(C414&gt;=Modélisation!$B$19,Modélisation!$A$19,IF(C414&gt;=Modélisation!$B$18,Modélisation!$A$18,Modélisation!$A$17))))),IF(Modélisation!$B$10=7,IF(C414&gt;=Modélisation!$B$23,Modélisation!$A$23,IF(C414&gt;=Modélisation!$B$22,Modélisation!$A$22,IF(C414&gt;=Modélisation!$B$21,Modélisation!$A$21,IF(C414&gt;=Modélisation!$B$20,Modélisation!$A$20,IF(C414&gt;=Modélisation!$B$19,Modélisation!$A$19,IF(C414&gt;=Modélisation!$B$18,Modélisation!$A$18,Modélisation!$A$17))))))))))))</f>
        <v/>
      </c>
      <c r="F414" s="1" t="str">
        <f>IF(ISBLANK(C414),"",VLOOKUP(E414,Modélisation!$A$17:$H$23,8,FALSE))</f>
        <v/>
      </c>
      <c r="G414" s="4" t="str">
        <f>IF(ISBLANK(C414),"",IF(Modélisation!$B$3="Oui",IF(D414=Liste!$F$2,0%,VLOOKUP(D414,Modélisation!$A$69:$B$86,2,FALSE)),""))</f>
        <v/>
      </c>
      <c r="H414" s="1" t="str">
        <f>IF(ISBLANK(C414),"",IF(Modélisation!$B$3="Oui",F414*(1-G414),F414))</f>
        <v/>
      </c>
    </row>
    <row r="415" spans="1:8" x14ac:dyDescent="0.35">
      <c r="A415" s="2">
        <v>414</v>
      </c>
      <c r="B415" s="36"/>
      <c r="C415" s="39"/>
      <c r="D415" s="37"/>
      <c r="E415" s="1" t="str">
        <f>IF(ISBLANK(C415),"",IF(Modélisation!$B$10=3,IF(C415&gt;=Modélisation!$B$19,Modélisation!$A$19,IF(C415&gt;=Modélisation!$B$18,Modélisation!$A$18,Modélisation!$A$17)),IF(Modélisation!$B$10=4,IF(C415&gt;=Modélisation!$B$20,Modélisation!$A$20,IF(C415&gt;=Modélisation!$B$19,Modélisation!$A$19,IF(C415&gt;=Modélisation!$B$18,Modélisation!$A$18,Modélisation!$A$17))),IF(Modélisation!$B$10=5,IF(C415&gt;=Modélisation!$B$21,Modélisation!$A$21,IF(C415&gt;=Modélisation!$B$20,Modélisation!$A$20,IF(C415&gt;=Modélisation!$B$19,Modélisation!$A$19,IF(C415&gt;=Modélisation!$B$18,Modélisation!$A$18,Modélisation!$A$17)))),IF(Modélisation!$B$10=6,IF(C415&gt;=Modélisation!$B$22,Modélisation!$A$22,IF(C415&gt;=Modélisation!$B$21,Modélisation!$A$21,IF(C415&gt;=Modélisation!$B$20,Modélisation!$A$20,IF(C415&gt;=Modélisation!$B$19,Modélisation!$A$19,IF(C415&gt;=Modélisation!$B$18,Modélisation!$A$18,Modélisation!$A$17))))),IF(Modélisation!$B$10=7,IF(C415&gt;=Modélisation!$B$23,Modélisation!$A$23,IF(C415&gt;=Modélisation!$B$22,Modélisation!$A$22,IF(C415&gt;=Modélisation!$B$21,Modélisation!$A$21,IF(C415&gt;=Modélisation!$B$20,Modélisation!$A$20,IF(C415&gt;=Modélisation!$B$19,Modélisation!$A$19,IF(C415&gt;=Modélisation!$B$18,Modélisation!$A$18,Modélisation!$A$17))))))))))))</f>
        <v/>
      </c>
      <c r="F415" s="1" t="str">
        <f>IF(ISBLANK(C415),"",VLOOKUP(E415,Modélisation!$A$17:$H$23,8,FALSE))</f>
        <v/>
      </c>
      <c r="G415" s="4" t="str">
        <f>IF(ISBLANK(C415),"",IF(Modélisation!$B$3="Oui",IF(D415=Liste!$F$2,0%,VLOOKUP(D415,Modélisation!$A$69:$B$86,2,FALSE)),""))</f>
        <v/>
      </c>
      <c r="H415" s="1" t="str">
        <f>IF(ISBLANK(C415),"",IF(Modélisation!$B$3="Oui",F415*(1-G415),F415))</f>
        <v/>
      </c>
    </row>
    <row r="416" spans="1:8" x14ac:dyDescent="0.35">
      <c r="A416" s="2">
        <v>415</v>
      </c>
      <c r="B416" s="36"/>
      <c r="C416" s="39"/>
      <c r="D416" s="37"/>
      <c r="E416" s="1" t="str">
        <f>IF(ISBLANK(C416),"",IF(Modélisation!$B$10=3,IF(C416&gt;=Modélisation!$B$19,Modélisation!$A$19,IF(C416&gt;=Modélisation!$B$18,Modélisation!$A$18,Modélisation!$A$17)),IF(Modélisation!$B$10=4,IF(C416&gt;=Modélisation!$B$20,Modélisation!$A$20,IF(C416&gt;=Modélisation!$B$19,Modélisation!$A$19,IF(C416&gt;=Modélisation!$B$18,Modélisation!$A$18,Modélisation!$A$17))),IF(Modélisation!$B$10=5,IF(C416&gt;=Modélisation!$B$21,Modélisation!$A$21,IF(C416&gt;=Modélisation!$B$20,Modélisation!$A$20,IF(C416&gt;=Modélisation!$B$19,Modélisation!$A$19,IF(C416&gt;=Modélisation!$B$18,Modélisation!$A$18,Modélisation!$A$17)))),IF(Modélisation!$B$10=6,IF(C416&gt;=Modélisation!$B$22,Modélisation!$A$22,IF(C416&gt;=Modélisation!$B$21,Modélisation!$A$21,IF(C416&gt;=Modélisation!$B$20,Modélisation!$A$20,IF(C416&gt;=Modélisation!$B$19,Modélisation!$A$19,IF(C416&gt;=Modélisation!$B$18,Modélisation!$A$18,Modélisation!$A$17))))),IF(Modélisation!$B$10=7,IF(C416&gt;=Modélisation!$B$23,Modélisation!$A$23,IF(C416&gt;=Modélisation!$B$22,Modélisation!$A$22,IF(C416&gt;=Modélisation!$B$21,Modélisation!$A$21,IF(C416&gt;=Modélisation!$B$20,Modélisation!$A$20,IF(C416&gt;=Modélisation!$B$19,Modélisation!$A$19,IF(C416&gt;=Modélisation!$B$18,Modélisation!$A$18,Modélisation!$A$17))))))))))))</f>
        <v/>
      </c>
      <c r="F416" s="1" t="str">
        <f>IF(ISBLANK(C416),"",VLOOKUP(E416,Modélisation!$A$17:$H$23,8,FALSE))</f>
        <v/>
      </c>
      <c r="G416" s="4" t="str">
        <f>IF(ISBLANK(C416),"",IF(Modélisation!$B$3="Oui",IF(D416=Liste!$F$2,0%,VLOOKUP(D416,Modélisation!$A$69:$B$86,2,FALSE)),""))</f>
        <v/>
      </c>
      <c r="H416" s="1" t="str">
        <f>IF(ISBLANK(C416),"",IF(Modélisation!$B$3="Oui",F416*(1-G416),F416))</f>
        <v/>
      </c>
    </row>
    <row r="417" spans="1:8" x14ac:dyDescent="0.35">
      <c r="A417" s="2">
        <v>416</v>
      </c>
      <c r="B417" s="36"/>
      <c r="C417" s="39"/>
      <c r="D417" s="37"/>
      <c r="E417" s="1" t="str">
        <f>IF(ISBLANK(C417),"",IF(Modélisation!$B$10=3,IF(C417&gt;=Modélisation!$B$19,Modélisation!$A$19,IF(C417&gt;=Modélisation!$B$18,Modélisation!$A$18,Modélisation!$A$17)),IF(Modélisation!$B$10=4,IF(C417&gt;=Modélisation!$B$20,Modélisation!$A$20,IF(C417&gt;=Modélisation!$B$19,Modélisation!$A$19,IF(C417&gt;=Modélisation!$B$18,Modélisation!$A$18,Modélisation!$A$17))),IF(Modélisation!$B$10=5,IF(C417&gt;=Modélisation!$B$21,Modélisation!$A$21,IF(C417&gt;=Modélisation!$B$20,Modélisation!$A$20,IF(C417&gt;=Modélisation!$B$19,Modélisation!$A$19,IF(C417&gt;=Modélisation!$B$18,Modélisation!$A$18,Modélisation!$A$17)))),IF(Modélisation!$B$10=6,IF(C417&gt;=Modélisation!$B$22,Modélisation!$A$22,IF(C417&gt;=Modélisation!$B$21,Modélisation!$A$21,IF(C417&gt;=Modélisation!$B$20,Modélisation!$A$20,IF(C417&gt;=Modélisation!$B$19,Modélisation!$A$19,IF(C417&gt;=Modélisation!$B$18,Modélisation!$A$18,Modélisation!$A$17))))),IF(Modélisation!$B$10=7,IF(C417&gt;=Modélisation!$B$23,Modélisation!$A$23,IF(C417&gt;=Modélisation!$B$22,Modélisation!$A$22,IF(C417&gt;=Modélisation!$B$21,Modélisation!$A$21,IF(C417&gt;=Modélisation!$B$20,Modélisation!$A$20,IF(C417&gt;=Modélisation!$B$19,Modélisation!$A$19,IF(C417&gt;=Modélisation!$B$18,Modélisation!$A$18,Modélisation!$A$17))))))))))))</f>
        <v/>
      </c>
      <c r="F417" s="1" t="str">
        <f>IF(ISBLANK(C417),"",VLOOKUP(E417,Modélisation!$A$17:$H$23,8,FALSE))</f>
        <v/>
      </c>
      <c r="G417" s="4" t="str">
        <f>IF(ISBLANK(C417),"",IF(Modélisation!$B$3="Oui",IF(D417=Liste!$F$2,0%,VLOOKUP(D417,Modélisation!$A$69:$B$86,2,FALSE)),""))</f>
        <v/>
      </c>
      <c r="H417" s="1" t="str">
        <f>IF(ISBLANK(C417),"",IF(Modélisation!$B$3="Oui",F417*(1-G417),F417))</f>
        <v/>
      </c>
    </row>
    <row r="418" spans="1:8" x14ac:dyDescent="0.35">
      <c r="A418" s="2">
        <v>417</v>
      </c>
      <c r="B418" s="36"/>
      <c r="C418" s="39"/>
      <c r="D418" s="37"/>
      <c r="E418" s="1" t="str">
        <f>IF(ISBLANK(C418),"",IF(Modélisation!$B$10=3,IF(C418&gt;=Modélisation!$B$19,Modélisation!$A$19,IF(C418&gt;=Modélisation!$B$18,Modélisation!$A$18,Modélisation!$A$17)),IF(Modélisation!$B$10=4,IF(C418&gt;=Modélisation!$B$20,Modélisation!$A$20,IF(C418&gt;=Modélisation!$B$19,Modélisation!$A$19,IF(C418&gt;=Modélisation!$B$18,Modélisation!$A$18,Modélisation!$A$17))),IF(Modélisation!$B$10=5,IF(C418&gt;=Modélisation!$B$21,Modélisation!$A$21,IF(C418&gt;=Modélisation!$B$20,Modélisation!$A$20,IF(C418&gt;=Modélisation!$B$19,Modélisation!$A$19,IF(C418&gt;=Modélisation!$B$18,Modélisation!$A$18,Modélisation!$A$17)))),IF(Modélisation!$B$10=6,IF(C418&gt;=Modélisation!$B$22,Modélisation!$A$22,IF(C418&gt;=Modélisation!$B$21,Modélisation!$A$21,IF(C418&gt;=Modélisation!$B$20,Modélisation!$A$20,IF(C418&gt;=Modélisation!$B$19,Modélisation!$A$19,IF(C418&gt;=Modélisation!$B$18,Modélisation!$A$18,Modélisation!$A$17))))),IF(Modélisation!$B$10=7,IF(C418&gt;=Modélisation!$B$23,Modélisation!$A$23,IF(C418&gt;=Modélisation!$B$22,Modélisation!$A$22,IF(C418&gt;=Modélisation!$B$21,Modélisation!$A$21,IF(C418&gt;=Modélisation!$B$20,Modélisation!$A$20,IF(C418&gt;=Modélisation!$B$19,Modélisation!$A$19,IF(C418&gt;=Modélisation!$B$18,Modélisation!$A$18,Modélisation!$A$17))))))))))))</f>
        <v/>
      </c>
      <c r="F418" s="1" t="str">
        <f>IF(ISBLANK(C418),"",VLOOKUP(E418,Modélisation!$A$17:$H$23,8,FALSE))</f>
        <v/>
      </c>
      <c r="G418" s="4" t="str">
        <f>IF(ISBLANK(C418),"",IF(Modélisation!$B$3="Oui",IF(D418=Liste!$F$2,0%,VLOOKUP(D418,Modélisation!$A$69:$B$86,2,FALSE)),""))</f>
        <v/>
      </c>
      <c r="H418" s="1" t="str">
        <f>IF(ISBLANK(C418),"",IF(Modélisation!$B$3="Oui",F418*(1-G418),F418))</f>
        <v/>
      </c>
    </row>
    <row r="419" spans="1:8" x14ac:dyDescent="0.35">
      <c r="A419" s="2">
        <v>418</v>
      </c>
      <c r="B419" s="36"/>
      <c r="C419" s="39"/>
      <c r="D419" s="37"/>
      <c r="E419" s="1" t="str">
        <f>IF(ISBLANK(C419),"",IF(Modélisation!$B$10=3,IF(C419&gt;=Modélisation!$B$19,Modélisation!$A$19,IF(C419&gt;=Modélisation!$B$18,Modélisation!$A$18,Modélisation!$A$17)),IF(Modélisation!$B$10=4,IF(C419&gt;=Modélisation!$B$20,Modélisation!$A$20,IF(C419&gt;=Modélisation!$B$19,Modélisation!$A$19,IF(C419&gt;=Modélisation!$B$18,Modélisation!$A$18,Modélisation!$A$17))),IF(Modélisation!$B$10=5,IF(C419&gt;=Modélisation!$B$21,Modélisation!$A$21,IF(C419&gt;=Modélisation!$B$20,Modélisation!$A$20,IF(C419&gt;=Modélisation!$B$19,Modélisation!$A$19,IF(C419&gt;=Modélisation!$B$18,Modélisation!$A$18,Modélisation!$A$17)))),IF(Modélisation!$B$10=6,IF(C419&gt;=Modélisation!$B$22,Modélisation!$A$22,IF(C419&gt;=Modélisation!$B$21,Modélisation!$A$21,IF(C419&gt;=Modélisation!$B$20,Modélisation!$A$20,IF(C419&gt;=Modélisation!$B$19,Modélisation!$A$19,IF(C419&gt;=Modélisation!$B$18,Modélisation!$A$18,Modélisation!$A$17))))),IF(Modélisation!$B$10=7,IF(C419&gt;=Modélisation!$B$23,Modélisation!$A$23,IF(C419&gt;=Modélisation!$B$22,Modélisation!$A$22,IF(C419&gt;=Modélisation!$B$21,Modélisation!$A$21,IF(C419&gt;=Modélisation!$B$20,Modélisation!$A$20,IF(C419&gt;=Modélisation!$B$19,Modélisation!$A$19,IF(C419&gt;=Modélisation!$B$18,Modélisation!$A$18,Modélisation!$A$17))))))))))))</f>
        <v/>
      </c>
      <c r="F419" s="1" t="str">
        <f>IF(ISBLANK(C419),"",VLOOKUP(E419,Modélisation!$A$17:$H$23,8,FALSE))</f>
        <v/>
      </c>
      <c r="G419" s="4" t="str">
        <f>IF(ISBLANK(C419),"",IF(Modélisation!$B$3="Oui",IF(D419=Liste!$F$2,0%,VLOOKUP(D419,Modélisation!$A$69:$B$86,2,FALSE)),""))</f>
        <v/>
      </c>
      <c r="H419" s="1" t="str">
        <f>IF(ISBLANK(C419),"",IF(Modélisation!$B$3="Oui",F419*(1-G419),F419))</f>
        <v/>
      </c>
    </row>
    <row r="420" spans="1:8" x14ac:dyDescent="0.35">
      <c r="A420" s="2">
        <v>419</v>
      </c>
      <c r="B420" s="36"/>
      <c r="C420" s="39"/>
      <c r="D420" s="37"/>
      <c r="E420" s="1" t="str">
        <f>IF(ISBLANK(C420),"",IF(Modélisation!$B$10=3,IF(C420&gt;=Modélisation!$B$19,Modélisation!$A$19,IF(C420&gt;=Modélisation!$B$18,Modélisation!$A$18,Modélisation!$A$17)),IF(Modélisation!$B$10=4,IF(C420&gt;=Modélisation!$B$20,Modélisation!$A$20,IF(C420&gt;=Modélisation!$B$19,Modélisation!$A$19,IF(C420&gt;=Modélisation!$B$18,Modélisation!$A$18,Modélisation!$A$17))),IF(Modélisation!$B$10=5,IF(C420&gt;=Modélisation!$B$21,Modélisation!$A$21,IF(C420&gt;=Modélisation!$B$20,Modélisation!$A$20,IF(C420&gt;=Modélisation!$B$19,Modélisation!$A$19,IF(C420&gt;=Modélisation!$B$18,Modélisation!$A$18,Modélisation!$A$17)))),IF(Modélisation!$B$10=6,IF(C420&gt;=Modélisation!$B$22,Modélisation!$A$22,IF(C420&gt;=Modélisation!$B$21,Modélisation!$A$21,IF(C420&gt;=Modélisation!$B$20,Modélisation!$A$20,IF(C420&gt;=Modélisation!$B$19,Modélisation!$A$19,IF(C420&gt;=Modélisation!$B$18,Modélisation!$A$18,Modélisation!$A$17))))),IF(Modélisation!$B$10=7,IF(C420&gt;=Modélisation!$B$23,Modélisation!$A$23,IF(C420&gt;=Modélisation!$B$22,Modélisation!$A$22,IF(C420&gt;=Modélisation!$B$21,Modélisation!$A$21,IF(C420&gt;=Modélisation!$B$20,Modélisation!$A$20,IF(C420&gt;=Modélisation!$B$19,Modélisation!$A$19,IF(C420&gt;=Modélisation!$B$18,Modélisation!$A$18,Modélisation!$A$17))))))))))))</f>
        <v/>
      </c>
      <c r="F420" s="1" t="str">
        <f>IF(ISBLANK(C420),"",VLOOKUP(E420,Modélisation!$A$17:$H$23,8,FALSE))</f>
        <v/>
      </c>
      <c r="G420" s="4" t="str">
        <f>IF(ISBLANK(C420),"",IF(Modélisation!$B$3="Oui",IF(D420=Liste!$F$2,0%,VLOOKUP(D420,Modélisation!$A$69:$B$86,2,FALSE)),""))</f>
        <v/>
      </c>
      <c r="H420" s="1" t="str">
        <f>IF(ISBLANK(C420),"",IF(Modélisation!$B$3="Oui",F420*(1-G420),F420))</f>
        <v/>
      </c>
    </row>
    <row r="421" spans="1:8" x14ac:dyDescent="0.35">
      <c r="A421" s="2">
        <v>420</v>
      </c>
      <c r="B421" s="36"/>
      <c r="C421" s="39"/>
      <c r="D421" s="37"/>
      <c r="E421" s="1" t="str">
        <f>IF(ISBLANK(C421),"",IF(Modélisation!$B$10=3,IF(C421&gt;=Modélisation!$B$19,Modélisation!$A$19,IF(C421&gt;=Modélisation!$B$18,Modélisation!$A$18,Modélisation!$A$17)),IF(Modélisation!$B$10=4,IF(C421&gt;=Modélisation!$B$20,Modélisation!$A$20,IF(C421&gt;=Modélisation!$B$19,Modélisation!$A$19,IF(C421&gt;=Modélisation!$B$18,Modélisation!$A$18,Modélisation!$A$17))),IF(Modélisation!$B$10=5,IF(C421&gt;=Modélisation!$B$21,Modélisation!$A$21,IF(C421&gt;=Modélisation!$B$20,Modélisation!$A$20,IF(C421&gt;=Modélisation!$B$19,Modélisation!$A$19,IF(C421&gt;=Modélisation!$B$18,Modélisation!$A$18,Modélisation!$A$17)))),IF(Modélisation!$B$10=6,IF(C421&gt;=Modélisation!$B$22,Modélisation!$A$22,IF(C421&gt;=Modélisation!$B$21,Modélisation!$A$21,IF(C421&gt;=Modélisation!$B$20,Modélisation!$A$20,IF(C421&gt;=Modélisation!$B$19,Modélisation!$A$19,IF(C421&gt;=Modélisation!$B$18,Modélisation!$A$18,Modélisation!$A$17))))),IF(Modélisation!$B$10=7,IF(C421&gt;=Modélisation!$B$23,Modélisation!$A$23,IF(C421&gt;=Modélisation!$B$22,Modélisation!$A$22,IF(C421&gt;=Modélisation!$B$21,Modélisation!$A$21,IF(C421&gt;=Modélisation!$B$20,Modélisation!$A$20,IF(C421&gt;=Modélisation!$B$19,Modélisation!$A$19,IF(C421&gt;=Modélisation!$B$18,Modélisation!$A$18,Modélisation!$A$17))))))))))))</f>
        <v/>
      </c>
      <c r="F421" s="1" t="str">
        <f>IF(ISBLANK(C421),"",VLOOKUP(E421,Modélisation!$A$17:$H$23,8,FALSE))</f>
        <v/>
      </c>
      <c r="G421" s="4" t="str">
        <f>IF(ISBLANK(C421),"",IF(Modélisation!$B$3="Oui",IF(D421=Liste!$F$2,0%,VLOOKUP(D421,Modélisation!$A$69:$B$86,2,FALSE)),""))</f>
        <v/>
      </c>
      <c r="H421" s="1" t="str">
        <f>IF(ISBLANK(C421),"",IF(Modélisation!$B$3="Oui",F421*(1-G421),F421))</f>
        <v/>
      </c>
    </row>
    <row r="422" spans="1:8" x14ac:dyDescent="0.35">
      <c r="A422" s="2">
        <v>421</v>
      </c>
      <c r="B422" s="36"/>
      <c r="C422" s="39"/>
      <c r="D422" s="37"/>
      <c r="E422" s="1" t="str">
        <f>IF(ISBLANK(C422),"",IF(Modélisation!$B$10=3,IF(C422&gt;=Modélisation!$B$19,Modélisation!$A$19,IF(C422&gt;=Modélisation!$B$18,Modélisation!$A$18,Modélisation!$A$17)),IF(Modélisation!$B$10=4,IF(C422&gt;=Modélisation!$B$20,Modélisation!$A$20,IF(C422&gt;=Modélisation!$B$19,Modélisation!$A$19,IF(C422&gt;=Modélisation!$B$18,Modélisation!$A$18,Modélisation!$A$17))),IF(Modélisation!$B$10=5,IF(C422&gt;=Modélisation!$B$21,Modélisation!$A$21,IF(C422&gt;=Modélisation!$B$20,Modélisation!$A$20,IF(C422&gt;=Modélisation!$B$19,Modélisation!$A$19,IF(C422&gt;=Modélisation!$B$18,Modélisation!$A$18,Modélisation!$A$17)))),IF(Modélisation!$B$10=6,IF(C422&gt;=Modélisation!$B$22,Modélisation!$A$22,IF(C422&gt;=Modélisation!$B$21,Modélisation!$A$21,IF(C422&gt;=Modélisation!$B$20,Modélisation!$A$20,IF(C422&gt;=Modélisation!$B$19,Modélisation!$A$19,IF(C422&gt;=Modélisation!$B$18,Modélisation!$A$18,Modélisation!$A$17))))),IF(Modélisation!$B$10=7,IF(C422&gt;=Modélisation!$B$23,Modélisation!$A$23,IF(C422&gt;=Modélisation!$B$22,Modélisation!$A$22,IF(C422&gt;=Modélisation!$B$21,Modélisation!$A$21,IF(C422&gt;=Modélisation!$B$20,Modélisation!$A$20,IF(C422&gt;=Modélisation!$B$19,Modélisation!$A$19,IF(C422&gt;=Modélisation!$B$18,Modélisation!$A$18,Modélisation!$A$17))))))))))))</f>
        <v/>
      </c>
      <c r="F422" s="1" t="str">
        <f>IF(ISBLANK(C422),"",VLOOKUP(E422,Modélisation!$A$17:$H$23,8,FALSE))</f>
        <v/>
      </c>
      <c r="G422" s="4" t="str">
        <f>IF(ISBLANK(C422),"",IF(Modélisation!$B$3="Oui",IF(D422=Liste!$F$2,0%,VLOOKUP(D422,Modélisation!$A$69:$B$86,2,FALSE)),""))</f>
        <v/>
      </c>
      <c r="H422" s="1" t="str">
        <f>IF(ISBLANK(C422),"",IF(Modélisation!$B$3="Oui",F422*(1-G422),F422))</f>
        <v/>
      </c>
    </row>
    <row r="423" spans="1:8" x14ac:dyDescent="0.35">
      <c r="A423" s="2">
        <v>422</v>
      </c>
      <c r="B423" s="36"/>
      <c r="C423" s="39"/>
      <c r="D423" s="37"/>
      <c r="E423" s="1" t="str">
        <f>IF(ISBLANK(C423),"",IF(Modélisation!$B$10=3,IF(C423&gt;=Modélisation!$B$19,Modélisation!$A$19,IF(C423&gt;=Modélisation!$B$18,Modélisation!$A$18,Modélisation!$A$17)),IF(Modélisation!$B$10=4,IF(C423&gt;=Modélisation!$B$20,Modélisation!$A$20,IF(C423&gt;=Modélisation!$B$19,Modélisation!$A$19,IF(C423&gt;=Modélisation!$B$18,Modélisation!$A$18,Modélisation!$A$17))),IF(Modélisation!$B$10=5,IF(C423&gt;=Modélisation!$B$21,Modélisation!$A$21,IF(C423&gt;=Modélisation!$B$20,Modélisation!$A$20,IF(C423&gt;=Modélisation!$B$19,Modélisation!$A$19,IF(C423&gt;=Modélisation!$B$18,Modélisation!$A$18,Modélisation!$A$17)))),IF(Modélisation!$B$10=6,IF(C423&gt;=Modélisation!$B$22,Modélisation!$A$22,IF(C423&gt;=Modélisation!$B$21,Modélisation!$A$21,IF(C423&gt;=Modélisation!$B$20,Modélisation!$A$20,IF(C423&gt;=Modélisation!$B$19,Modélisation!$A$19,IF(C423&gt;=Modélisation!$B$18,Modélisation!$A$18,Modélisation!$A$17))))),IF(Modélisation!$B$10=7,IF(C423&gt;=Modélisation!$B$23,Modélisation!$A$23,IF(C423&gt;=Modélisation!$B$22,Modélisation!$A$22,IF(C423&gt;=Modélisation!$B$21,Modélisation!$A$21,IF(C423&gt;=Modélisation!$B$20,Modélisation!$A$20,IF(C423&gt;=Modélisation!$B$19,Modélisation!$A$19,IF(C423&gt;=Modélisation!$B$18,Modélisation!$A$18,Modélisation!$A$17))))))))))))</f>
        <v/>
      </c>
      <c r="F423" s="1" t="str">
        <f>IF(ISBLANK(C423),"",VLOOKUP(E423,Modélisation!$A$17:$H$23,8,FALSE))</f>
        <v/>
      </c>
      <c r="G423" s="4" t="str">
        <f>IF(ISBLANK(C423),"",IF(Modélisation!$B$3="Oui",IF(D423=Liste!$F$2,0%,VLOOKUP(D423,Modélisation!$A$69:$B$86,2,FALSE)),""))</f>
        <v/>
      </c>
      <c r="H423" s="1" t="str">
        <f>IF(ISBLANK(C423),"",IF(Modélisation!$B$3="Oui",F423*(1-G423),F423))</f>
        <v/>
      </c>
    </row>
    <row r="424" spans="1:8" x14ac:dyDescent="0.35">
      <c r="A424" s="2">
        <v>423</v>
      </c>
      <c r="B424" s="36"/>
      <c r="C424" s="39"/>
      <c r="D424" s="37"/>
      <c r="E424" s="1" t="str">
        <f>IF(ISBLANK(C424),"",IF(Modélisation!$B$10=3,IF(C424&gt;=Modélisation!$B$19,Modélisation!$A$19,IF(C424&gt;=Modélisation!$B$18,Modélisation!$A$18,Modélisation!$A$17)),IF(Modélisation!$B$10=4,IF(C424&gt;=Modélisation!$B$20,Modélisation!$A$20,IF(C424&gt;=Modélisation!$B$19,Modélisation!$A$19,IF(C424&gt;=Modélisation!$B$18,Modélisation!$A$18,Modélisation!$A$17))),IF(Modélisation!$B$10=5,IF(C424&gt;=Modélisation!$B$21,Modélisation!$A$21,IF(C424&gt;=Modélisation!$B$20,Modélisation!$A$20,IF(C424&gt;=Modélisation!$B$19,Modélisation!$A$19,IF(C424&gt;=Modélisation!$B$18,Modélisation!$A$18,Modélisation!$A$17)))),IF(Modélisation!$B$10=6,IF(C424&gt;=Modélisation!$B$22,Modélisation!$A$22,IF(C424&gt;=Modélisation!$B$21,Modélisation!$A$21,IF(C424&gt;=Modélisation!$B$20,Modélisation!$A$20,IF(C424&gt;=Modélisation!$B$19,Modélisation!$A$19,IF(C424&gt;=Modélisation!$B$18,Modélisation!$A$18,Modélisation!$A$17))))),IF(Modélisation!$B$10=7,IF(C424&gt;=Modélisation!$B$23,Modélisation!$A$23,IF(C424&gt;=Modélisation!$B$22,Modélisation!$A$22,IF(C424&gt;=Modélisation!$B$21,Modélisation!$A$21,IF(C424&gt;=Modélisation!$B$20,Modélisation!$A$20,IF(C424&gt;=Modélisation!$B$19,Modélisation!$A$19,IF(C424&gt;=Modélisation!$B$18,Modélisation!$A$18,Modélisation!$A$17))))))))))))</f>
        <v/>
      </c>
      <c r="F424" s="1" t="str">
        <f>IF(ISBLANK(C424),"",VLOOKUP(E424,Modélisation!$A$17:$H$23,8,FALSE))</f>
        <v/>
      </c>
      <c r="G424" s="4" t="str">
        <f>IF(ISBLANK(C424),"",IF(Modélisation!$B$3="Oui",IF(D424=Liste!$F$2,0%,VLOOKUP(D424,Modélisation!$A$69:$B$86,2,FALSE)),""))</f>
        <v/>
      </c>
      <c r="H424" s="1" t="str">
        <f>IF(ISBLANK(C424),"",IF(Modélisation!$B$3="Oui",F424*(1-G424),F424))</f>
        <v/>
      </c>
    </row>
    <row r="425" spans="1:8" x14ac:dyDescent="0.35">
      <c r="A425" s="2">
        <v>424</v>
      </c>
      <c r="B425" s="36"/>
      <c r="C425" s="39"/>
      <c r="D425" s="37"/>
      <c r="E425" s="1" t="str">
        <f>IF(ISBLANK(C425),"",IF(Modélisation!$B$10=3,IF(C425&gt;=Modélisation!$B$19,Modélisation!$A$19,IF(C425&gt;=Modélisation!$B$18,Modélisation!$A$18,Modélisation!$A$17)),IF(Modélisation!$B$10=4,IF(C425&gt;=Modélisation!$B$20,Modélisation!$A$20,IF(C425&gt;=Modélisation!$B$19,Modélisation!$A$19,IF(C425&gt;=Modélisation!$B$18,Modélisation!$A$18,Modélisation!$A$17))),IF(Modélisation!$B$10=5,IF(C425&gt;=Modélisation!$B$21,Modélisation!$A$21,IF(C425&gt;=Modélisation!$B$20,Modélisation!$A$20,IF(C425&gt;=Modélisation!$B$19,Modélisation!$A$19,IF(C425&gt;=Modélisation!$B$18,Modélisation!$A$18,Modélisation!$A$17)))),IF(Modélisation!$B$10=6,IF(C425&gt;=Modélisation!$B$22,Modélisation!$A$22,IF(C425&gt;=Modélisation!$B$21,Modélisation!$A$21,IF(C425&gt;=Modélisation!$B$20,Modélisation!$A$20,IF(C425&gt;=Modélisation!$B$19,Modélisation!$A$19,IF(C425&gt;=Modélisation!$B$18,Modélisation!$A$18,Modélisation!$A$17))))),IF(Modélisation!$B$10=7,IF(C425&gt;=Modélisation!$B$23,Modélisation!$A$23,IF(C425&gt;=Modélisation!$B$22,Modélisation!$A$22,IF(C425&gt;=Modélisation!$B$21,Modélisation!$A$21,IF(C425&gt;=Modélisation!$B$20,Modélisation!$A$20,IF(C425&gt;=Modélisation!$B$19,Modélisation!$A$19,IF(C425&gt;=Modélisation!$B$18,Modélisation!$A$18,Modélisation!$A$17))))))))))))</f>
        <v/>
      </c>
      <c r="F425" s="1" t="str">
        <f>IF(ISBLANK(C425),"",VLOOKUP(E425,Modélisation!$A$17:$H$23,8,FALSE))</f>
        <v/>
      </c>
      <c r="G425" s="4" t="str">
        <f>IF(ISBLANK(C425),"",IF(Modélisation!$B$3="Oui",IF(D425=Liste!$F$2,0%,VLOOKUP(D425,Modélisation!$A$69:$B$86,2,FALSE)),""))</f>
        <v/>
      </c>
      <c r="H425" s="1" t="str">
        <f>IF(ISBLANK(C425),"",IF(Modélisation!$B$3="Oui",F425*(1-G425),F425))</f>
        <v/>
      </c>
    </row>
    <row r="426" spans="1:8" x14ac:dyDescent="0.35">
      <c r="A426" s="2">
        <v>425</v>
      </c>
      <c r="B426" s="36"/>
      <c r="C426" s="39"/>
      <c r="D426" s="37"/>
      <c r="E426" s="1" t="str">
        <f>IF(ISBLANK(C426),"",IF(Modélisation!$B$10=3,IF(C426&gt;=Modélisation!$B$19,Modélisation!$A$19,IF(C426&gt;=Modélisation!$B$18,Modélisation!$A$18,Modélisation!$A$17)),IF(Modélisation!$B$10=4,IF(C426&gt;=Modélisation!$B$20,Modélisation!$A$20,IF(C426&gt;=Modélisation!$B$19,Modélisation!$A$19,IF(C426&gt;=Modélisation!$B$18,Modélisation!$A$18,Modélisation!$A$17))),IF(Modélisation!$B$10=5,IF(C426&gt;=Modélisation!$B$21,Modélisation!$A$21,IF(C426&gt;=Modélisation!$B$20,Modélisation!$A$20,IF(C426&gt;=Modélisation!$B$19,Modélisation!$A$19,IF(C426&gt;=Modélisation!$B$18,Modélisation!$A$18,Modélisation!$A$17)))),IF(Modélisation!$B$10=6,IF(C426&gt;=Modélisation!$B$22,Modélisation!$A$22,IF(C426&gt;=Modélisation!$B$21,Modélisation!$A$21,IF(C426&gt;=Modélisation!$B$20,Modélisation!$A$20,IF(C426&gt;=Modélisation!$B$19,Modélisation!$A$19,IF(C426&gt;=Modélisation!$B$18,Modélisation!$A$18,Modélisation!$A$17))))),IF(Modélisation!$B$10=7,IF(C426&gt;=Modélisation!$B$23,Modélisation!$A$23,IF(C426&gt;=Modélisation!$B$22,Modélisation!$A$22,IF(C426&gt;=Modélisation!$B$21,Modélisation!$A$21,IF(C426&gt;=Modélisation!$B$20,Modélisation!$A$20,IF(C426&gt;=Modélisation!$B$19,Modélisation!$A$19,IF(C426&gt;=Modélisation!$B$18,Modélisation!$A$18,Modélisation!$A$17))))))))))))</f>
        <v/>
      </c>
      <c r="F426" s="1" t="str">
        <f>IF(ISBLANK(C426),"",VLOOKUP(E426,Modélisation!$A$17:$H$23,8,FALSE))</f>
        <v/>
      </c>
      <c r="G426" s="4" t="str">
        <f>IF(ISBLANK(C426),"",IF(Modélisation!$B$3="Oui",IF(D426=Liste!$F$2,0%,VLOOKUP(D426,Modélisation!$A$69:$B$86,2,FALSE)),""))</f>
        <v/>
      </c>
      <c r="H426" s="1" t="str">
        <f>IF(ISBLANK(C426),"",IF(Modélisation!$B$3="Oui",F426*(1-G426),F426))</f>
        <v/>
      </c>
    </row>
    <row r="427" spans="1:8" x14ac:dyDescent="0.35">
      <c r="A427" s="2">
        <v>426</v>
      </c>
      <c r="B427" s="36"/>
      <c r="C427" s="39"/>
      <c r="D427" s="37"/>
      <c r="E427" s="1" t="str">
        <f>IF(ISBLANK(C427),"",IF(Modélisation!$B$10=3,IF(C427&gt;=Modélisation!$B$19,Modélisation!$A$19,IF(C427&gt;=Modélisation!$B$18,Modélisation!$A$18,Modélisation!$A$17)),IF(Modélisation!$B$10=4,IF(C427&gt;=Modélisation!$B$20,Modélisation!$A$20,IF(C427&gt;=Modélisation!$B$19,Modélisation!$A$19,IF(C427&gt;=Modélisation!$B$18,Modélisation!$A$18,Modélisation!$A$17))),IF(Modélisation!$B$10=5,IF(C427&gt;=Modélisation!$B$21,Modélisation!$A$21,IF(C427&gt;=Modélisation!$B$20,Modélisation!$A$20,IF(C427&gt;=Modélisation!$B$19,Modélisation!$A$19,IF(C427&gt;=Modélisation!$B$18,Modélisation!$A$18,Modélisation!$A$17)))),IF(Modélisation!$B$10=6,IF(C427&gt;=Modélisation!$B$22,Modélisation!$A$22,IF(C427&gt;=Modélisation!$B$21,Modélisation!$A$21,IF(C427&gt;=Modélisation!$B$20,Modélisation!$A$20,IF(C427&gt;=Modélisation!$B$19,Modélisation!$A$19,IF(C427&gt;=Modélisation!$B$18,Modélisation!$A$18,Modélisation!$A$17))))),IF(Modélisation!$B$10=7,IF(C427&gt;=Modélisation!$B$23,Modélisation!$A$23,IF(C427&gt;=Modélisation!$B$22,Modélisation!$A$22,IF(C427&gt;=Modélisation!$B$21,Modélisation!$A$21,IF(C427&gt;=Modélisation!$B$20,Modélisation!$A$20,IF(C427&gt;=Modélisation!$B$19,Modélisation!$A$19,IF(C427&gt;=Modélisation!$B$18,Modélisation!$A$18,Modélisation!$A$17))))))))))))</f>
        <v/>
      </c>
      <c r="F427" s="1" t="str">
        <f>IF(ISBLANK(C427),"",VLOOKUP(E427,Modélisation!$A$17:$H$23,8,FALSE))</f>
        <v/>
      </c>
      <c r="G427" s="4" t="str">
        <f>IF(ISBLANK(C427),"",IF(Modélisation!$B$3="Oui",IF(D427=Liste!$F$2,0%,VLOOKUP(D427,Modélisation!$A$69:$B$86,2,FALSE)),""))</f>
        <v/>
      </c>
      <c r="H427" s="1" t="str">
        <f>IF(ISBLANK(C427),"",IF(Modélisation!$B$3="Oui",F427*(1-G427),F427))</f>
        <v/>
      </c>
    </row>
    <row r="428" spans="1:8" x14ac:dyDescent="0.35">
      <c r="A428" s="2">
        <v>427</v>
      </c>
      <c r="B428" s="36"/>
      <c r="C428" s="39"/>
      <c r="D428" s="37"/>
      <c r="E428" s="1" t="str">
        <f>IF(ISBLANK(C428),"",IF(Modélisation!$B$10=3,IF(C428&gt;=Modélisation!$B$19,Modélisation!$A$19,IF(C428&gt;=Modélisation!$B$18,Modélisation!$A$18,Modélisation!$A$17)),IF(Modélisation!$B$10=4,IF(C428&gt;=Modélisation!$B$20,Modélisation!$A$20,IF(C428&gt;=Modélisation!$B$19,Modélisation!$A$19,IF(C428&gt;=Modélisation!$B$18,Modélisation!$A$18,Modélisation!$A$17))),IF(Modélisation!$B$10=5,IF(C428&gt;=Modélisation!$B$21,Modélisation!$A$21,IF(C428&gt;=Modélisation!$B$20,Modélisation!$A$20,IF(C428&gt;=Modélisation!$B$19,Modélisation!$A$19,IF(C428&gt;=Modélisation!$B$18,Modélisation!$A$18,Modélisation!$A$17)))),IF(Modélisation!$B$10=6,IF(C428&gt;=Modélisation!$B$22,Modélisation!$A$22,IF(C428&gt;=Modélisation!$B$21,Modélisation!$A$21,IF(C428&gt;=Modélisation!$B$20,Modélisation!$A$20,IF(C428&gt;=Modélisation!$B$19,Modélisation!$A$19,IF(C428&gt;=Modélisation!$B$18,Modélisation!$A$18,Modélisation!$A$17))))),IF(Modélisation!$B$10=7,IF(C428&gt;=Modélisation!$B$23,Modélisation!$A$23,IF(C428&gt;=Modélisation!$B$22,Modélisation!$A$22,IF(C428&gt;=Modélisation!$B$21,Modélisation!$A$21,IF(C428&gt;=Modélisation!$B$20,Modélisation!$A$20,IF(C428&gt;=Modélisation!$B$19,Modélisation!$A$19,IF(C428&gt;=Modélisation!$B$18,Modélisation!$A$18,Modélisation!$A$17))))))))))))</f>
        <v/>
      </c>
      <c r="F428" s="1" t="str">
        <f>IF(ISBLANK(C428),"",VLOOKUP(E428,Modélisation!$A$17:$H$23,8,FALSE))</f>
        <v/>
      </c>
      <c r="G428" s="4" t="str">
        <f>IF(ISBLANK(C428),"",IF(Modélisation!$B$3="Oui",IF(D428=Liste!$F$2,0%,VLOOKUP(D428,Modélisation!$A$69:$B$86,2,FALSE)),""))</f>
        <v/>
      </c>
      <c r="H428" s="1" t="str">
        <f>IF(ISBLANK(C428),"",IF(Modélisation!$B$3="Oui",F428*(1-G428),F428))</f>
        <v/>
      </c>
    </row>
    <row r="429" spans="1:8" x14ac:dyDescent="0.35">
      <c r="A429" s="2">
        <v>428</v>
      </c>
      <c r="B429" s="36"/>
      <c r="C429" s="39"/>
      <c r="D429" s="37"/>
      <c r="E429" s="1" t="str">
        <f>IF(ISBLANK(C429),"",IF(Modélisation!$B$10=3,IF(C429&gt;=Modélisation!$B$19,Modélisation!$A$19,IF(C429&gt;=Modélisation!$B$18,Modélisation!$A$18,Modélisation!$A$17)),IF(Modélisation!$B$10=4,IF(C429&gt;=Modélisation!$B$20,Modélisation!$A$20,IF(C429&gt;=Modélisation!$B$19,Modélisation!$A$19,IF(C429&gt;=Modélisation!$B$18,Modélisation!$A$18,Modélisation!$A$17))),IF(Modélisation!$B$10=5,IF(C429&gt;=Modélisation!$B$21,Modélisation!$A$21,IF(C429&gt;=Modélisation!$B$20,Modélisation!$A$20,IF(C429&gt;=Modélisation!$B$19,Modélisation!$A$19,IF(C429&gt;=Modélisation!$B$18,Modélisation!$A$18,Modélisation!$A$17)))),IF(Modélisation!$B$10=6,IF(C429&gt;=Modélisation!$B$22,Modélisation!$A$22,IF(C429&gt;=Modélisation!$B$21,Modélisation!$A$21,IF(C429&gt;=Modélisation!$B$20,Modélisation!$A$20,IF(C429&gt;=Modélisation!$B$19,Modélisation!$A$19,IF(C429&gt;=Modélisation!$B$18,Modélisation!$A$18,Modélisation!$A$17))))),IF(Modélisation!$B$10=7,IF(C429&gt;=Modélisation!$B$23,Modélisation!$A$23,IF(C429&gt;=Modélisation!$B$22,Modélisation!$A$22,IF(C429&gt;=Modélisation!$B$21,Modélisation!$A$21,IF(C429&gt;=Modélisation!$B$20,Modélisation!$A$20,IF(C429&gt;=Modélisation!$B$19,Modélisation!$A$19,IF(C429&gt;=Modélisation!$B$18,Modélisation!$A$18,Modélisation!$A$17))))))))))))</f>
        <v/>
      </c>
      <c r="F429" s="1" t="str">
        <f>IF(ISBLANK(C429),"",VLOOKUP(E429,Modélisation!$A$17:$H$23,8,FALSE))</f>
        <v/>
      </c>
      <c r="G429" s="4" t="str">
        <f>IF(ISBLANK(C429),"",IF(Modélisation!$B$3="Oui",IF(D429=Liste!$F$2,0%,VLOOKUP(D429,Modélisation!$A$69:$B$86,2,FALSE)),""))</f>
        <v/>
      </c>
      <c r="H429" s="1" t="str">
        <f>IF(ISBLANK(C429),"",IF(Modélisation!$B$3="Oui",F429*(1-G429),F429))</f>
        <v/>
      </c>
    </row>
    <row r="430" spans="1:8" x14ac:dyDescent="0.35">
      <c r="A430" s="2">
        <v>429</v>
      </c>
      <c r="B430" s="36"/>
      <c r="C430" s="39"/>
      <c r="D430" s="37"/>
      <c r="E430" s="1" t="str">
        <f>IF(ISBLANK(C430),"",IF(Modélisation!$B$10=3,IF(C430&gt;=Modélisation!$B$19,Modélisation!$A$19,IF(C430&gt;=Modélisation!$B$18,Modélisation!$A$18,Modélisation!$A$17)),IF(Modélisation!$B$10=4,IF(C430&gt;=Modélisation!$B$20,Modélisation!$A$20,IF(C430&gt;=Modélisation!$B$19,Modélisation!$A$19,IF(C430&gt;=Modélisation!$B$18,Modélisation!$A$18,Modélisation!$A$17))),IF(Modélisation!$B$10=5,IF(C430&gt;=Modélisation!$B$21,Modélisation!$A$21,IF(C430&gt;=Modélisation!$B$20,Modélisation!$A$20,IF(C430&gt;=Modélisation!$B$19,Modélisation!$A$19,IF(C430&gt;=Modélisation!$B$18,Modélisation!$A$18,Modélisation!$A$17)))),IF(Modélisation!$B$10=6,IF(C430&gt;=Modélisation!$B$22,Modélisation!$A$22,IF(C430&gt;=Modélisation!$B$21,Modélisation!$A$21,IF(C430&gt;=Modélisation!$B$20,Modélisation!$A$20,IF(C430&gt;=Modélisation!$B$19,Modélisation!$A$19,IF(C430&gt;=Modélisation!$B$18,Modélisation!$A$18,Modélisation!$A$17))))),IF(Modélisation!$B$10=7,IF(C430&gt;=Modélisation!$B$23,Modélisation!$A$23,IF(C430&gt;=Modélisation!$B$22,Modélisation!$A$22,IF(C430&gt;=Modélisation!$B$21,Modélisation!$A$21,IF(C430&gt;=Modélisation!$B$20,Modélisation!$A$20,IF(C430&gt;=Modélisation!$B$19,Modélisation!$A$19,IF(C430&gt;=Modélisation!$B$18,Modélisation!$A$18,Modélisation!$A$17))))))))))))</f>
        <v/>
      </c>
      <c r="F430" s="1" t="str">
        <f>IF(ISBLANK(C430),"",VLOOKUP(E430,Modélisation!$A$17:$H$23,8,FALSE))</f>
        <v/>
      </c>
      <c r="G430" s="4" t="str">
        <f>IF(ISBLANK(C430),"",IF(Modélisation!$B$3="Oui",IF(D430=Liste!$F$2,0%,VLOOKUP(D430,Modélisation!$A$69:$B$86,2,FALSE)),""))</f>
        <v/>
      </c>
      <c r="H430" s="1" t="str">
        <f>IF(ISBLANK(C430),"",IF(Modélisation!$B$3="Oui",F430*(1-G430),F430))</f>
        <v/>
      </c>
    </row>
    <row r="431" spans="1:8" x14ac:dyDescent="0.35">
      <c r="A431" s="2">
        <v>430</v>
      </c>
      <c r="B431" s="36"/>
      <c r="C431" s="39"/>
      <c r="D431" s="37"/>
      <c r="E431" s="1" t="str">
        <f>IF(ISBLANK(C431),"",IF(Modélisation!$B$10=3,IF(C431&gt;=Modélisation!$B$19,Modélisation!$A$19,IF(C431&gt;=Modélisation!$B$18,Modélisation!$A$18,Modélisation!$A$17)),IF(Modélisation!$B$10=4,IF(C431&gt;=Modélisation!$B$20,Modélisation!$A$20,IF(C431&gt;=Modélisation!$B$19,Modélisation!$A$19,IF(C431&gt;=Modélisation!$B$18,Modélisation!$A$18,Modélisation!$A$17))),IF(Modélisation!$B$10=5,IF(C431&gt;=Modélisation!$B$21,Modélisation!$A$21,IF(C431&gt;=Modélisation!$B$20,Modélisation!$A$20,IF(C431&gt;=Modélisation!$B$19,Modélisation!$A$19,IF(C431&gt;=Modélisation!$B$18,Modélisation!$A$18,Modélisation!$A$17)))),IF(Modélisation!$B$10=6,IF(C431&gt;=Modélisation!$B$22,Modélisation!$A$22,IF(C431&gt;=Modélisation!$B$21,Modélisation!$A$21,IF(C431&gt;=Modélisation!$B$20,Modélisation!$A$20,IF(C431&gt;=Modélisation!$B$19,Modélisation!$A$19,IF(C431&gt;=Modélisation!$B$18,Modélisation!$A$18,Modélisation!$A$17))))),IF(Modélisation!$B$10=7,IF(C431&gt;=Modélisation!$B$23,Modélisation!$A$23,IF(C431&gt;=Modélisation!$B$22,Modélisation!$A$22,IF(C431&gt;=Modélisation!$B$21,Modélisation!$A$21,IF(C431&gt;=Modélisation!$B$20,Modélisation!$A$20,IF(C431&gt;=Modélisation!$B$19,Modélisation!$A$19,IF(C431&gt;=Modélisation!$B$18,Modélisation!$A$18,Modélisation!$A$17))))))))))))</f>
        <v/>
      </c>
      <c r="F431" s="1" t="str">
        <f>IF(ISBLANK(C431),"",VLOOKUP(E431,Modélisation!$A$17:$H$23,8,FALSE))</f>
        <v/>
      </c>
      <c r="G431" s="4" t="str">
        <f>IF(ISBLANK(C431),"",IF(Modélisation!$B$3="Oui",IF(D431=Liste!$F$2,0%,VLOOKUP(D431,Modélisation!$A$69:$B$86,2,FALSE)),""))</f>
        <v/>
      </c>
      <c r="H431" s="1" t="str">
        <f>IF(ISBLANK(C431),"",IF(Modélisation!$B$3="Oui",F431*(1-G431),F431))</f>
        <v/>
      </c>
    </row>
    <row r="432" spans="1:8" x14ac:dyDescent="0.35">
      <c r="A432" s="2">
        <v>431</v>
      </c>
      <c r="B432" s="36"/>
      <c r="C432" s="39"/>
      <c r="D432" s="37"/>
      <c r="E432" s="1" t="str">
        <f>IF(ISBLANK(C432),"",IF(Modélisation!$B$10=3,IF(C432&gt;=Modélisation!$B$19,Modélisation!$A$19,IF(C432&gt;=Modélisation!$B$18,Modélisation!$A$18,Modélisation!$A$17)),IF(Modélisation!$B$10=4,IF(C432&gt;=Modélisation!$B$20,Modélisation!$A$20,IF(C432&gt;=Modélisation!$B$19,Modélisation!$A$19,IF(C432&gt;=Modélisation!$B$18,Modélisation!$A$18,Modélisation!$A$17))),IF(Modélisation!$B$10=5,IF(C432&gt;=Modélisation!$B$21,Modélisation!$A$21,IF(C432&gt;=Modélisation!$B$20,Modélisation!$A$20,IF(C432&gt;=Modélisation!$B$19,Modélisation!$A$19,IF(C432&gt;=Modélisation!$B$18,Modélisation!$A$18,Modélisation!$A$17)))),IF(Modélisation!$B$10=6,IF(C432&gt;=Modélisation!$B$22,Modélisation!$A$22,IF(C432&gt;=Modélisation!$B$21,Modélisation!$A$21,IF(C432&gt;=Modélisation!$B$20,Modélisation!$A$20,IF(C432&gt;=Modélisation!$B$19,Modélisation!$A$19,IF(C432&gt;=Modélisation!$B$18,Modélisation!$A$18,Modélisation!$A$17))))),IF(Modélisation!$B$10=7,IF(C432&gt;=Modélisation!$B$23,Modélisation!$A$23,IF(C432&gt;=Modélisation!$B$22,Modélisation!$A$22,IF(C432&gt;=Modélisation!$B$21,Modélisation!$A$21,IF(C432&gt;=Modélisation!$B$20,Modélisation!$A$20,IF(C432&gt;=Modélisation!$B$19,Modélisation!$A$19,IF(C432&gt;=Modélisation!$B$18,Modélisation!$A$18,Modélisation!$A$17))))))))))))</f>
        <v/>
      </c>
      <c r="F432" s="1" t="str">
        <f>IF(ISBLANK(C432),"",VLOOKUP(E432,Modélisation!$A$17:$H$23,8,FALSE))</f>
        <v/>
      </c>
      <c r="G432" s="4" t="str">
        <f>IF(ISBLANK(C432),"",IF(Modélisation!$B$3="Oui",IF(D432=Liste!$F$2,0%,VLOOKUP(D432,Modélisation!$A$69:$B$86,2,FALSE)),""))</f>
        <v/>
      </c>
      <c r="H432" s="1" t="str">
        <f>IF(ISBLANK(C432),"",IF(Modélisation!$B$3="Oui",F432*(1-G432),F432))</f>
        <v/>
      </c>
    </row>
    <row r="433" spans="1:8" x14ac:dyDescent="0.35">
      <c r="A433" s="2">
        <v>432</v>
      </c>
      <c r="B433" s="36"/>
      <c r="C433" s="39"/>
      <c r="D433" s="37"/>
      <c r="E433" s="1" t="str">
        <f>IF(ISBLANK(C433),"",IF(Modélisation!$B$10=3,IF(C433&gt;=Modélisation!$B$19,Modélisation!$A$19,IF(C433&gt;=Modélisation!$B$18,Modélisation!$A$18,Modélisation!$A$17)),IF(Modélisation!$B$10=4,IF(C433&gt;=Modélisation!$B$20,Modélisation!$A$20,IF(C433&gt;=Modélisation!$B$19,Modélisation!$A$19,IF(C433&gt;=Modélisation!$B$18,Modélisation!$A$18,Modélisation!$A$17))),IF(Modélisation!$B$10=5,IF(C433&gt;=Modélisation!$B$21,Modélisation!$A$21,IF(C433&gt;=Modélisation!$B$20,Modélisation!$A$20,IF(C433&gt;=Modélisation!$B$19,Modélisation!$A$19,IF(C433&gt;=Modélisation!$B$18,Modélisation!$A$18,Modélisation!$A$17)))),IF(Modélisation!$B$10=6,IF(C433&gt;=Modélisation!$B$22,Modélisation!$A$22,IF(C433&gt;=Modélisation!$B$21,Modélisation!$A$21,IF(C433&gt;=Modélisation!$B$20,Modélisation!$A$20,IF(C433&gt;=Modélisation!$B$19,Modélisation!$A$19,IF(C433&gt;=Modélisation!$B$18,Modélisation!$A$18,Modélisation!$A$17))))),IF(Modélisation!$B$10=7,IF(C433&gt;=Modélisation!$B$23,Modélisation!$A$23,IF(C433&gt;=Modélisation!$B$22,Modélisation!$A$22,IF(C433&gt;=Modélisation!$B$21,Modélisation!$A$21,IF(C433&gt;=Modélisation!$B$20,Modélisation!$A$20,IF(C433&gt;=Modélisation!$B$19,Modélisation!$A$19,IF(C433&gt;=Modélisation!$B$18,Modélisation!$A$18,Modélisation!$A$17))))))))))))</f>
        <v/>
      </c>
      <c r="F433" s="1" t="str">
        <f>IF(ISBLANK(C433),"",VLOOKUP(E433,Modélisation!$A$17:$H$23,8,FALSE))</f>
        <v/>
      </c>
      <c r="G433" s="4" t="str">
        <f>IF(ISBLANK(C433),"",IF(Modélisation!$B$3="Oui",IF(D433=Liste!$F$2,0%,VLOOKUP(D433,Modélisation!$A$69:$B$86,2,FALSE)),""))</f>
        <v/>
      </c>
      <c r="H433" s="1" t="str">
        <f>IF(ISBLANK(C433),"",IF(Modélisation!$B$3="Oui",F433*(1-G433),F433))</f>
        <v/>
      </c>
    </row>
    <row r="434" spans="1:8" x14ac:dyDescent="0.35">
      <c r="A434" s="2">
        <v>433</v>
      </c>
      <c r="B434" s="36"/>
      <c r="C434" s="39"/>
      <c r="D434" s="37"/>
      <c r="E434" s="1" t="str">
        <f>IF(ISBLANK(C434),"",IF(Modélisation!$B$10=3,IF(C434&gt;=Modélisation!$B$19,Modélisation!$A$19,IF(C434&gt;=Modélisation!$B$18,Modélisation!$A$18,Modélisation!$A$17)),IF(Modélisation!$B$10=4,IF(C434&gt;=Modélisation!$B$20,Modélisation!$A$20,IF(C434&gt;=Modélisation!$B$19,Modélisation!$A$19,IF(C434&gt;=Modélisation!$B$18,Modélisation!$A$18,Modélisation!$A$17))),IF(Modélisation!$B$10=5,IF(C434&gt;=Modélisation!$B$21,Modélisation!$A$21,IF(C434&gt;=Modélisation!$B$20,Modélisation!$A$20,IF(C434&gt;=Modélisation!$B$19,Modélisation!$A$19,IF(C434&gt;=Modélisation!$B$18,Modélisation!$A$18,Modélisation!$A$17)))),IF(Modélisation!$B$10=6,IF(C434&gt;=Modélisation!$B$22,Modélisation!$A$22,IF(C434&gt;=Modélisation!$B$21,Modélisation!$A$21,IF(C434&gt;=Modélisation!$B$20,Modélisation!$A$20,IF(C434&gt;=Modélisation!$B$19,Modélisation!$A$19,IF(C434&gt;=Modélisation!$B$18,Modélisation!$A$18,Modélisation!$A$17))))),IF(Modélisation!$B$10=7,IF(C434&gt;=Modélisation!$B$23,Modélisation!$A$23,IF(C434&gt;=Modélisation!$B$22,Modélisation!$A$22,IF(C434&gt;=Modélisation!$B$21,Modélisation!$A$21,IF(C434&gt;=Modélisation!$B$20,Modélisation!$A$20,IF(C434&gt;=Modélisation!$B$19,Modélisation!$A$19,IF(C434&gt;=Modélisation!$B$18,Modélisation!$A$18,Modélisation!$A$17))))))))))))</f>
        <v/>
      </c>
      <c r="F434" s="1" t="str">
        <f>IF(ISBLANK(C434),"",VLOOKUP(E434,Modélisation!$A$17:$H$23,8,FALSE))</f>
        <v/>
      </c>
      <c r="G434" s="4" t="str">
        <f>IF(ISBLANK(C434),"",IF(Modélisation!$B$3="Oui",IF(D434=Liste!$F$2,0%,VLOOKUP(D434,Modélisation!$A$69:$B$86,2,FALSE)),""))</f>
        <v/>
      </c>
      <c r="H434" s="1" t="str">
        <f>IF(ISBLANK(C434),"",IF(Modélisation!$B$3="Oui",F434*(1-G434),F434))</f>
        <v/>
      </c>
    </row>
    <row r="435" spans="1:8" x14ac:dyDescent="0.35">
      <c r="A435" s="2">
        <v>434</v>
      </c>
      <c r="B435" s="36"/>
      <c r="C435" s="39"/>
      <c r="D435" s="37"/>
      <c r="E435" s="1" t="str">
        <f>IF(ISBLANK(C435),"",IF(Modélisation!$B$10=3,IF(C435&gt;=Modélisation!$B$19,Modélisation!$A$19,IF(C435&gt;=Modélisation!$B$18,Modélisation!$A$18,Modélisation!$A$17)),IF(Modélisation!$B$10=4,IF(C435&gt;=Modélisation!$B$20,Modélisation!$A$20,IF(C435&gt;=Modélisation!$B$19,Modélisation!$A$19,IF(C435&gt;=Modélisation!$B$18,Modélisation!$A$18,Modélisation!$A$17))),IF(Modélisation!$B$10=5,IF(C435&gt;=Modélisation!$B$21,Modélisation!$A$21,IF(C435&gt;=Modélisation!$B$20,Modélisation!$A$20,IF(C435&gt;=Modélisation!$B$19,Modélisation!$A$19,IF(C435&gt;=Modélisation!$B$18,Modélisation!$A$18,Modélisation!$A$17)))),IF(Modélisation!$B$10=6,IF(C435&gt;=Modélisation!$B$22,Modélisation!$A$22,IF(C435&gt;=Modélisation!$B$21,Modélisation!$A$21,IF(C435&gt;=Modélisation!$B$20,Modélisation!$A$20,IF(C435&gt;=Modélisation!$B$19,Modélisation!$A$19,IF(C435&gt;=Modélisation!$B$18,Modélisation!$A$18,Modélisation!$A$17))))),IF(Modélisation!$B$10=7,IF(C435&gt;=Modélisation!$B$23,Modélisation!$A$23,IF(C435&gt;=Modélisation!$B$22,Modélisation!$A$22,IF(C435&gt;=Modélisation!$B$21,Modélisation!$A$21,IF(C435&gt;=Modélisation!$B$20,Modélisation!$A$20,IF(C435&gt;=Modélisation!$B$19,Modélisation!$A$19,IF(C435&gt;=Modélisation!$B$18,Modélisation!$A$18,Modélisation!$A$17))))))))))))</f>
        <v/>
      </c>
      <c r="F435" s="1" t="str">
        <f>IF(ISBLANK(C435),"",VLOOKUP(E435,Modélisation!$A$17:$H$23,8,FALSE))</f>
        <v/>
      </c>
      <c r="G435" s="4" t="str">
        <f>IF(ISBLANK(C435),"",IF(Modélisation!$B$3="Oui",IF(D435=Liste!$F$2,0%,VLOOKUP(D435,Modélisation!$A$69:$B$86,2,FALSE)),""))</f>
        <v/>
      </c>
      <c r="H435" s="1" t="str">
        <f>IF(ISBLANK(C435),"",IF(Modélisation!$B$3="Oui",F435*(1-G435),F435))</f>
        <v/>
      </c>
    </row>
    <row r="436" spans="1:8" x14ac:dyDescent="0.35">
      <c r="A436" s="2">
        <v>435</v>
      </c>
      <c r="B436" s="36"/>
      <c r="C436" s="39"/>
      <c r="D436" s="37"/>
      <c r="E436" s="1" t="str">
        <f>IF(ISBLANK(C436),"",IF(Modélisation!$B$10=3,IF(C436&gt;=Modélisation!$B$19,Modélisation!$A$19,IF(C436&gt;=Modélisation!$B$18,Modélisation!$A$18,Modélisation!$A$17)),IF(Modélisation!$B$10=4,IF(C436&gt;=Modélisation!$B$20,Modélisation!$A$20,IF(C436&gt;=Modélisation!$B$19,Modélisation!$A$19,IF(C436&gt;=Modélisation!$B$18,Modélisation!$A$18,Modélisation!$A$17))),IF(Modélisation!$B$10=5,IF(C436&gt;=Modélisation!$B$21,Modélisation!$A$21,IF(C436&gt;=Modélisation!$B$20,Modélisation!$A$20,IF(C436&gt;=Modélisation!$B$19,Modélisation!$A$19,IF(C436&gt;=Modélisation!$B$18,Modélisation!$A$18,Modélisation!$A$17)))),IF(Modélisation!$B$10=6,IF(C436&gt;=Modélisation!$B$22,Modélisation!$A$22,IF(C436&gt;=Modélisation!$B$21,Modélisation!$A$21,IF(C436&gt;=Modélisation!$B$20,Modélisation!$A$20,IF(C436&gt;=Modélisation!$B$19,Modélisation!$A$19,IF(C436&gt;=Modélisation!$B$18,Modélisation!$A$18,Modélisation!$A$17))))),IF(Modélisation!$B$10=7,IF(C436&gt;=Modélisation!$B$23,Modélisation!$A$23,IF(C436&gt;=Modélisation!$B$22,Modélisation!$A$22,IF(C436&gt;=Modélisation!$B$21,Modélisation!$A$21,IF(C436&gt;=Modélisation!$B$20,Modélisation!$A$20,IF(C436&gt;=Modélisation!$B$19,Modélisation!$A$19,IF(C436&gt;=Modélisation!$B$18,Modélisation!$A$18,Modélisation!$A$17))))))))))))</f>
        <v/>
      </c>
      <c r="F436" s="1" t="str">
        <f>IF(ISBLANK(C436),"",VLOOKUP(E436,Modélisation!$A$17:$H$23,8,FALSE))</f>
        <v/>
      </c>
      <c r="G436" s="4" t="str">
        <f>IF(ISBLANK(C436),"",IF(Modélisation!$B$3="Oui",IF(D436=Liste!$F$2,0%,VLOOKUP(D436,Modélisation!$A$69:$B$86,2,FALSE)),""))</f>
        <v/>
      </c>
      <c r="H436" s="1" t="str">
        <f>IF(ISBLANK(C436),"",IF(Modélisation!$B$3="Oui",F436*(1-G436),F436))</f>
        <v/>
      </c>
    </row>
    <row r="437" spans="1:8" x14ac:dyDescent="0.35">
      <c r="A437" s="2">
        <v>436</v>
      </c>
      <c r="B437" s="36"/>
      <c r="C437" s="39"/>
      <c r="D437" s="37"/>
      <c r="E437" s="1" t="str">
        <f>IF(ISBLANK(C437),"",IF(Modélisation!$B$10=3,IF(C437&gt;=Modélisation!$B$19,Modélisation!$A$19,IF(C437&gt;=Modélisation!$B$18,Modélisation!$A$18,Modélisation!$A$17)),IF(Modélisation!$B$10=4,IF(C437&gt;=Modélisation!$B$20,Modélisation!$A$20,IF(C437&gt;=Modélisation!$B$19,Modélisation!$A$19,IF(C437&gt;=Modélisation!$B$18,Modélisation!$A$18,Modélisation!$A$17))),IF(Modélisation!$B$10=5,IF(C437&gt;=Modélisation!$B$21,Modélisation!$A$21,IF(C437&gt;=Modélisation!$B$20,Modélisation!$A$20,IF(C437&gt;=Modélisation!$B$19,Modélisation!$A$19,IF(C437&gt;=Modélisation!$B$18,Modélisation!$A$18,Modélisation!$A$17)))),IF(Modélisation!$B$10=6,IF(C437&gt;=Modélisation!$B$22,Modélisation!$A$22,IF(C437&gt;=Modélisation!$B$21,Modélisation!$A$21,IF(C437&gt;=Modélisation!$B$20,Modélisation!$A$20,IF(C437&gt;=Modélisation!$B$19,Modélisation!$A$19,IF(C437&gt;=Modélisation!$B$18,Modélisation!$A$18,Modélisation!$A$17))))),IF(Modélisation!$B$10=7,IF(C437&gt;=Modélisation!$B$23,Modélisation!$A$23,IF(C437&gt;=Modélisation!$B$22,Modélisation!$A$22,IF(C437&gt;=Modélisation!$B$21,Modélisation!$A$21,IF(C437&gt;=Modélisation!$B$20,Modélisation!$A$20,IF(C437&gt;=Modélisation!$B$19,Modélisation!$A$19,IF(C437&gt;=Modélisation!$B$18,Modélisation!$A$18,Modélisation!$A$17))))))))))))</f>
        <v/>
      </c>
      <c r="F437" s="1" t="str">
        <f>IF(ISBLANK(C437),"",VLOOKUP(E437,Modélisation!$A$17:$H$23,8,FALSE))</f>
        <v/>
      </c>
      <c r="G437" s="4" t="str">
        <f>IF(ISBLANK(C437),"",IF(Modélisation!$B$3="Oui",IF(D437=Liste!$F$2,0%,VLOOKUP(D437,Modélisation!$A$69:$B$86,2,FALSE)),""))</f>
        <v/>
      </c>
      <c r="H437" s="1" t="str">
        <f>IF(ISBLANK(C437),"",IF(Modélisation!$B$3="Oui",F437*(1-G437),F437))</f>
        <v/>
      </c>
    </row>
    <row r="438" spans="1:8" x14ac:dyDescent="0.35">
      <c r="A438" s="2">
        <v>437</v>
      </c>
      <c r="B438" s="36"/>
      <c r="C438" s="39"/>
      <c r="D438" s="37"/>
      <c r="E438" s="1" t="str">
        <f>IF(ISBLANK(C438),"",IF(Modélisation!$B$10=3,IF(C438&gt;=Modélisation!$B$19,Modélisation!$A$19,IF(C438&gt;=Modélisation!$B$18,Modélisation!$A$18,Modélisation!$A$17)),IF(Modélisation!$B$10=4,IF(C438&gt;=Modélisation!$B$20,Modélisation!$A$20,IF(C438&gt;=Modélisation!$B$19,Modélisation!$A$19,IF(C438&gt;=Modélisation!$B$18,Modélisation!$A$18,Modélisation!$A$17))),IF(Modélisation!$B$10=5,IF(C438&gt;=Modélisation!$B$21,Modélisation!$A$21,IF(C438&gt;=Modélisation!$B$20,Modélisation!$A$20,IF(C438&gt;=Modélisation!$B$19,Modélisation!$A$19,IF(C438&gt;=Modélisation!$B$18,Modélisation!$A$18,Modélisation!$A$17)))),IF(Modélisation!$B$10=6,IF(C438&gt;=Modélisation!$B$22,Modélisation!$A$22,IF(C438&gt;=Modélisation!$B$21,Modélisation!$A$21,IF(C438&gt;=Modélisation!$B$20,Modélisation!$A$20,IF(C438&gt;=Modélisation!$B$19,Modélisation!$A$19,IF(C438&gt;=Modélisation!$B$18,Modélisation!$A$18,Modélisation!$A$17))))),IF(Modélisation!$B$10=7,IF(C438&gt;=Modélisation!$B$23,Modélisation!$A$23,IF(C438&gt;=Modélisation!$B$22,Modélisation!$A$22,IF(C438&gt;=Modélisation!$B$21,Modélisation!$A$21,IF(C438&gt;=Modélisation!$B$20,Modélisation!$A$20,IF(C438&gt;=Modélisation!$B$19,Modélisation!$A$19,IF(C438&gt;=Modélisation!$B$18,Modélisation!$A$18,Modélisation!$A$17))))))))))))</f>
        <v/>
      </c>
      <c r="F438" s="1" t="str">
        <f>IF(ISBLANK(C438),"",VLOOKUP(E438,Modélisation!$A$17:$H$23,8,FALSE))</f>
        <v/>
      </c>
      <c r="G438" s="4" t="str">
        <f>IF(ISBLANK(C438),"",IF(Modélisation!$B$3="Oui",IF(D438=Liste!$F$2,0%,VLOOKUP(D438,Modélisation!$A$69:$B$86,2,FALSE)),""))</f>
        <v/>
      </c>
      <c r="H438" s="1" t="str">
        <f>IF(ISBLANK(C438),"",IF(Modélisation!$B$3="Oui",F438*(1-G438),F438))</f>
        <v/>
      </c>
    </row>
    <row r="439" spans="1:8" x14ac:dyDescent="0.35">
      <c r="A439" s="2">
        <v>438</v>
      </c>
      <c r="B439" s="36"/>
      <c r="C439" s="39"/>
      <c r="D439" s="37"/>
      <c r="E439" s="1" t="str">
        <f>IF(ISBLANK(C439),"",IF(Modélisation!$B$10=3,IF(C439&gt;=Modélisation!$B$19,Modélisation!$A$19,IF(C439&gt;=Modélisation!$B$18,Modélisation!$A$18,Modélisation!$A$17)),IF(Modélisation!$B$10=4,IF(C439&gt;=Modélisation!$B$20,Modélisation!$A$20,IF(C439&gt;=Modélisation!$B$19,Modélisation!$A$19,IF(C439&gt;=Modélisation!$B$18,Modélisation!$A$18,Modélisation!$A$17))),IF(Modélisation!$B$10=5,IF(C439&gt;=Modélisation!$B$21,Modélisation!$A$21,IF(C439&gt;=Modélisation!$B$20,Modélisation!$A$20,IF(C439&gt;=Modélisation!$B$19,Modélisation!$A$19,IF(C439&gt;=Modélisation!$B$18,Modélisation!$A$18,Modélisation!$A$17)))),IF(Modélisation!$B$10=6,IF(C439&gt;=Modélisation!$B$22,Modélisation!$A$22,IF(C439&gt;=Modélisation!$B$21,Modélisation!$A$21,IF(C439&gt;=Modélisation!$B$20,Modélisation!$A$20,IF(C439&gt;=Modélisation!$B$19,Modélisation!$A$19,IF(C439&gt;=Modélisation!$B$18,Modélisation!$A$18,Modélisation!$A$17))))),IF(Modélisation!$B$10=7,IF(C439&gt;=Modélisation!$B$23,Modélisation!$A$23,IF(C439&gt;=Modélisation!$B$22,Modélisation!$A$22,IF(C439&gt;=Modélisation!$B$21,Modélisation!$A$21,IF(C439&gt;=Modélisation!$B$20,Modélisation!$A$20,IF(C439&gt;=Modélisation!$B$19,Modélisation!$A$19,IF(C439&gt;=Modélisation!$B$18,Modélisation!$A$18,Modélisation!$A$17))))))))))))</f>
        <v/>
      </c>
      <c r="F439" s="1" t="str">
        <f>IF(ISBLANK(C439),"",VLOOKUP(E439,Modélisation!$A$17:$H$23,8,FALSE))</f>
        <v/>
      </c>
      <c r="G439" s="4" t="str">
        <f>IF(ISBLANK(C439),"",IF(Modélisation!$B$3="Oui",IF(D439=Liste!$F$2,0%,VLOOKUP(D439,Modélisation!$A$69:$B$86,2,FALSE)),""))</f>
        <v/>
      </c>
      <c r="H439" s="1" t="str">
        <f>IF(ISBLANK(C439),"",IF(Modélisation!$B$3="Oui",F439*(1-G439),F439))</f>
        <v/>
      </c>
    </row>
    <row r="440" spans="1:8" x14ac:dyDescent="0.35">
      <c r="A440" s="2">
        <v>439</v>
      </c>
      <c r="B440" s="36"/>
      <c r="C440" s="39"/>
      <c r="D440" s="37"/>
      <c r="E440" s="1" t="str">
        <f>IF(ISBLANK(C440),"",IF(Modélisation!$B$10=3,IF(C440&gt;=Modélisation!$B$19,Modélisation!$A$19,IF(C440&gt;=Modélisation!$B$18,Modélisation!$A$18,Modélisation!$A$17)),IF(Modélisation!$B$10=4,IF(C440&gt;=Modélisation!$B$20,Modélisation!$A$20,IF(C440&gt;=Modélisation!$B$19,Modélisation!$A$19,IF(C440&gt;=Modélisation!$B$18,Modélisation!$A$18,Modélisation!$A$17))),IF(Modélisation!$B$10=5,IF(C440&gt;=Modélisation!$B$21,Modélisation!$A$21,IF(C440&gt;=Modélisation!$B$20,Modélisation!$A$20,IF(C440&gt;=Modélisation!$B$19,Modélisation!$A$19,IF(C440&gt;=Modélisation!$B$18,Modélisation!$A$18,Modélisation!$A$17)))),IF(Modélisation!$B$10=6,IF(C440&gt;=Modélisation!$B$22,Modélisation!$A$22,IF(C440&gt;=Modélisation!$B$21,Modélisation!$A$21,IF(C440&gt;=Modélisation!$B$20,Modélisation!$A$20,IF(C440&gt;=Modélisation!$B$19,Modélisation!$A$19,IF(C440&gt;=Modélisation!$B$18,Modélisation!$A$18,Modélisation!$A$17))))),IF(Modélisation!$B$10=7,IF(C440&gt;=Modélisation!$B$23,Modélisation!$A$23,IF(C440&gt;=Modélisation!$B$22,Modélisation!$A$22,IF(C440&gt;=Modélisation!$B$21,Modélisation!$A$21,IF(C440&gt;=Modélisation!$B$20,Modélisation!$A$20,IF(C440&gt;=Modélisation!$B$19,Modélisation!$A$19,IF(C440&gt;=Modélisation!$B$18,Modélisation!$A$18,Modélisation!$A$17))))))))))))</f>
        <v/>
      </c>
      <c r="F440" s="1" t="str">
        <f>IF(ISBLANK(C440),"",VLOOKUP(E440,Modélisation!$A$17:$H$23,8,FALSE))</f>
        <v/>
      </c>
      <c r="G440" s="4" t="str">
        <f>IF(ISBLANK(C440),"",IF(Modélisation!$B$3="Oui",IF(D440=Liste!$F$2,0%,VLOOKUP(D440,Modélisation!$A$69:$B$86,2,FALSE)),""))</f>
        <v/>
      </c>
      <c r="H440" s="1" t="str">
        <f>IF(ISBLANK(C440),"",IF(Modélisation!$B$3="Oui",F440*(1-G440),F440))</f>
        <v/>
      </c>
    </row>
    <row r="441" spans="1:8" x14ac:dyDescent="0.35">
      <c r="A441" s="2">
        <v>440</v>
      </c>
      <c r="B441" s="36"/>
      <c r="C441" s="39"/>
      <c r="D441" s="37"/>
      <c r="E441" s="1" t="str">
        <f>IF(ISBLANK(C441),"",IF(Modélisation!$B$10=3,IF(C441&gt;=Modélisation!$B$19,Modélisation!$A$19,IF(C441&gt;=Modélisation!$B$18,Modélisation!$A$18,Modélisation!$A$17)),IF(Modélisation!$B$10=4,IF(C441&gt;=Modélisation!$B$20,Modélisation!$A$20,IF(C441&gt;=Modélisation!$B$19,Modélisation!$A$19,IF(C441&gt;=Modélisation!$B$18,Modélisation!$A$18,Modélisation!$A$17))),IF(Modélisation!$B$10=5,IF(C441&gt;=Modélisation!$B$21,Modélisation!$A$21,IF(C441&gt;=Modélisation!$B$20,Modélisation!$A$20,IF(C441&gt;=Modélisation!$B$19,Modélisation!$A$19,IF(C441&gt;=Modélisation!$B$18,Modélisation!$A$18,Modélisation!$A$17)))),IF(Modélisation!$B$10=6,IF(C441&gt;=Modélisation!$B$22,Modélisation!$A$22,IF(C441&gt;=Modélisation!$B$21,Modélisation!$A$21,IF(C441&gt;=Modélisation!$B$20,Modélisation!$A$20,IF(C441&gt;=Modélisation!$B$19,Modélisation!$A$19,IF(C441&gt;=Modélisation!$B$18,Modélisation!$A$18,Modélisation!$A$17))))),IF(Modélisation!$B$10=7,IF(C441&gt;=Modélisation!$B$23,Modélisation!$A$23,IF(C441&gt;=Modélisation!$B$22,Modélisation!$A$22,IF(C441&gt;=Modélisation!$B$21,Modélisation!$A$21,IF(C441&gt;=Modélisation!$B$20,Modélisation!$A$20,IF(C441&gt;=Modélisation!$B$19,Modélisation!$A$19,IF(C441&gt;=Modélisation!$B$18,Modélisation!$A$18,Modélisation!$A$17))))))))))))</f>
        <v/>
      </c>
      <c r="F441" s="1" t="str">
        <f>IF(ISBLANK(C441),"",VLOOKUP(E441,Modélisation!$A$17:$H$23,8,FALSE))</f>
        <v/>
      </c>
      <c r="G441" s="4" t="str">
        <f>IF(ISBLANK(C441),"",IF(Modélisation!$B$3="Oui",IF(D441=Liste!$F$2,0%,VLOOKUP(D441,Modélisation!$A$69:$B$86,2,FALSE)),""))</f>
        <v/>
      </c>
      <c r="H441" s="1" t="str">
        <f>IF(ISBLANK(C441),"",IF(Modélisation!$B$3="Oui",F441*(1-G441),F441))</f>
        <v/>
      </c>
    </row>
    <row r="442" spans="1:8" x14ac:dyDescent="0.35">
      <c r="A442" s="2">
        <v>441</v>
      </c>
      <c r="B442" s="36"/>
      <c r="C442" s="39"/>
      <c r="D442" s="37"/>
      <c r="E442" s="1" t="str">
        <f>IF(ISBLANK(C442),"",IF(Modélisation!$B$10=3,IF(C442&gt;=Modélisation!$B$19,Modélisation!$A$19,IF(C442&gt;=Modélisation!$B$18,Modélisation!$A$18,Modélisation!$A$17)),IF(Modélisation!$B$10=4,IF(C442&gt;=Modélisation!$B$20,Modélisation!$A$20,IF(C442&gt;=Modélisation!$B$19,Modélisation!$A$19,IF(C442&gt;=Modélisation!$B$18,Modélisation!$A$18,Modélisation!$A$17))),IF(Modélisation!$B$10=5,IF(C442&gt;=Modélisation!$B$21,Modélisation!$A$21,IF(C442&gt;=Modélisation!$B$20,Modélisation!$A$20,IF(C442&gt;=Modélisation!$B$19,Modélisation!$A$19,IF(C442&gt;=Modélisation!$B$18,Modélisation!$A$18,Modélisation!$A$17)))),IF(Modélisation!$B$10=6,IF(C442&gt;=Modélisation!$B$22,Modélisation!$A$22,IF(C442&gt;=Modélisation!$B$21,Modélisation!$A$21,IF(C442&gt;=Modélisation!$B$20,Modélisation!$A$20,IF(C442&gt;=Modélisation!$B$19,Modélisation!$A$19,IF(C442&gt;=Modélisation!$B$18,Modélisation!$A$18,Modélisation!$A$17))))),IF(Modélisation!$B$10=7,IF(C442&gt;=Modélisation!$B$23,Modélisation!$A$23,IF(C442&gt;=Modélisation!$B$22,Modélisation!$A$22,IF(C442&gt;=Modélisation!$B$21,Modélisation!$A$21,IF(C442&gt;=Modélisation!$B$20,Modélisation!$A$20,IF(C442&gt;=Modélisation!$B$19,Modélisation!$A$19,IF(C442&gt;=Modélisation!$B$18,Modélisation!$A$18,Modélisation!$A$17))))))))))))</f>
        <v/>
      </c>
      <c r="F442" s="1" t="str">
        <f>IF(ISBLANK(C442),"",VLOOKUP(E442,Modélisation!$A$17:$H$23,8,FALSE))</f>
        <v/>
      </c>
      <c r="G442" s="4" t="str">
        <f>IF(ISBLANK(C442),"",IF(Modélisation!$B$3="Oui",IF(D442=Liste!$F$2,0%,VLOOKUP(D442,Modélisation!$A$69:$B$86,2,FALSE)),""))</f>
        <v/>
      </c>
      <c r="H442" s="1" t="str">
        <f>IF(ISBLANK(C442),"",IF(Modélisation!$B$3="Oui",F442*(1-G442),F442))</f>
        <v/>
      </c>
    </row>
    <row r="443" spans="1:8" x14ac:dyDescent="0.35">
      <c r="A443" s="2">
        <v>442</v>
      </c>
      <c r="B443" s="36"/>
      <c r="C443" s="39"/>
      <c r="D443" s="37"/>
      <c r="E443" s="1" t="str">
        <f>IF(ISBLANK(C443),"",IF(Modélisation!$B$10=3,IF(C443&gt;=Modélisation!$B$19,Modélisation!$A$19,IF(C443&gt;=Modélisation!$B$18,Modélisation!$A$18,Modélisation!$A$17)),IF(Modélisation!$B$10=4,IF(C443&gt;=Modélisation!$B$20,Modélisation!$A$20,IF(C443&gt;=Modélisation!$B$19,Modélisation!$A$19,IF(C443&gt;=Modélisation!$B$18,Modélisation!$A$18,Modélisation!$A$17))),IF(Modélisation!$B$10=5,IF(C443&gt;=Modélisation!$B$21,Modélisation!$A$21,IF(C443&gt;=Modélisation!$B$20,Modélisation!$A$20,IF(C443&gt;=Modélisation!$B$19,Modélisation!$A$19,IF(C443&gt;=Modélisation!$B$18,Modélisation!$A$18,Modélisation!$A$17)))),IF(Modélisation!$B$10=6,IF(C443&gt;=Modélisation!$B$22,Modélisation!$A$22,IF(C443&gt;=Modélisation!$B$21,Modélisation!$A$21,IF(C443&gt;=Modélisation!$B$20,Modélisation!$A$20,IF(C443&gt;=Modélisation!$B$19,Modélisation!$A$19,IF(C443&gt;=Modélisation!$B$18,Modélisation!$A$18,Modélisation!$A$17))))),IF(Modélisation!$B$10=7,IF(C443&gt;=Modélisation!$B$23,Modélisation!$A$23,IF(C443&gt;=Modélisation!$B$22,Modélisation!$A$22,IF(C443&gt;=Modélisation!$B$21,Modélisation!$A$21,IF(C443&gt;=Modélisation!$B$20,Modélisation!$A$20,IF(C443&gt;=Modélisation!$B$19,Modélisation!$A$19,IF(C443&gt;=Modélisation!$B$18,Modélisation!$A$18,Modélisation!$A$17))))))))))))</f>
        <v/>
      </c>
      <c r="F443" s="1" t="str">
        <f>IF(ISBLANK(C443),"",VLOOKUP(E443,Modélisation!$A$17:$H$23,8,FALSE))</f>
        <v/>
      </c>
      <c r="G443" s="4" t="str">
        <f>IF(ISBLANK(C443),"",IF(Modélisation!$B$3="Oui",IF(D443=Liste!$F$2,0%,VLOOKUP(D443,Modélisation!$A$69:$B$86,2,FALSE)),""))</f>
        <v/>
      </c>
      <c r="H443" s="1" t="str">
        <f>IF(ISBLANK(C443),"",IF(Modélisation!$B$3="Oui",F443*(1-G443),F443))</f>
        <v/>
      </c>
    </row>
    <row r="444" spans="1:8" x14ac:dyDescent="0.35">
      <c r="A444" s="2">
        <v>443</v>
      </c>
      <c r="B444" s="36"/>
      <c r="C444" s="39"/>
      <c r="D444" s="37"/>
      <c r="E444" s="1" t="str">
        <f>IF(ISBLANK(C444),"",IF(Modélisation!$B$10=3,IF(C444&gt;=Modélisation!$B$19,Modélisation!$A$19,IF(C444&gt;=Modélisation!$B$18,Modélisation!$A$18,Modélisation!$A$17)),IF(Modélisation!$B$10=4,IF(C444&gt;=Modélisation!$B$20,Modélisation!$A$20,IF(C444&gt;=Modélisation!$B$19,Modélisation!$A$19,IF(C444&gt;=Modélisation!$B$18,Modélisation!$A$18,Modélisation!$A$17))),IF(Modélisation!$B$10=5,IF(C444&gt;=Modélisation!$B$21,Modélisation!$A$21,IF(C444&gt;=Modélisation!$B$20,Modélisation!$A$20,IF(C444&gt;=Modélisation!$B$19,Modélisation!$A$19,IF(C444&gt;=Modélisation!$B$18,Modélisation!$A$18,Modélisation!$A$17)))),IF(Modélisation!$B$10=6,IF(C444&gt;=Modélisation!$B$22,Modélisation!$A$22,IF(C444&gt;=Modélisation!$B$21,Modélisation!$A$21,IF(C444&gt;=Modélisation!$B$20,Modélisation!$A$20,IF(C444&gt;=Modélisation!$B$19,Modélisation!$A$19,IF(C444&gt;=Modélisation!$B$18,Modélisation!$A$18,Modélisation!$A$17))))),IF(Modélisation!$B$10=7,IF(C444&gt;=Modélisation!$B$23,Modélisation!$A$23,IF(C444&gt;=Modélisation!$B$22,Modélisation!$A$22,IF(C444&gt;=Modélisation!$B$21,Modélisation!$A$21,IF(C444&gt;=Modélisation!$B$20,Modélisation!$A$20,IF(C444&gt;=Modélisation!$B$19,Modélisation!$A$19,IF(C444&gt;=Modélisation!$B$18,Modélisation!$A$18,Modélisation!$A$17))))))))))))</f>
        <v/>
      </c>
      <c r="F444" s="1" t="str">
        <f>IF(ISBLANK(C444),"",VLOOKUP(E444,Modélisation!$A$17:$H$23,8,FALSE))</f>
        <v/>
      </c>
      <c r="G444" s="4" t="str">
        <f>IF(ISBLANK(C444),"",IF(Modélisation!$B$3="Oui",IF(D444=Liste!$F$2,0%,VLOOKUP(D444,Modélisation!$A$69:$B$86,2,FALSE)),""))</f>
        <v/>
      </c>
      <c r="H444" s="1" t="str">
        <f>IF(ISBLANK(C444),"",IF(Modélisation!$B$3="Oui",F444*(1-G444),F444))</f>
        <v/>
      </c>
    </row>
    <row r="445" spans="1:8" x14ac:dyDescent="0.35">
      <c r="A445" s="2">
        <v>444</v>
      </c>
      <c r="B445" s="36"/>
      <c r="C445" s="39"/>
      <c r="D445" s="37"/>
      <c r="E445" s="1" t="str">
        <f>IF(ISBLANK(C445),"",IF(Modélisation!$B$10=3,IF(C445&gt;=Modélisation!$B$19,Modélisation!$A$19,IF(C445&gt;=Modélisation!$B$18,Modélisation!$A$18,Modélisation!$A$17)),IF(Modélisation!$B$10=4,IF(C445&gt;=Modélisation!$B$20,Modélisation!$A$20,IF(C445&gt;=Modélisation!$B$19,Modélisation!$A$19,IF(C445&gt;=Modélisation!$B$18,Modélisation!$A$18,Modélisation!$A$17))),IF(Modélisation!$B$10=5,IF(C445&gt;=Modélisation!$B$21,Modélisation!$A$21,IF(C445&gt;=Modélisation!$B$20,Modélisation!$A$20,IF(C445&gt;=Modélisation!$B$19,Modélisation!$A$19,IF(C445&gt;=Modélisation!$B$18,Modélisation!$A$18,Modélisation!$A$17)))),IF(Modélisation!$B$10=6,IF(C445&gt;=Modélisation!$B$22,Modélisation!$A$22,IF(C445&gt;=Modélisation!$B$21,Modélisation!$A$21,IF(C445&gt;=Modélisation!$B$20,Modélisation!$A$20,IF(C445&gt;=Modélisation!$B$19,Modélisation!$A$19,IF(C445&gt;=Modélisation!$B$18,Modélisation!$A$18,Modélisation!$A$17))))),IF(Modélisation!$B$10=7,IF(C445&gt;=Modélisation!$B$23,Modélisation!$A$23,IF(C445&gt;=Modélisation!$B$22,Modélisation!$A$22,IF(C445&gt;=Modélisation!$B$21,Modélisation!$A$21,IF(C445&gt;=Modélisation!$B$20,Modélisation!$A$20,IF(C445&gt;=Modélisation!$B$19,Modélisation!$A$19,IF(C445&gt;=Modélisation!$B$18,Modélisation!$A$18,Modélisation!$A$17))))))))))))</f>
        <v/>
      </c>
      <c r="F445" s="1" t="str">
        <f>IF(ISBLANK(C445),"",VLOOKUP(E445,Modélisation!$A$17:$H$23,8,FALSE))</f>
        <v/>
      </c>
      <c r="G445" s="4" t="str">
        <f>IF(ISBLANK(C445),"",IF(Modélisation!$B$3="Oui",IF(D445=Liste!$F$2,0%,VLOOKUP(D445,Modélisation!$A$69:$B$86,2,FALSE)),""))</f>
        <v/>
      </c>
      <c r="H445" s="1" t="str">
        <f>IF(ISBLANK(C445),"",IF(Modélisation!$B$3="Oui",F445*(1-G445),F445))</f>
        <v/>
      </c>
    </row>
    <row r="446" spans="1:8" x14ac:dyDescent="0.35">
      <c r="A446" s="2">
        <v>445</v>
      </c>
      <c r="B446" s="36"/>
      <c r="C446" s="39"/>
      <c r="D446" s="37"/>
      <c r="E446" s="1" t="str">
        <f>IF(ISBLANK(C446),"",IF(Modélisation!$B$10=3,IF(C446&gt;=Modélisation!$B$19,Modélisation!$A$19,IF(C446&gt;=Modélisation!$B$18,Modélisation!$A$18,Modélisation!$A$17)),IF(Modélisation!$B$10=4,IF(C446&gt;=Modélisation!$B$20,Modélisation!$A$20,IF(C446&gt;=Modélisation!$B$19,Modélisation!$A$19,IF(C446&gt;=Modélisation!$B$18,Modélisation!$A$18,Modélisation!$A$17))),IF(Modélisation!$B$10=5,IF(C446&gt;=Modélisation!$B$21,Modélisation!$A$21,IF(C446&gt;=Modélisation!$B$20,Modélisation!$A$20,IF(C446&gt;=Modélisation!$B$19,Modélisation!$A$19,IF(C446&gt;=Modélisation!$B$18,Modélisation!$A$18,Modélisation!$A$17)))),IF(Modélisation!$B$10=6,IF(C446&gt;=Modélisation!$B$22,Modélisation!$A$22,IF(C446&gt;=Modélisation!$B$21,Modélisation!$A$21,IF(C446&gt;=Modélisation!$B$20,Modélisation!$A$20,IF(C446&gt;=Modélisation!$B$19,Modélisation!$A$19,IF(C446&gt;=Modélisation!$B$18,Modélisation!$A$18,Modélisation!$A$17))))),IF(Modélisation!$B$10=7,IF(C446&gt;=Modélisation!$B$23,Modélisation!$A$23,IF(C446&gt;=Modélisation!$B$22,Modélisation!$A$22,IF(C446&gt;=Modélisation!$B$21,Modélisation!$A$21,IF(C446&gt;=Modélisation!$B$20,Modélisation!$A$20,IF(C446&gt;=Modélisation!$B$19,Modélisation!$A$19,IF(C446&gt;=Modélisation!$B$18,Modélisation!$A$18,Modélisation!$A$17))))))))))))</f>
        <v/>
      </c>
      <c r="F446" s="1" t="str">
        <f>IF(ISBLANK(C446),"",VLOOKUP(E446,Modélisation!$A$17:$H$23,8,FALSE))</f>
        <v/>
      </c>
      <c r="G446" s="4" t="str">
        <f>IF(ISBLANK(C446),"",IF(Modélisation!$B$3="Oui",IF(D446=Liste!$F$2,0%,VLOOKUP(D446,Modélisation!$A$69:$B$86,2,FALSE)),""))</f>
        <v/>
      </c>
      <c r="H446" s="1" t="str">
        <f>IF(ISBLANK(C446),"",IF(Modélisation!$B$3="Oui",F446*(1-G446),F446))</f>
        <v/>
      </c>
    </row>
    <row r="447" spans="1:8" x14ac:dyDescent="0.35">
      <c r="A447" s="2">
        <v>446</v>
      </c>
      <c r="B447" s="36"/>
      <c r="C447" s="39"/>
      <c r="D447" s="37"/>
      <c r="E447" s="1" t="str">
        <f>IF(ISBLANK(C447),"",IF(Modélisation!$B$10=3,IF(C447&gt;=Modélisation!$B$19,Modélisation!$A$19,IF(C447&gt;=Modélisation!$B$18,Modélisation!$A$18,Modélisation!$A$17)),IF(Modélisation!$B$10=4,IF(C447&gt;=Modélisation!$B$20,Modélisation!$A$20,IF(C447&gt;=Modélisation!$B$19,Modélisation!$A$19,IF(C447&gt;=Modélisation!$B$18,Modélisation!$A$18,Modélisation!$A$17))),IF(Modélisation!$B$10=5,IF(C447&gt;=Modélisation!$B$21,Modélisation!$A$21,IF(C447&gt;=Modélisation!$B$20,Modélisation!$A$20,IF(C447&gt;=Modélisation!$B$19,Modélisation!$A$19,IF(C447&gt;=Modélisation!$B$18,Modélisation!$A$18,Modélisation!$A$17)))),IF(Modélisation!$B$10=6,IF(C447&gt;=Modélisation!$B$22,Modélisation!$A$22,IF(C447&gt;=Modélisation!$B$21,Modélisation!$A$21,IF(C447&gt;=Modélisation!$B$20,Modélisation!$A$20,IF(C447&gt;=Modélisation!$B$19,Modélisation!$A$19,IF(C447&gt;=Modélisation!$B$18,Modélisation!$A$18,Modélisation!$A$17))))),IF(Modélisation!$B$10=7,IF(C447&gt;=Modélisation!$B$23,Modélisation!$A$23,IF(C447&gt;=Modélisation!$B$22,Modélisation!$A$22,IF(C447&gt;=Modélisation!$B$21,Modélisation!$A$21,IF(C447&gt;=Modélisation!$B$20,Modélisation!$A$20,IF(C447&gt;=Modélisation!$B$19,Modélisation!$A$19,IF(C447&gt;=Modélisation!$B$18,Modélisation!$A$18,Modélisation!$A$17))))))))))))</f>
        <v/>
      </c>
      <c r="F447" s="1" t="str">
        <f>IF(ISBLANK(C447),"",VLOOKUP(E447,Modélisation!$A$17:$H$23,8,FALSE))</f>
        <v/>
      </c>
      <c r="G447" s="4" t="str">
        <f>IF(ISBLANK(C447),"",IF(Modélisation!$B$3="Oui",IF(D447=Liste!$F$2,0%,VLOOKUP(D447,Modélisation!$A$69:$B$86,2,FALSE)),""))</f>
        <v/>
      </c>
      <c r="H447" s="1" t="str">
        <f>IF(ISBLANK(C447),"",IF(Modélisation!$B$3="Oui",F447*(1-G447),F447))</f>
        <v/>
      </c>
    </row>
    <row r="448" spans="1:8" x14ac:dyDescent="0.35">
      <c r="A448" s="2">
        <v>447</v>
      </c>
      <c r="B448" s="36"/>
      <c r="C448" s="39"/>
      <c r="D448" s="37"/>
      <c r="E448" s="1" t="str">
        <f>IF(ISBLANK(C448),"",IF(Modélisation!$B$10=3,IF(C448&gt;=Modélisation!$B$19,Modélisation!$A$19,IF(C448&gt;=Modélisation!$B$18,Modélisation!$A$18,Modélisation!$A$17)),IF(Modélisation!$B$10=4,IF(C448&gt;=Modélisation!$B$20,Modélisation!$A$20,IF(C448&gt;=Modélisation!$B$19,Modélisation!$A$19,IF(C448&gt;=Modélisation!$B$18,Modélisation!$A$18,Modélisation!$A$17))),IF(Modélisation!$B$10=5,IF(C448&gt;=Modélisation!$B$21,Modélisation!$A$21,IF(C448&gt;=Modélisation!$B$20,Modélisation!$A$20,IF(C448&gt;=Modélisation!$B$19,Modélisation!$A$19,IF(C448&gt;=Modélisation!$B$18,Modélisation!$A$18,Modélisation!$A$17)))),IF(Modélisation!$B$10=6,IF(C448&gt;=Modélisation!$B$22,Modélisation!$A$22,IF(C448&gt;=Modélisation!$B$21,Modélisation!$A$21,IF(C448&gt;=Modélisation!$B$20,Modélisation!$A$20,IF(C448&gt;=Modélisation!$B$19,Modélisation!$A$19,IF(C448&gt;=Modélisation!$B$18,Modélisation!$A$18,Modélisation!$A$17))))),IF(Modélisation!$B$10=7,IF(C448&gt;=Modélisation!$B$23,Modélisation!$A$23,IF(C448&gt;=Modélisation!$B$22,Modélisation!$A$22,IF(C448&gt;=Modélisation!$B$21,Modélisation!$A$21,IF(C448&gt;=Modélisation!$B$20,Modélisation!$A$20,IF(C448&gt;=Modélisation!$B$19,Modélisation!$A$19,IF(C448&gt;=Modélisation!$B$18,Modélisation!$A$18,Modélisation!$A$17))))))))))))</f>
        <v/>
      </c>
      <c r="F448" s="1" t="str">
        <f>IF(ISBLANK(C448),"",VLOOKUP(E448,Modélisation!$A$17:$H$23,8,FALSE))</f>
        <v/>
      </c>
      <c r="G448" s="4" t="str">
        <f>IF(ISBLANK(C448),"",IF(Modélisation!$B$3="Oui",IF(D448=Liste!$F$2,0%,VLOOKUP(D448,Modélisation!$A$69:$B$86,2,FALSE)),""))</f>
        <v/>
      </c>
      <c r="H448" s="1" t="str">
        <f>IF(ISBLANK(C448),"",IF(Modélisation!$B$3="Oui",F448*(1-G448),F448))</f>
        <v/>
      </c>
    </row>
    <row r="449" spans="1:8" x14ac:dyDescent="0.35">
      <c r="A449" s="2">
        <v>448</v>
      </c>
      <c r="B449" s="36"/>
      <c r="C449" s="39"/>
      <c r="D449" s="37"/>
      <c r="E449" s="1" t="str">
        <f>IF(ISBLANK(C449),"",IF(Modélisation!$B$10=3,IF(C449&gt;=Modélisation!$B$19,Modélisation!$A$19,IF(C449&gt;=Modélisation!$B$18,Modélisation!$A$18,Modélisation!$A$17)),IF(Modélisation!$B$10=4,IF(C449&gt;=Modélisation!$B$20,Modélisation!$A$20,IF(C449&gt;=Modélisation!$B$19,Modélisation!$A$19,IF(C449&gt;=Modélisation!$B$18,Modélisation!$A$18,Modélisation!$A$17))),IF(Modélisation!$B$10=5,IF(C449&gt;=Modélisation!$B$21,Modélisation!$A$21,IF(C449&gt;=Modélisation!$B$20,Modélisation!$A$20,IF(C449&gt;=Modélisation!$B$19,Modélisation!$A$19,IF(C449&gt;=Modélisation!$B$18,Modélisation!$A$18,Modélisation!$A$17)))),IF(Modélisation!$B$10=6,IF(C449&gt;=Modélisation!$B$22,Modélisation!$A$22,IF(C449&gt;=Modélisation!$B$21,Modélisation!$A$21,IF(C449&gt;=Modélisation!$B$20,Modélisation!$A$20,IF(C449&gt;=Modélisation!$B$19,Modélisation!$A$19,IF(C449&gt;=Modélisation!$B$18,Modélisation!$A$18,Modélisation!$A$17))))),IF(Modélisation!$B$10=7,IF(C449&gt;=Modélisation!$B$23,Modélisation!$A$23,IF(C449&gt;=Modélisation!$B$22,Modélisation!$A$22,IF(C449&gt;=Modélisation!$B$21,Modélisation!$A$21,IF(C449&gt;=Modélisation!$B$20,Modélisation!$A$20,IF(C449&gt;=Modélisation!$B$19,Modélisation!$A$19,IF(C449&gt;=Modélisation!$B$18,Modélisation!$A$18,Modélisation!$A$17))))))))))))</f>
        <v/>
      </c>
      <c r="F449" s="1" t="str">
        <f>IF(ISBLANK(C449),"",VLOOKUP(E449,Modélisation!$A$17:$H$23,8,FALSE))</f>
        <v/>
      </c>
      <c r="G449" s="4" t="str">
        <f>IF(ISBLANK(C449),"",IF(Modélisation!$B$3="Oui",IF(D449=Liste!$F$2,0%,VLOOKUP(D449,Modélisation!$A$69:$B$86,2,FALSE)),""))</f>
        <v/>
      </c>
      <c r="H449" s="1" t="str">
        <f>IF(ISBLANK(C449),"",IF(Modélisation!$B$3="Oui",F449*(1-G449),F449))</f>
        <v/>
      </c>
    </row>
    <row r="450" spans="1:8" x14ac:dyDescent="0.35">
      <c r="A450" s="2">
        <v>449</v>
      </c>
      <c r="B450" s="36"/>
      <c r="C450" s="39"/>
      <c r="D450" s="37"/>
      <c r="E450" s="1" t="str">
        <f>IF(ISBLANK(C450),"",IF(Modélisation!$B$10=3,IF(C450&gt;=Modélisation!$B$19,Modélisation!$A$19,IF(C450&gt;=Modélisation!$B$18,Modélisation!$A$18,Modélisation!$A$17)),IF(Modélisation!$B$10=4,IF(C450&gt;=Modélisation!$B$20,Modélisation!$A$20,IF(C450&gt;=Modélisation!$B$19,Modélisation!$A$19,IF(C450&gt;=Modélisation!$B$18,Modélisation!$A$18,Modélisation!$A$17))),IF(Modélisation!$B$10=5,IF(C450&gt;=Modélisation!$B$21,Modélisation!$A$21,IF(C450&gt;=Modélisation!$B$20,Modélisation!$A$20,IF(C450&gt;=Modélisation!$B$19,Modélisation!$A$19,IF(C450&gt;=Modélisation!$B$18,Modélisation!$A$18,Modélisation!$A$17)))),IF(Modélisation!$B$10=6,IF(C450&gt;=Modélisation!$B$22,Modélisation!$A$22,IF(C450&gt;=Modélisation!$B$21,Modélisation!$A$21,IF(C450&gt;=Modélisation!$B$20,Modélisation!$A$20,IF(C450&gt;=Modélisation!$B$19,Modélisation!$A$19,IF(C450&gt;=Modélisation!$B$18,Modélisation!$A$18,Modélisation!$A$17))))),IF(Modélisation!$B$10=7,IF(C450&gt;=Modélisation!$B$23,Modélisation!$A$23,IF(C450&gt;=Modélisation!$B$22,Modélisation!$A$22,IF(C450&gt;=Modélisation!$B$21,Modélisation!$A$21,IF(C450&gt;=Modélisation!$B$20,Modélisation!$A$20,IF(C450&gt;=Modélisation!$B$19,Modélisation!$A$19,IF(C450&gt;=Modélisation!$B$18,Modélisation!$A$18,Modélisation!$A$17))))))))))))</f>
        <v/>
      </c>
      <c r="F450" s="1" t="str">
        <f>IF(ISBLANK(C450),"",VLOOKUP(E450,Modélisation!$A$17:$H$23,8,FALSE))</f>
        <v/>
      </c>
      <c r="G450" s="4" t="str">
        <f>IF(ISBLANK(C450),"",IF(Modélisation!$B$3="Oui",IF(D450=Liste!$F$2,0%,VLOOKUP(D450,Modélisation!$A$69:$B$86,2,FALSE)),""))</f>
        <v/>
      </c>
      <c r="H450" s="1" t="str">
        <f>IF(ISBLANK(C450),"",IF(Modélisation!$B$3="Oui",F450*(1-G450),F450))</f>
        <v/>
      </c>
    </row>
    <row r="451" spans="1:8" x14ac:dyDescent="0.35">
      <c r="A451" s="2">
        <v>450</v>
      </c>
      <c r="B451" s="36"/>
      <c r="C451" s="39"/>
      <c r="D451" s="37"/>
      <c r="E451" s="1" t="str">
        <f>IF(ISBLANK(C451),"",IF(Modélisation!$B$10=3,IF(C451&gt;=Modélisation!$B$19,Modélisation!$A$19,IF(C451&gt;=Modélisation!$B$18,Modélisation!$A$18,Modélisation!$A$17)),IF(Modélisation!$B$10=4,IF(C451&gt;=Modélisation!$B$20,Modélisation!$A$20,IF(C451&gt;=Modélisation!$B$19,Modélisation!$A$19,IF(C451&gt;=Modélisation!$B$18,Modélisation!$A$18,Modélisation!$A$17))),IF(Modélisation!$B$10=5,IF(C451&gt;=Modélisation!$B$21,Modélisation!$A$21,IF(C451&gt;=Modélisation!$B$20,Modélisation!$A$20,IF(C451&gt;=Modélisation!$B$19,Modélisation!$A$19,IF(C451&gt;=Modélisation!$B$18,Modélisation!$A$18,Modélisation!$A$17)))),IF(Modélisation!$B$10=6,IF(C451&gt;=Modélisation!$B$22,Modélisation!$A$22,IF(C451&gt;=Modélisation!$B$21,Modélisation!$A$21,IF(C451&gt;=Modélisation!$B$20,Modélisation!$A$20,IF(C451&gt;=Modélisation!$B$19,Modélisation!$A$19,IF(C451&gt;=Modélisation!$B$18,Modélisation!$A$18,Modélisation!$A$17))))),IF(Modélisation!$B$10=7,IF(C451&gt;=Modélisation!$B$23,Modélisation!$A$23,IF(C451&gt;=Modélisation!$B$22,Modélisation!$A$22,IF(C451&gt;=Modélisation!$B$21,Modélisation!$A$21,IF(C451&gt;=Modélisation!$B$20,Modélisation!$A$20,IF(C451&gt;=Modélisation!$B$19,Modélisation!$A$19,IF(C451&gt;=Modélisation!$B$18,Modélisation!$A$18,Modélisation!$A$17))))))))))))</f>
        <v/>
      </c>
      <c r="F451" s="1" t="str">
        <f>IF(ISBLANK(C451),"",VLOOKUP(E451,Modélisation!$A$17:$H$23,8,FALSE))</f>
        <v/>
      </c>
      <c r="G451" s="4" t="str">
        <f>IF(ISBLANK(C451),"",IF(Modélisation!$B$3="Oui",IF(D451=Liste!$F$2,0%,VLOOKUP(D451,Modélisation!$A$69:$B$86,2,FALSE)),""))</f>
        <v/>
      </c>
      <c r="H451" s="1" t="str">
        <f>IF(ISBLANK(C451),"",IF(Modélisation!$B$3="Oui",F451*(1-G451),F451))</f>
        <v/>
      </c>
    </row>
    <row r="452" spans="1:8" x14ac:dyDescent="0.35">
      <c r="A452" s="2">
        <v>451</v>
      </c>
      <c r="B452" s="36"/>
      <c r="C452" s="39"/>
      <c r="D452" s="37"/>
      <c r="E452" s="1" t="str">
        <f>IF(ISBLANK(C452),"",IF(Modélisation!$B$10=3,IF(C452&gt;=Modélisation!$B$19,Modélisation!$A$19,IF(C452&gt;=Modélisation!$B$18,Modélisation!$A$18,Modélisation!$A$17)),IF(Modélisation!$B$10=4,IF(C452&gt;=Modélisation!$B$20,Modélisation!$A$20,IF(C452&gt;=Modélisation!$B$19,Modélisation!$A$19,IF(C452&gt;=Modélisation!$B$18,Modélisation!$A$18,Modélisation!$A$17))),IF(Modélisation!$B$10=5,IF(C452&gt;=Modélisation!$B$21,Modélisation!$A$21,IF(C452&gt;=Modélisation!$B$20,Modélisation!$A$20,IF(C452&gt;=Modélisation!$B$19,Modélisation!$A$19,IF(C452&gt;=Modélisation!$B$18,Modélisation!$A$18,Modélisation!$A$17)))),IF(Modélisation!$B$10=6,IF(C452&gt;=Modélisation!$B$22,Modélisation!$A$22,IF(C452&gt;=Modélisation!$B$21,Modélisation!$A$21,IF(C452&gt;=Modélisation!$B$20,Modélisation!$A$20,IF(C452&gt;=Modélisation!$B$19,Modélisation!$A$19,IF(C452&gt;=Modélisation!$B$18,Modélisation!$A$18,Modélisation!$A$17))))),IF(Modélisation!$B$10=7,IF(C452&gt;=Modélisation!$B$23,Modélisation!$A$23,IF(C452&gt;=Modélisation!$B$22,Modélisation!$A$22,IF(C452&gt;=Modélisation!$B$21,Modélisation!$A$21,IF(C452&gt;=Modélisation!$B$20,Modélisation!$A$20,IF(C452&gt;=Modélisation!$B$19,Modélisation!$A$19,IF(C452&gt;=Modélisation!$B$18,Modélisation!$A$18,Modélisation!$A$17))))))))))))</f>
        <v/>
      </c>
      <c r="F452" s="1" t="str">
        <f>IF(ISBLANK(C452),"",VLOOKUP(E452,Modélisation!$A$17:$H$23,8,FALSE))</f>
        <v/>
      </c>
      <c r="G452" s="4" t="str">
        <f>IF(ISBLANK(C452),"",IF(Modélisation!$B$3="Oui",IF(D452=Liste!$F$2,0%,VLOOKUP(D452,Modélisation!$A$69:$B$86,2,FALSE)),""))</f>
        <v/>
      </c>
      <c r="H452" s="1" t="str">
        <f>IF(ISBLANK(C452),"",IF(Modélisation!$B$3="Oui",F452*(1-G452),F452))</f>
        <v/>
      </c>
    </row>
    <row r="453" spans="1:8" x14ac:dyDescent="0.35">
      <c r="A453" s="2">
        <v>452</v>
      </c>
      <c r="B453" s="36"/>
      <c r="C453" s="39"/>
      <c r="D453" s="37"/>
      <c r="E453" s="1" t="str">
        <f>IF(ISBLANK(C453),"",IF(Modélisation!$B$10=3,IF(C453&gt;=Modélisation!$B$19,Modélisation!$A$19,IF(C453&gt;=Modélisation!$B$18,Modélisation!$A$18,Modélisation!$A$17)),IF(Modélisation!$B$10=4,IF(C453&gt;=Modélisation!$B$20,Modélisation!$A$20,IF(C453&gt;=Modélisation!$B$19,Modélisation!$A$19,IF(C453&gt;=Modélisation!$B$18,Modélisation!$A$18,Modélisation!$A$17))),IF(Modélisation!$B$10=5,IF(C453&gt;=Modélisation!$B$21,Modélisation!$A$21,IF(C453&gt;=Modélisation!$B$20,Modélisation!$A$20,IF(C453&gt;=Modélisation!$B$19,Modélisation!$A$19,IF(C453&gt;=Modélisation!$B$18,Modélisation!$A$18,Modélisation!$A$17)))),IF(Modélisation!$B$10=6,IF(C453&gt;=Modélisation!$B$22,Modélisation!$A$22,IF(C453&gt;=Modélisation!$B$21,Modélisation!$A$21,IF(C453&gt;=Modélisation!$B$20,Modélisation!$A$20,IF(C453&gt;=Modélisation!$B$19,Modélisation!$A$19,IF(C453&gt;=Modélisation!$B$18,Modélisation!$A$18,Modélisation!$A$17))))),IF(Modélisation!$B$10=7,IF(C453&gt;=Modélisation!$B$23,Modélisation!$A$23,IF(C453&gt;=Modélisation!$B$22,Modélisation!$A$22,IF(C453&gt;=Modélisation!$B$21,Modélisation!$A$21,IF(C453&gt;=Modélisation!$B$20,Modélisation!$A$20,IF(C453&gt;=Modélisation!$B$19,Modélisation!$A$19,IF(C453&gt;=Modélisation!$B$18,Modélisation!$A$18,Modélisation!$A$17))))))))))))</f>
        <v/>
      </c>
      <c r="F453" s="1" t="str">
        <f>IF(ISBLANK(C453),"",VLOOKUP(E453,Modélisation!$A$17:$H$23,8,FALSE))</f>
        <v/>
      </c>
      <c r="G453" s="4" t="str">
        <f>IF(ISBLANK(C453),"",IF(Modélisation!$B$3="Oui",IF(D453=Liste!$F$2,0%,VLOOKUP(D453,Modélisation!$A$69:$B$86,2,FALSE)),""))</f>
        <v/>
      </c>
      <c r="H453" s="1" t="str">
        <f>IF(ISBLANK(C453),"",IF(Modélisation!$B$3="Oui",F453*(1-G453),F453))</f>
        <v/>
      </c>
    </row>
    <row r="454" spans="1:8" x14ac:dyDescent="0.35">
      <c r="A454" s="2">
        <v>453</v>
      </c>
      <c r="B454" s="36"/>
      <c r="C454" s="39"/>
      <c r="D454" s="37"/>
      <c r="E454" s="1" t="str">
        <f>IF(ISBLANK(C454),"",IF(Modélisation!$B$10=3,IF(C454&gt;=Modélisation!$B$19,Modélisation!$A$19,IF(C454&gt;=Modélisation!$B$18,Modélisation!$A$18,Modélisation!$A$17)),IF(Modélisation!$B$10=4,IF(C454&gt;=Modélisation!$B$20,Modélisation!$A$20,IF(C454&gt;=Modélisation!$B$19,Modélisation!$A$19,IF(C454&gt;=Modélisation!$B$18,Modélisation!$A$18,Modélisation!$A$17))),IF(Modélisation!$B$10=5,IF(C454&gt;=Modélisation!$B$21,Modélisation!$A$21,IF(C454&gt;=Modélisation!$B$20,Modélisation!$A$20,IF(C454&gt;=Modélisation!$B$19,Modélisation!$A$19,IF(C454&gt;=Modélisation!$B$18,Modélisation!$A$18,Modélisation!$A$17)))),IF(Modélisation!$B$10=6,IF(C454&gt;=Modélisation!$B$22,Modélisation!$A$22,IF(C454&gt;=Modélisation!$B$21,Modélisation!$A$21,IF(C454&gt;=Modélisation!$B$20,Modélisation!$A$20,IF(C454&gt;=Modélisation!$B$19,Modélisation!$A$19,IF(C454&gt;=Modélisation!$B$18,Modélisation!$A$18,Modélisation!$A$17))))),IF(Modélisation!$B$10=7,IF(C454&gt;=Modélisation!$B$23,Modélisation!$A$23,IF(C454&gt;=Modélisation!$B$22,Modélisation!$A$22,IF(C454&gt;=Modélisation!$B$21,Modélisation!$A$21,IF(C454&gt;=Modélisation!$B$20,Modélisation!$A$20,IF(C454&gt;=Modélisation!$B$19,Modélisation!$A$19,IF(C454&gt;=Modélisation!$B$18,Modélisation!$A$18,Modélisation!$A$17))))))))))))</f>
        <v/>
      </c>
      <c r="F454" s="1" t="str">
        <f>IF(ISBLANK(C454),"",VLOOKUP(E454,Modélisation!$A$17:$H$23,8,FALSE))</f>
        <v/>
      </c>
      <c r="G454" s="4" t="str">
        <f>IF(ISBLANK(C454),"",IF(Modélisation!$B$3="Oui",IF(D454=Liste!$F$2,0%,VLOOKUP(D454,Modélisation!$A$69:$B$86,2,FALSE)),""))</f>
        <v/>
      </c>
      <c r="H454" s="1" t="str">
        <f>IF(ISBLANK(C454),"",IF(Modélisation!$B$3="Oui",F454*(1-G454),F454))</f>
        <v/>
      </c>
    </row>
    <row r="455" spans="1:8" x14ac:dyDescent="0.35">
      <c r="A455" s="2">
        <v>454</v>
      </c>
      <c r="B455" s="36"/>
      <c r="C455" s="39"/>
      <c r="D455" s="37"/>
      <c r="E455" s="1" t="str">
        <f>IF(ISBLANK(C455),"",IF(Modélisation!$B$10=3,IF(C455&gt;=Modélisation!$B$19,Modélisation!$A$19,IF(C455&gt;=Modélisation!$B$18,Modélisation!$A$18,Modélisation!$A$17)),IF(Modélisation!$B$10=4,IF(C455&gt;=Modélisation!$B$20,Modélisation!$A$20,IF(C455&gt;=Modélisation!$B$19,Modélisation!$A$19,IF(C455&gt;=Modélisation!$B$18,Modélisation!$A$18,Modélisation!$A$17))),IF(Modélisation!$B$10=5,IF(C455&gt;=Modélisation!$B$21,Modélisation!$A$21,IF(C455&gt;=Modélisation!$B$20,Modélisation!$A$20,IF(C455&gt;=Modélisation!$B$19,Modélisation!$A$19,IF(C455&gt;=Modélisation!$B$18,Modélisation!$A$18,Modélisation!$A$17)))),IF(Modélisation!$B$10=6,IF(C455&gt;=Modélisation!$B$22,Modélisation!$A$22,IF(C455&gt;=Modélisation!$B$21,Modélisation!$A$21,IF(C455&gt;=Modélisation!$B$20,Modélisation!$A$20,IF(C455&gt;=Modélisation!$B$19,Modélisation!$A$19,IF(C455&gt;=Modélisation!$B$18,Modélisation!$A$18,Modélisation!$A$17))))),IF(Modélisation!$B$10=7,IF(C455&gt;=Modélisation!$B$23,Modélisation!$A$23,IF(C455&gt;=Modélisation!$B$22,Modélisation!$A$22,IF(C455&gt;=Modélisation!$B$21,Modélisation!$A$21,IF(C455&gt;=Modélisation!$B$20,Modélisation!$A$20,IF(C455&gt;=Modélisation!$B$19,Modélisation!$A$19,IF(C455&gt;=Modélisation!$B$18,Modélisation!$A$18,Modélisation!$A$17))))))))))))</f>
        <v/>
      </c>
      <c r="F455" s="1" t="str">
        <f>IF(ISBLANK(C455),"",VLOOKUP(E455,Modélisation!$A$17:$H$23,8,FALSE))</f>
        <v/>
      </c>
      <c r="G455" s="4" t="str">
        <f>IF(ISBLANK(C455),"",IF(Modélisation!$B$3="Oui",IF(D455=Liste!$F$2,0%,VLOOKUP(D455,Modélisation!$A$69:$B$86,2,FALSE)),""))</f>
        <v/>
      </c>
      <c r="H455" s="1" t="str">
        <f>IF(ISBLANK(C455),"",IF(Modélisation!$B$3="Oui",F455*(1-G455),F455))</f>
        <v/>
      </c>
    </row>
    <row r="456" spans="1:8" x14ac:dyDescent="0.35">
      <c r="A456" s="2">
        <v>455</v>
      </c>
      <c r="B456" s="36"/>
      <c r="C456" s="39"/>
      <c r="D456" s="37"/>
      <c r="E456" s="1" t="str">
        <f>IF(ISBLANK(C456),"",IF(Modélisation!$B$10=3,IF(C456&gt;=Modélisation!$B$19,Modélisation!$A$19,IF(C456&gt;=Modélisation!$B$18,Modélisation!$A$18,Modélisation!$A$17)),IF(Modélisation!$B$10=4,IF(C456&gt;=Modélisation!$B$20,Modélisation!$A$20,IF(C456&gt;=Modélisation!$B$19,Modélisation!$A$19,IF(C456&gt;=Modélisation!$B$18,Modélisation!$A$18,Modélisation!$A$17))),IF(Modélisation!$B$10=5,IF(C456&gt;=Modélisation!$B$21,Modélisation!$A$21,IF(C456&gt;=Modélisation!$B$20,Modélisation!$A$20,IF(C456&gt;=Modélisation!$B$19,Modélisation!$A$19,IF(C456&gt;=Modélisation!$B$18,Modélisation!$A$18,Modélisation!$A$17)))),IF(Modélisation!$B$10=6,IF(C456&gt;=Modélisation!$B$22,Modélisation!$A$22,IF(C456&gt;=Modélisation!$B$21,Modélisation!$A$21,IF(C456&gt;=Modélisation!$B$20,Modélisation!$A$20,IF(C456&gt;=Modélisation!$B$19,Modélisation!$A$19,IF(C456&gt;=Modélisation!$B$18,Modélisation!$A$18,Modélisation!$A$17))))),IF(Modélisation!$B$10=7,IF(C456&gt;=Modélisation!$B$23,Modélisation!$A$23,IF(C456&gt;=Modélisation!$B$22,Modélisation!$A$22,IF(C456&gt;=Modélisation!$B$21,Modélisation!$A$21,IF(C456&gt;=Modélisation!$B$20,Modélisation!$A$20,IF(C456&gt;=Modélisation!$B$19,Modélisation!$A$19,IF(C456&gt;=Modélisation!$B$18,Modélisation!$A$18,Modélisation!$A$17))))))))))))</f>
        <v/>
      </c>
      <c r="F456" s="1" t="str">
        <f>IF(ISBLANK(C456),"",VLOOKUP(E456,Modélisation!$A$17:$H$23,8,FALSE))</f>
        <v/>
      </c>
      <c r="G456" s="4" t="str">
        <f>IF(ISBLANK(C456),"",IF(Modélisation!$B$3="Oui",IF(D456=Liste!$F$2,0%,VLOOKUP(D456,Modélisation!$A$69:$B$86,2,FALSE)),""))</f>
        <v/>
      </c>
      <c r="H456" s="1" t="str">
        <f>IF(ISBLANK(C456),"",IF(Modélisation!$B$3="Oui",F456*(1-G456),F456))</f>
        <v/>
      </c>
    </row>
    <row r="457" spans="1:8" x14ac:dyDescent="0.35">
      <c r="A457" s="2">
        <v>456</v>
      </c>
      <c r="B457" s="36"/>
      <c r="C457" s="39"/>
      <c r="D457" s="37"/>
      <c r="E457" s="1" t="str">
        <f>IF(ISBLANK(C457),"",IF(Modélisation!$B$10=3,IF(C457&gt;=Modélisation!$B$19,Modélisation!$A$19,IF(C457&gt;=Modélisation!$B$18,Modélisation!$A$18,Modélisation!$A$17)),IF(Modélisation!$B$10=4,IF(C457&gt;=Modélisation!$B$20,Modélisation!$A$20,IF(C457&gt;=Modélisation!$B$19,Modélisation!$A$19,IF(C457&gt;=Modélisation!$B$18,Modélisation!$A$18,Modélisation!$A$17))),IF(Modélisation!$B$10=5,IF(C457&gt;=Modélisation!$B$21,Modélisation!$A$21,IF(C457&gt;=Modélisation!$B$20,Modélisation!$A$20,IF(C457&gt;=Modélisation!$B$19,Modélisation!$A$19,IF(C457&gt;=Modélisation!$B$18,Modélisation!$A$18,Modélisation!$A$17)))),IF(Modélisation!$B$10=6,IF(C457&gt;=Modélisation!$B$22,Modélisation!$A$22,IF(C457&gt;=Modélisation!$B$21,Modélisation!$A$21,IF(C457&gt;=Modélisation!$B$20,Modélisation!$A$20,IF(C457&gt;=Modélisation!$B$19,Modélisation!$A$19,IF(C457&gt;=Modélisation!$B$18,Modélisation!$A$18,Modélisation!$A$17))))),IF(Modélisation!$B$10=7,IF(C457&gt;=Modélisation!$B$23,Modélisation!$A$23,IF(C457&gt;=Modélisation!$B$22,Modélisation!$A$22,IF(C457&gt;=Modélisation!$B$21,Modélisation!$A$21,IF(C457&gt;=Modélisation!$B$20,Modélisation!$A$20,IF(C457&gt;=Modélisation!$B$19,Modélisation!$A$19,IF(C457&gt;=Modélisation!$B$18,Modélisation!$A$18,Modélisation!$A$17))))))))))))</f>
        <v/>
      </c>
      <c r="F457" s="1" t="str">
        <f>IF(ISBLANK(C457),"",VLOOKUP(E457,Modélisation!$A$17:$H$23,8,FALSE))</f>
        <v/>
      </c>
      <c r="G457" s="4" t="str">
        <f>IF(ISBLANK(C457),"",IF(Modélisation!$B$3="Oui",IF(D457=Liste!$F$2,0%,VLOOKUP(D457,Modélisation!$A$69:$B$86,2,FALSE)),""))</f>
        <v/>
      </c>
      <c r="H457" s="1" t="str">
        <f>IF(ISBLANK(C457),"",IF(Modélisation!$B$3="Oui",F457*(1-G457),F457))</f>
        <v/>
      </c>
    </row>
    <row r="458" spans="1:8" x14ac:dyDescent="0.35">
      <c r="A458" s="2">
        <v>457</v>
      </c>
      <c r="B458" s="36"/>
      <c r="C458" s="39"/>
      <c r="D458" s="37"/>
      <c r="E458" s="1" t="str">
        <f>IF(ISBLANK(C458),"",IF(Modélisation!$B$10=3,IF(C458&gt;=Modélisation!$B$19,Modélisation!$A$19,IF(C458&gt;=Modélisation!$B$18,Modélisation!$A$18,Modélisation!$A$17)),IF(Modélisation!$B$10=4,IF(C458&gt;=Modélisation!$B$20,Modélisation!$A$20,IF(C458&gt;=Modélisation!$B$19,Modélisation!$A$19,IF(C458&gt;=Modélisation!$B$18,Modélisation!$A$18,Modélisation!$A$17))),IF(Modélisation!$B$10=5,IF(C458&gt;=Modélisation!$B$21,Modélisation!$A$21,IF(C458&gt;=Modélisation!$B$20,Modélisation!$A$20,IF(C458&gt;=Modélisation!$B$19,Modélisation!$A$19,IF(C458&gt;=Modélisation!$B$18,Modélisation!$A$18,Modélisation!$A$17)))),IF(Modélisation!$B$10=6,IF(C458&gt;=Modélisation!$B$22,Modélisation!$A$22,IF(C458&gt;=Modélisation!$B$21,Modélisation!$A$21,IF(C458&gt;=Modélisation!$B$20,Modélisation!$A$20,IF(C458&gt;=Modélisation!$B$19,Modélisation!$A$19,IF(C458&gt;=Modélisation!$B$18,Modélisation!$A$18,Modélisation!$A$17))))),IF(Modélisation!$B$10=7,IF(C458&gt;=Modélisation!$B$23,Modélisation!$A$23,IF(C458&gt;=Modélisation!$B$22,Modélisation!$A$22,IF(C458&gt;=Modélisation!$B$21,Modélisation!$A$21,IF(C458&gt;=Modélisation!$B$20,Modélisation!$A$20,IF(C458&gt;=Modélisation!$B$19,Modélisation!$A$19,IF(C458&gt;=Modélisation!$B$18,Modélisation!$A$18,Modélisation!$A$17))))))))))))</f>
        <v/>
      </c>
      <c r="F458" s="1" t="str">
        <f>IF(ISBLANK(C458),"",VLOOKUP(E458,Modélisation!$A$17:$H$23,8,FALSE))</f>
        <v/>
      </c>
      <c r="G458" s="4" t="str">
        <f>IF(ISBLANK(C458),"",IF(Modélisation!$B$3="Oui",IF(D458=Liste!$F$2,0%,VLOOKUP(D458,Modélisation!$A$69:$B$86,2,FALSE)),""))</f>
        <v/>
      </c>
      <c r="H458" s="1" t="str">
        <f>IF(ISBLANK(C458),"",IF(Modélisation!$B$3="Oui",F458*(1-G458),F458))</f>
        <v/>
      </c>
    </row>
    <row r="459" spans="1:8" x14ac:dyDescent="0.35">
      <c r="A459" s="2">
        <v>458</v>
      </c>
      <c r="B459" s="36"/>
      <c r="C459" s="39"/>
      <c r="D459" s="37"/>
      <c r="E459" s="1" t="str">
        <f>IF(ISBLANK(C459),"",IF(Modélisation!$B$10=3,IF(C459&gt;=Modélisation!$B$19,Modélisation!$A$19,IF(C459&gt;=Modélisation!$B$18,Modélisation!$A$18,Modélisation!$A$17)),IF(Modélisation!$B$10=4,IF(C459&gt;=Modélisation!$B$20,Modélisation!$A$20,IF(C459&gt;=Modélisation!$B$19,Modélisation!$A$19,IF(C459&gt;=Modélisation!$B$18,Modélisation!$A$18,Modélisation!$A$17))),IF(Modélisation!$B$10=5,IF(C459&gt;=Modélisation!$B$21,Modélisation!$A$21,IF(C459&gt;=Modélisation!$B$20,Modélisation!$A$20,IF(C459&gt;=Modélisation!$B$19,Modélisation!$A$19,IF(C459&gt;=Modélisation!$B$18,Modélisation!$A$18,Modélisation!$A$17)))),IF(Modélisation!$B$10=6,IF(C459&gt;=Modélisation!$B$22,Modélisation!$A$22,IF(C459&gt;=Modélisation!$B$21,Modélisation!$A$21,IF(C459&gt;=Modélisation!$B$20,Modélisation!$A$20,IF(C459&gt;=Modélisation!$B$19,Modélisation!$A$19,IF(C459&gt;=Modélisation!$B$18,Modélisation!$A$18,Modélisation!$A$17))))),IF(Modélisation!$B$10=7,IF(C459&gt;=Modélisation!$B$23,Modélisation!$A$23,IF(C459&gt;=Modélisation!$B$22,Modélisation!$A$22,IF(C459&gt;=Modélisation!$B$21,Modélisation!$A$21,IF(C459&gt;=Modélisation!$B$20,Modélisation!$A$20,IF(C459&gt;=Modélisation!$B$19,Modélisation!$A$19,IF(C459&gt;=Modélisation!$B$18,Modélisation!$A$18,Modélisation!$A$17))))))))))))</f>
        <v/>
      </c>
      <c r="F459" s="1" t="str">
        <f>IF(ISBLANK(C459),"",VLOOKUP(E459,Modélisation!$A$17:$H$23,8,FALSE))</f>
        <v/>
      </c>
      <c r="G459" s="4" t="str">
        <f>IF(ISBLANK(C459),"",IF(Modélisation!$B$3="Oui",IF(D459=Liste!$F$2,0%,VLOOKUP(D459,Modélisation!$A$69:$B$86,2,FALSE)),""))</f>
        <v/>
      </c>
      <c r="H459" s="1" t="str">
        <f>IF(ISBLANK(C459),"",IF(Modélisation!$B$3="Oui",F459*(1-G459),F459))</f>
        <v/>
      </c>
    </row>
    <row r="460" spans="1:8" x14ac:dyDescent="0.35">
      <c r="A460" s="2">
        <v>459</v>
      </c>
      <c r="B460" s="36"/>
      <c r="C460" s="39"/>
      <c r="D460" s="37"/>
      <c r="E460" s="1" t="str">
        <f>IF(ISBLANK(C460),"",IF(Modélisation!$B$10=3,IF(C460&gt;=Modélisation!$B$19,Modélisation!$A$19,IF(C460&gt;=Modélisation!$B$18,Modélisation!$A$18,Modélisation!$A$17)),IF(Modélisation!$B$10=4,IF(C460&gt;=Modélisation!$B$20,Modélisation!$A$20,IF(C460&gt;=Modélisation!$B$19,Modélisation!$A$19,IF(C460&gt;=Modélisation!$B$18,Modélisation!$A$18,Modélisation!$A$17))),IF(Modélisation!$B$10=5,IF(C460&gt;=Modélisation!$B$21,Modélisation!$A$21,IF(C460&gt;=Modélisation!$B$20,Modélisation!$A$20,IF(C460&gt;=Modélisation!$B$19,Modélisation!$A$19,IF(C460&gt;=Modélisation!$B$18,Modélisation!$A$18,Modélisation!$A$17)))),IF(Modélisation!$B$10=6,IF(C460&gt;=Modélisation!$B$22,Modélisation!$A$22,IF(C460&gt;=Modélisation!$B$21,Modélisation!$A$21,IF(C460&gt;=Modélisation!$B$20,Modélisation!$A$20,IF(C460&gt;=Modélisation!$B$19,Modélisation!$A$19,IF(C460&gt;=Modélisation!$B$18,Modélisation!$A$18,Modélisation!$A$17))))),IF(Modélisation!$B$10=7,IF(C460&gt;=Modélisation!$B$23,Modélisation!$A$23,IF(C460&gt;=Modélisation!$B$22,Modélisation!$A$22,IF(C460&gt;=Modélisation!$B$21,Modélisation!$A$21,IF(C460&gt;=Modélisation!$B$20,Modélisation!$A$20,IF(C460&gt;=Modélisation!$B$19,Modélisation!$A$19,IF(C460&gt;=Modélisation!$B$18,Modélisation!$A$18,Modélisation!$A$17))))))))))))</f>
        <v/>
      </c>
      <c r="F460" s="1" t="str">
        <f>IF(ISBLANK(C460),"",VLOOKUP(E460,Modélisation!$A$17:$H$23,8,FALSE))</f>
        <v/>
      </c>
      <c r="G460" s="4" t="str">
        <f>IF(ISBLANK(C460),"",IF(Modélisation!$B$3="Oui",IF(D460=Liste!$F$2,0%,VLOOKUP(D460,Modélisation!$A$69:$B$86,2,FALSE)),""))</f>
        <v/>
      </c>
      <c r="H460" s="1" t="str">
        <f>IF(ISBLANK(C460),"",IF(Modélisation!$B$3="Oui",F460*(1-G460),F460))</f>
        <v/>
      </c>
    </row>
    <row r="461" spans="1:8" x14ac:dyDescent="0.35">
      <c r="A461" s="2">
        <v>460</v>
      </c>
      <c r="B461" s="36"/>
      <c r="C461" s="39"/>
      <c r="D461" s="37"/>
      <c r="E461" s="1" t="str">
        <f>IF(ISBLANK(C461),"",IF(Modélisation!$B$10=3,IF(C461&gt;=Modélisation!$B$19,Modélisation!$A$19,IF(C461&gt;=Modélisation!$B$18,Modélisation!$A$18,Modélisation!$A$17)),IF(Modélisation!$B$10=4,IF(C461&gt;=Modélisation!$B$20,Modélisation!$A$20,IF(C461&gt;=Modélisation!$B$19,Modélisation!$A$19,IF(C461&gt;=Modélisation!$B$18,Modélisation!$A$18,Modélisation!$A$17))),IF(Modélisation!$B$10=5,IF(C461&gt;=Modélisation!$B$21,Modélisation!$A$21,IF(C461&gt;=Modélisation!$B$20,Modélisation!$A$20,IF(C461&gt;=Modélisation!$B$19,Modélisation!$A$19,IF(C461&gt;=Modélisation!$B$18,Modélisation!$A$18,Modélisation!$A$17)))),IF(Modélisation!$B$10=6,IF(C461&gt;=Modélisation!$B$22,Modélisation!$A$22,IF(C461&gt;=Modélisation!$B$21,Modélisation!$A$21,IF(C461&gt;=Modélisation!$B$20,Modélisation!$A$20,IF(C461&gt;=Modélisation!$B$19,Modélisation!$A$19,IF(C461&gt;=Modélisation!$B$18,Modélisation!$A$18,Modélisation!$A$17))))),IF(Modélisation!$B$10=7,IF(C461&gt;=Modélisation!$B$23,Modélisation!$A$23,IF(C461&gt;=Modélisation!$B$22,Modélisation!$A$22,IF(C461&gt;=Modélisation!$B$21,Modélisation!$A$21,IF(C461&gt;=Modélisation!$B$20,Modélisation!$A$20,IF(C461&gt;=Modélisation!$B$19,Modélisation!$A$19,IF(C461&gt;=Modélisation!$B$18,Modélisation!$A$18,Modélisation!$A$17))))))))))))</f>
        <v/>
      </c>
      <c r="F461" s="1" t="str">
        <f>IF(ISBLANK(C461),"",VLOOKUP(E461,Modélisation!$A$17:$H$23,8,FALSE))</f>
        <v/>
      </c>
      <c r="G461" s="4" t="str">
        <f>IF(ISBLANK(C461),"",IF(Modélisation!$B$3="Oui",IF(D461=Liste!$F$2,0%,VLOOKUP(D461,Modélisation!$A$69:$B$86,2,FALSE)),""))</f>
        <v/>
      </c>
      <c r="H461" s="1" t="str">
        <f>IF(ISBLANK(C461),"",IF(Modélisation!$B$3="Oui",F461*(1-G461),F461))</f>
        <v/>
      </c>
    </row>
    <row r="462" spans="1:8" x14ac:dyDescent="0.35">
      <c r="A462" s="2">
        <v>461</v>
      </c>
      <c r="B462" s="36"/>
      <c r="C462" s="39"/>
      <c r="D462" s="37"/>
      <c r="E462" s="1" t="str">
        <f>IF(ISBLANK(C462),"",IF(Modélisation!$B$10=3,IF(C462&gt;=Modélisation!$B$19,Modélisation!$A$19,IF(C462&gt;=Modélisation!$B$18,Modélisation!$A$18,Modélisation!$A$17)),IF(Modélisation!$B$10=4,IF(C462&gt;=Modélisation!$B$20,Modélisation!$A$20,IF(C462&gt;=Modélisation!$B$19,Modélisation!$A$19,IF(C462&gt;=Modélisation!$B$18,Modélisation!$A$18,Modélisation!$A$17))),IF(Modélisation!$B$10=5,IF(C462&gt;=Modélisation!$B$21,Modélisation!$A$21,IF(C462&gt;=Modélisation!$B$20,Modélisation!$A$20,IF(C462&gt;=Modélisation!$B$19,Modélisation!$A$19,IF(C462&gt;=Modélisation!$B$18,Modélisation!$A$18,Modélisation!$A$17)))),IF(Modélisation!$B$10=6,IF(C462&gt;=Modélisation!$B$22,Modélisation!$A$22,IF(C462&gt;=Modélisation!$B$21,Modélisation!$A$21,IF(C462&gt;=Modélisation!$B$20,Modélisation!$A$20,IF(C462&gt;=Modélisation!$B$19,Modélisation!$A$19,IF(C462&gt;=Modélisation!$B$18,Modélisation!$A$18,Modélisation!$A$17))))),IF(Modélisation!$B$10=7,IF(C462&gt;=Modélisation!$B$23,Modélisation!$A$23,IF(C462&gt;=Modélisation!$B$22,Modélisation!$A$22,IF(C462&gt;=Modélisation!$B$21,Modélisation!$A$21,IF(C462&gt;=Modélisation!$B$20,Modélisation!$A$20,IF(C462&gt;=Modélisation!$B$19,Modélisation!$A$19,IF(C462&gt;=Modélisation!$B$18,Modélisation!$A$18,Modélisation!$A$17))))))))))))</f>
        <v/>
      </c>
      <c r="F462" s="1" t="str">
        <f>IF(ISBLANK(C462),"",VLOOKUP(E462,Modélisation!$A$17:$H$23,8,FALSE))</f>
        <v/>
      </c>
      <c r="G462" s="4" t="str">
        <f>IF(ISBLANK(C462),"",IF(Modélisation!$B$3="Oui",IF(D462=Liste!$F$2,0%,VLOOKUP(D462,Modélisation!$A$69:$B$86,2,FALSE)),""))</f>
        <v/>
      </c>
      <c r="H462" s="1" t="str">
        <f>IF(ISBLANK(C462),"",IF(Modélisation!$B$3="Oui",F462*(1-G462),F462))</f>
        <v/>
      </c>
    </row>
    <row r="463" spans="1:8" x14ac:dyDescent="0.35">
      <c r="A463" s="2">
        <v>462</v>
      </c>
      <c r="B463" s="36"/>
      <c r="C463" s="39"/>
      <c r="D463" s="37"/>
      <c r="E463" s="1" t="str">
        <f>IF(ISBLANK(C463),"",IF(Modélisation!$B$10=3,IF(C463&gt;=Modélisation!$B$19,Modélisation!$A$19,IF(C463&gt;=Modélisation!$B$18,Modélisation!$A$18,Modélisation!$A$17)),IF(Modélisation!$B$10=4,IF(C463&gt;=Modélisation!$B$20,Modélisation!$A$20,IF(C463&gt;=Modélisation!$B$19,Modélisation!$A$19,IF(C463&gt;=Modélisation!$B$18,Modélisation!$A$18,Modélisation!$A$17))),IF(Modélisation!$B$10=5,IF(C463&gt;=Modélisation!$B$21,Modélisation!$A$21,IF(C463&gt;=Modélisation!$B$20,Modélisation!$A$20,IF(C463&gt;=Modélisation!$B$19,Modélisation!$A$19,IF(C463&gt;=Modélisation!$B$18,Modélisation!$A$18,Modélisation!$A$17)))),IF(Modélisation!$B$10=6,IF(C463&gt;=Modélisation!$B$22,Modélisation!$A$22,IF(C463&gt;=Modélisation!$B$21,Modélisation!$A$21,IF(C463&gt;=Modélisation!$B$20,Modélisation!$A$20,IF(C463&gt;=Modélisation!$B$19,Modélisation!$A$19,IF(C463&gt;=Modélisation!$B$18,Modélisation!$A$18,Modélisation!$A$17))))),IF(Modélisation!$B$10=7,IF(C463&gt;=Modélisation!$B$23,Modélisation!$A$23,IF(C463&gt;=Modélisation!$B$22,Modélisation!$A$22,IF(C463&gt;=Modélisation!$B$21,Modélisation!$A$21,IF(C463&gt;=Modélisation!$B$20,Modélisation!$A$20,IF(C463&gt;=Modélisation!$B$19,Modélisation!$A$19,IF(C463&gt;=Modélisation!$B$18,Modélisation!$A$18,Modélisation!$A$17))))))))))))</f>
        <v/>
      </c>
      <c r="F463" s="1" t="str">
        <f>IF(ISBLANK(C463),"",VLOOKUP(E463,Modélisation!$A$17:$H$23,8,FALSE))</f>
        <v/>
      </c>
      <c r="G463" s="4" t="str">
        <f>IF(ISBLANK(C463),"",IF(Modélisation!$B$3="Oui",IF(D463=Liste!$F$2,0%,VLOOKUP(D463,Modélisation!$A$69:$B$86,2,FALSE)),""))</f>
        <v/>
      </c>
      <c r="H463" s="1" t="str">
        <f>IF(ISBLANK(C463),"",IF(Modélisation!$B$3="Oui",F463*(1-G463),F463))</f>
        <v/>
      </c>
    </row>
    <row r="464" spans="1:8" x14ac:dyDescent="0.35">
      <c r="A464" s="2">
        <v>463</v>
      </c>
      <c r="B464" s="36"/>
      <c r="C464" s="39"/>
      <c r="D464" s="37"/>
      <c r="E464" s="1" t="str">
        <f>IF(ISBLANK(C464),"",IF(Modélisation!$B$10=3,IF(C464&gt;=Modélisation!$B$19,Modélisation!$A$19,IF(C464&gt;=Modélisation!$B$18,Modélisation!$A$18,Modélisation!$A$17)),IF(Modélisation!$B$10=4,IF(C464&gt;=Modélisation!$B$20,Modélisation!$A$20,IF(C464&gt;=Modélisation!$B$19,Modélisation!$A$19,IF(C464&gt;=Modélisation!$B$18,Modélisation!$A$18,Modélisation!$A$17))),IF(Modélisation!$B$10=5,IF(C464&gt;=Modélisation!$B$21,Modélisation!$A$21,IF(C464&gt;=Modélisation!$B$20,Modélisation!$A$20,IF(C464&gt;=Modélisation!$B$19,Modélisation!$A$19,IF(C464&gt;=Modélisation!$B$18,Modélisation!$A$18,Modélisation!$A$17)))),IF(Modélisation!$B$10=6,IF(C464&gt;=Modélisation!$B$22,Modélisation!$A$22,IF(C464&gt;=Modélisation!$B$21,Modélisation!$A$21,IF(C464&gt;=Modélisation!$B$20,Modélisation!$A$20,IF(C464&gt;=Modélisation!$B$19,Modélisation!$A$19,IF(C464&gt;=Modélisation!$B$18,Modélisation!$A$18,Modélisation!$A$17))))),IF(Modélisation!$B$10=7,IF(C464&gt;=Modélisation!$B$23,Modélisation!$A$23,IF(C464&gt;=Modélisation!$B$22,Modélisation!$A$22,IF(C464&gt;=Modélisation!$B$21,Modélisation!$A$21,IF(C464&gt;=Modélisation!$B$20,Modélisation!$A$20,IF(C464&gt;=Modélisation!$B$19,Modélisation!$A$19,IF(C464&gt;=Modélisation!$B$18,Modélisation!$A$18,Modélisation!$A$17))))))))))))</f>
        <v/>
      </c>
      <c r="F464" s="1" t="str">
        <f>IF(ISBLANK(C464),"",VLOOKUP(E464,Modélisation!$A$17:$H$23,8,FALSE))</f>
        <v/>
      </c>
      <c r="G464" s="4" t="str">
        <f>IF(ISBLANK(C464),"",IF(Modélisation!$B$3="Oui",IF(D464=Liste!$F$2,0%,VLOOKUP(D464,Modélisation!$A$69:$B$86,2,FALSE)),""))</f>
        <v/>
      </c>
      <c r="H464" s="1" t="str">
        <f>IF(ISBLANK(C464),"",IF(Modélisation!$B$3="Oui",F464*(1-G464),F464))</f>
        <v/>
      </c>
    </row>
    <row r="465" spans="1:8" x14ac:dyDescent="0.35">
      <c r="A465" s="2">
        <v>464</v>
      </c>
      <c r="B465" s="36"/>
      <c r="C465" s="39"/>
      <c r="D465" s="37"/>
      <c r="E465" s="1" t="str">
        <f>IF(ISBLANK(C465),"",IF(Modélisation!$B$10=3,IF(C465&gt;=Modélisation!$B$19,Modélisation!$A$19,IF(C465&gt;=Modélisation!$B$18,Modélisation!$A$18,Modélisation!$A$17)),IF(Modélisation!$B$10=4,IF(C465&gt;=Modélisation!$B$20,Modélisation!$A$20,IF(C465&gt;=Modélisation!$B$19,Modélisation!$A$19,IF(C465&gt;=Modélisation!$B$18,Modélisation!$A$18,Modélisation!$A$17))),IF(Modélisation!$B$10=5,IF(C465&gt;=Modélisation!$B$21,Modélisation!$A$21,IF(C465&gt;=Modélisation!$B$20,Modélisation!$A$20,IF(C465&gt;=Modélisation!$B$19,Modélisation!$A$19,IF(C465&gt;=Modélisation!$B$18,Modélisation!$A$18,Modélisation!$A$17)))),IF(Modélisation!$B$10=6,IF(C465&gt;=Modélisation!$B$22,Modélisation!$A$22,IF(C465&gt;=Modélisation!$B$21,Modélisation!$A$21,IF(C465&gt;=Modélisation!$B$20,Modélisation!$A$20,IF(C465&gt;=Modélisation!$B$19,Modélisation!$A$19,IF(C465&gt;=Modélisation!$B$18,Modélisation!$A$18,Modélisation!$A$17))))),IF(Modélisation!$B$10=7,IF(C465&gt;=Modélisation!$B$23,Modélisation!$A$23,IF(C465&gt;=Modélisation!$B$22,Modélisation!$A$22,IF(C465&gt;=Modélisation!$B$21,Modélisation!$A$21,IF(C465&gt;=Modélisation!$B$20,Modélisation!$A$20,IF(C465&gt;=Modélisation!$B$19,Modélisation!$A$19,IF(C465&gt;=Modélisation!$B$18,Modélisation!$A$18,Modélisation!$A$17))))))))))))</f>
        <v/>
      </c>
      <c r="F465" s="1" t="str">
        <f>IF(ISBLANK(C465),"",VLOOKUP(E465,Modélisation!$A$17:$H$23,8,FALSE))</f>
        <v/>
      </c>
      <c r="G465" s="4" t="str">
        <f>IF(ISBLANK(C465),"",IF(Modélisation!$B$3="Oui",IF(D465=Liste!$F$2,0%,VLOOKUP(D465,Modélisation!$A$69:$B$86,2,FALSE)),""))</f>
        <v/>
      </c>
      <c r="H465" s="1" t="str">
        <f>IF(ISBLANK(C465),"",IF(Modélisation!$B$3="Oui",F465*(1-G465),F465))</f>
        <v/>
      </c>
    </row>
    <row r="466" spans="1:8" x14ac:dyDescent="0.35">
      <c r="A466" s="2">
        <v>465</v>
      </c>
      <c r="B466" s="36"/>
      <c r="C466" s="39"/>
      <c r="D466" s="37"/>
      <c r="E466" s="1" t="str">
        <f>IF(ISBLANK(C466),"",IF(Modélisation!$B$10=3,IF(C466&gt;=Modélisation!$B$19,Modélisation!$A$19,IF(C466&gt;=Modélisation!$B$18,Modélisation!$A$18,Modélisation!$A$17)),IF(Modélisation!$B$10=4,IF(C466&gt;=Modélisation!$B$20,Modélisation!$A$20,IF(C466&gt;=Modélisation!$B$19,Modélisation!$A$19,IF(C466&gt;=Modélisation!$B$18,Modélisation!$A$18,Modélisation!$A$17))),IF(Modélisation!$B$10=5,IF(C466&gt;=Modélisation!$B$21,Modélisation!$A$21,IF(C466&gt;=Modélisation!$B$20,Modélisation!$A$20,IF(C466&gt;=Modélisation!$B$19,Modélisation!$A$19,IF(C466&gt;=Modélisation!$B$18,Modélisation!$A$18,Modélisation!$A$17)))),IF(Modélisation!$B$10=6,IF(C466&gt;=Modélisation!$B$22,Modélisation!$A$22,IF(C466&gt;=Modélisation!$B$21,Modélisation!$A$21,IF(C466&gt;=Modélisation!$B$20,Modélisation!$A$20,IF(C466&gt;=Modélisation!$B$19,Modélisation!$A$19,IF(C466&gt;=Modélisation!$B$18,Modélisation!$A$18,Modélisation!$A$17))))),IF(Modélisation!$B$10=7,IF(C466&gt;=Modélisation!$B$23,Modélisation!$A$23,IF(C466&gt;=Modélisation!$B$22,Modélisation!$A$22,IF(C466&gt;=Modélisation!$B$21,Modélisation!$A$21,IF(C466&gt;=Modélisation!$B$20,Modélisation!$A$20,IF(C466&gt;=Modélisation!$B$19,Modélisation!$A$19,IF(C466&gt;=Modélisation!$B$18,Modélisation!$A$18,Modélisation!$A$17))))))))))))</f>
        <v/>
      </c>
      <c r="F466" s="1" t="str">
        <f>IF(ISBLANK(C466),"",VLOOKUP(E466,Modélisation!$A$17:$H$23,8,FALSE))</f>
        <v/>
      </c>
      <c r="G466" s="4" t="str">
        <f>IF(ISBLANK(C466),"",IF(Modélisation!$B$3="Oui",IF(D466=Liste!$F$2,0%,VLOOKUP(D466,Modélisation!$A$69:$B$86,2,FALSE)),""))</f>
        <v/>
      </c>
      <c r="H466" s="1" t="str">
        <f>IF(ISBLANK(C466),"",IF(Modélisation!$B$3="Oui",F466*(1-G466),F466))</f>
        <v/>
      </c>
    </row>
    <row r="467" spans="1:8" x14ac:dyDescent="0.35">
      <c r="A467" s="2">
        <v>466</v>
      </c>
      <c r="B467" s="36"/>
      <c r="C467" s="39"/>
      <c r="D467" s="37"/>
      <c r="E467" s="1" t="str">
        <f>IF(ISBLANK(C467),"",IF(Modélisation!$B$10=3,IF(C467&gt;=Modélisation!$B$19,Modélisation!$A$19,IF(C467&gt;=Modélisation!$B$18,Modélisation!$A$18,Modélisation!$A$17)),IF(Modélisation!$B$10=4,IF(C467&gt;=Modélisation!$B$20,Modélisation!$A$20,IF(C467&gt;=Modélisation!$B$19,Modélisation!$A$19,IF(C467&gt;=Modélisation!$B$18,Modélisation!$A$18,Modélisation!$A$17))),IF(Modélisation!$B$10=5,IF(C467&gt;=Modélisation!$B$21,Modélisation!$A$21,IF(C467&gt;=Modélisation!$B$20,Modélisation!$A$20,IF(C467&gt;=Modélisation!$B$19,Modélisation!$A$19,IF(C467&gt;=Modélisation!$B$18,Modélisation!$A$18,Modélisation!$A$17)))),IF(Modélisation!$B$10=6,IF(C467&gt;=Modélisation!$B$22,Modélisation!$A$22,IF(C467&gt;=Modélisation!$B$21,Modélisation!$A$21,IF(C467&gt;=Modélisation!$B$20,Modélisation!$A$20,IF(C467&gt;=Modélisation!$B$19,Modélisation!$A$19,IF(C467&gt;=Modélisation!$B$18,Modélisation!$A$18,Modélisation!$A$17))))),IF(Modélisation!$B$10=7,IF(C467&gt;=Modélisation!$B$23,Modélisation!$A$23,IF(C467&gt;=Modélisation!$B$22,Modélisation!$A$22,IF(C467&gt;=Modélisation!$B$21,Modélisation!$A$21,IF(C467&gt;=Modélisation!$B$20,Modélisation!$A$20,IF(C467&gt;=Modélisation!$B$19,Modélisation!$A$19,IF(C467&gt;=Modélisation!$B$18,Modélisation!$A$18,Modélisation!$A$17))))))))))))</f>
        <v/>
      </c>
      <c r="F467" s="1" t="str">
        <f>IF(ISBLANK(C467),"",VLOOKUP(E467,Modélisation!$A$17:$H$23,8,FALSE))</f>
        <v/>
      </c>
      <c r="G467" s="4" t="str">
        <f>IF(ISBLANK(C467),"",IF(Modélisation!$B$3="Oui",IF(D467=Liste!$F$2,0%,VLOOKUP(D467,Modélisation!$A$69:$B$86,2,FALSE)),""))</f>
        <v/>
      </c>
      <c r="H467" s="1" t="str">
        <f>IF(ISBLANK(C467),"",IF(Modélisation!$B$3="Oui",F467*(1-G467),F467))</f>
        <v/>
      </c>
    </row>
    <row r="468" spans="1:8" x14ac:dyDescent="0.35">
      <c r="A468" s="2">
        <v>467</v>
      </c>
      <c r="B468" s="36"/>
      <c r="C468" s="39"/>
      <c r="D468" s="37"/>
      <c r="E468" s="1" t="str">
        <f>IF(ISBLANK(C468),"",IF(Modélisation!$B$10=3,IF(C468&gt;=Modélisation!$B$19,Modélisation!$A$19,IF(C468&gt;=Modélisation!$B$18,Modélisation!$A$18,Modélisation!$A$17)),IF(Modélisation!$B$10=4,IF(C468&gt;=Modélisation!$B$20,Modélisation!$A$20,IF(C468&gt;=Modélisation!$B$19,Modélisation!$A$19,IF(C468&gt;=Modélisation!$B$18,Modélisation!$A$18,Modélisation!$A$17))),IF(Modélisation!$B$10=5,IF(C468&gt;=Modélisation!$B$21,Modélisation!$A$21,IF(C468&gt;=Modélisation!$B$20,Modélisation!$A$20,IF(C468&gt;=Modélisation!$B$19,Modélisation!$A$19,IF(C468&gt;=Modélisation!$B$18,Modélisation!$A$18,Modélisation!$A$17)))),IF(Modélisation!$B$10=6,IF(C468&gt;=Modélisation!$B$22,Modélisation!$A$22,IF(C468&gt;=Modélisation!$B$21,Modélisation!$A$21,IF(C468&gt;=Modélisation!$B$20,Modélisation!$A$20,IF(C468&gt;=Modélisation!$B$19,Modélisation!$A$19,IF(C468&gt;=Modélisation!$B$18,Modélisation!$A$18,Modélisation!$A$17))))),IF(Modélisation!$B$10=7,IF(C468&gt;=Modélisation!$B$23,Modélisation!$A$23,IF(C468&gt;=Modélisation!$B$22,Modélisation!$A$22,IF(C468&gt;=Modélisation!$B$21,Modélisation!$A$21,IF(C468&gt;=Modélisation!$B$20,Modélisation!$A$20,IF(C468&gt;=Modélisation!$B$19,Modélisation!$A$19,IF(C468&gt;=Modélisation!$B$18,Modélisation!$A$18,Modélisation!$A$17))))))))))))</f>
        <v/>
      </c>
      <c r="F468" s="1" t="str">
        <f>IF(ISBLANK(C468),"",VLOOKUP(E468,Modélisation!$A$17:$H$23,8,FALSE))</f>
        <v/>
      </c>
      <c r="G468" s="4" t="str">
        <f>IF(ISBLANK(C468),"",IF(Modélisation!$B$3="Oui",IF(D468=Liste!$F$2,0%,VLOOKUP(D468,Modélisation!$A$69:$B$86,2,FALSE)),""))</f>
        <v/>
      </c>
      <c r="H468" s="1" t="str">
        <f>IF(ISBLANK(C468),"",IF(Modélisation!$B$3="Oui",F468*(1-G468),F468))</f>
        <v/>
      </c>
    </row>
    <row r="469" spans="1:8" x14ac:dyDescent="0.35">
      <c r="A469" s="2">
        <v>468</v>
      </c>
      <c r="B469" s="36"/>
      <c r="C469" s="39"/>
      <c r="D469" s="37"/>
      <c r="E469" s="1" t="str">
        <f>IF(ISBLANK(C469),"",IF(Modélisation!$B$10=3,IF(C469&gt;=Modélisation!$B$19,Modélisation!$A$19,IF(C469&gt;=Modélisation!$B$18,Modélisation!$A$18,Modélisation!$A$17)),IF(Modélisation!$B$10=4,IF(C469&gt;=Modélisation!$B$20,Modélisation!$A$20,IF(C469&gt;=Modélisation!$B$19,Modélisation!$A$19,IF(C469&gt;=Modélisation!$B$18,Modélisation!$A$18,Modélisation!$A$17))),IF(Modélisation!$B$10=5,IF(C469&gt;=Modélisation!$B$21,Modélisation!$A$21,IF(C469&gt;=Modélisation!$B$20,Modélisation!$A$20,IF(C469&gt;=Modélisation!$B$19,Modélisation!$A$19,IF(C469&gt;=Modélisation!$B$18,Modélisation!$A$18,Modélisation!$A$17)))),IF(Modélisation!$B$10=6,IF(C469&gt;=Modélisation!$B$22,Modélisation!$A$22,IF(C469&gt;=Modélisation!$B$21,Modélisation!$A$21,IF(C469&gt;=Modélisation!$B$20,Modélisation!$A$20,IF(C469&gt;=Modélisation!$B$19,Modélisation!$A$19,IF(C469&gt;=Modélisation!$B$18,Modélisation!$A$18,Modélisation!$A$17))))),IF(Modélisation!$B$10=7,IF(C469&gt;=Modélisation!$B$23,Modélisation!$A$23,IF(C469&gt;=Modélisation!$B$22,Modélisation!$A$22,IF(C469&gt;=Modélisation!$B$21,Modélisation!$A$21,IF(C469&gt;=Modélisation!$B$20,Modélisation!$A$20,IF(C469&gt;=Modélisation!$B$19,Modélisation!$A$19,IF(C469&gt;=Modélisation!$B$18,Modélisation!$A$18,Modélisation!$A$17))))))))))))</f>
        <v/>
      </c>
      <c r="F469" s="1" t="str">
        <f>IF(ISBLANK(C469),"",VLOOKUP(E469,Modélisation!$A$17:$H$23,8,FALSE))</f>
        <v/>
      </c>
      <c r="G469" s="4" t="str">
        <f>IF(ISBLANK(C469),"",IF(Modélisation!$B$3="Oui",IF(D469=Liste!$F$2,0%,VLOOKUP(D469,Modélisation!$A$69:$B$86,2,FALSE)),""))</f>
        <v/>
      </c>
      <c r="H469" s="1" t="str">
        <f>IF(ISBLANK(C469),"",IF(Modélisation!$B$3="Oui",F469*(1-G469),F469))</f>
        <v/>
      </c>
    </row>
    <row r="470" spans="1:8" x14ac:dyDescent="0.35">
      <c r="A470" s="2">
        <v>469</v>
      </c>
      <c r="B470" s="36"/>
      <c r="C470" s="39"/>
      <c r="D470" s="37"/>
      <c r="E470" s="1" t="str">
        <f>IF(ISBLANK(C470),"",IF(Modélisation!$B$10=3,IF(C470&gt;=Modélisation!$B$19,Modélisation!$A$19,IF(C470&gt;=Modélisation!$B$18,Modélisation!$A$18,Modélisation!$A$17)),IF(Modélisation!$B$10=4,IF(C470&gt;=Modélisation!$B$20,Modélisation!$A$20,IF(C470&gt;=Modélisation!$B$19,Modélisation!$A$19,IF(C470&gt;=Modélisation!$B$18,Modélisation!$A$18,Modélisation!$A$17))),IF(Modélisation!$B$10=5,IF(C470&gt;=Modélisation!$B$21,Modélisation!$A$21,IF(C470&gt;=Modélisation!$B$20,Modélisation!$A$20,IF(C470&gt;=Modélisation!$B$19,Modélisation!$A$19,IF(C470&gt;=Modélisation!$B$18,Modélisation!$A$18,Modélisation!$A$17)))),IF(Modélisation!$B$10=6,IF(C470&gt;=Modélisation!$B$22,Modélisation!$A$22,IF(C470&gt;=Modélisation!$B$21,Modélisation!$A$21,IF(C470&gt;=Modélisation!$B$20,Modélisation!$A$20,IF(C470&gt;=Modélisation!$B$19,Modélisation!$A$19,IF(C470&gt;=Modélisation!$B$18,Modélisation!$A$18,Modélisation!$A$17))))),IF(Modélisation!$B$10=7,IF(C470&gt;=Modélisation!$B$23,Modélisation!$A$23,IF(C470&gt;=Modélisation!$B$22,Modélisation!$A$22,IF(C470&gt;=Modélisation!$B$21,Modélisation!$A$21,IF(C470&gt;=Modélisation!$B$20,Modélisation!$A$20,IF(C470&gt;=Modélisation!$B$19,Modélisation!$A$19,IF(C470&gt;=Modélisation!$B$18,Modélisation!$A$18,Modélisation!$A$17))))))))))))</f>
        <v/>
      </c>
      <c r="F470" s="1" t="str">
        <f>IF(ISBLANK(C470),"",VLOOKUP(E470,Modélisation!$A$17:$H$23,8,FALSE))</f>
        <v/>
      </c>
      <c r="G470" s="4" t="str">
        <f>IF(ISBLANK(C470),"",IF(Modélisation!$B$3="Oui",IF(D470=Liste!$F$2,0%,VLOOKUP(D470,Modélisation!$A$69:$B$86,2,FALSE)),""))</f>
        <v/>
      </c>
      <c r="H470" s="1" t="str">
        <f>IF(ISBLANK(C470),"",IF(Modélisation!$B$3="Oui",F470*(1-G470),F470))</f>
        <v/>
      </c>
    </row>
    <row r="471" spans="1:8" x14ac:dyDescent="0.35">
      <c r="A471" s="2">
        <v>470</v>
      </c>
      <c r="B471" s="36"/>
      <c r="C471" s="39"/>
      <c r="D471" s="37"/>
      <c r="E471" s="1" t="str">
        <f>IF(ISBLANK(C471),"",IF(Modélisation!$B$10=3,IF(C471&gt;=Modélisation!$B$19,Modélisation!$A$19,IF(C471&gt;=Modélisation!$B$18,Modélisation!$A$18,Modélisation!$A$17)),IF(Modélisation!$B$10=4,IF(C471&gt;=Modélisation!$B$20,Modélisation!$A$20,IF(C471&gt;=Modélisation!$B$19,Modélisation!$A$19,IF(C471&gt;=Modélisation!$B$18,Modélisation!$A$18,Modélisation!$A$17))),IF(Modélisation!$B$10=5,IF(C471&gt;=Modélisation!$B$21,Modélisation!$A$21,IF(C471&gt;=Modélisation!$B$20,Modélisation!$A$20,IF(C471&gt;=Modélisation!$B$19,Modélisation!$A$19,IF(C471&gt;=Modélisation!$B$18,Modélisation!$A$18,Modélisation!$A$17)))),IF(Modélisation!$B$10=6,IF(C471&gt;=Modélisation!$B$22,Modélisation!$A$22,IF(C471&gt;=Modélisation!$B$21,Modélisation!$A$21,IF(C471&gt;=Modélisation!$B$20,Modélisation!$A$20,IF(C471&gt;=Modélisation!$B$19,Modélisation!$A$19,IF(C471&gt;=Modélisation!$B$18,Modélisation!$A$18,Modélisation!$A$17))))),IF(Modélisation!$B$10=7,IF(C471&gt;=Modélisation!$B$23,Modélisation!$A$23,IF(C471&gt;=Modélisation!$B$22,Modélisation!$A$22,IF(C471&gt;=Modélisation!$B$21,Modélisation!$A$21,IF(C471&gt;=Modélisation!$B$20,Modélisation!$A$20,IF(C471&gt;=Modélisation!$B$19,Modélisation!$A$19,IF(C471&gt;=Modélisation!$B$18,Modélisation!$A$18,Modélisation!$A$17))))))))))))</f>
        <v/>
      </c>
      <c r="F471" s="1" t="str">
        <f>IF(ISBLANK(C471),"",VLOOKUP(E471,Modélisation!$A$17:$H$23,8,FALSE))</f>
        <v/>
      </c>
      <c r="G471" s="4" t="str">
        <f>IF(ISBLANK(C471),"",IF(Modélisation!$B$3="Oui",IF(D471=Liste!$F$2,0%,VLOOKUP(D471,Modélisation!$A$69:$B$86,2,FALSE)),""))</f>
        <v/>
      </c>
      <c r="H471" s="1" t="str">
        <f>IF(ISBLANK(C471),"",IF(Modélisation!$B$3="Oui",F471*(1-G471),F471))</f>
        <v/>
      </c>
    </row>
    <row r="472" spans="1:8" x14ac:dyDescent="0.35">
      <c r="A472" s="2">
        <v>471</v>
      </c>
      <c r="B472" s="36"/>
      <c r="C472" s="39"/>
      <c r="D472" s="37"/>
      <c r="E472" s="1" t="str">
        <f>IF(ISBLANK(C472),"",IF(Modélisation!$B$10=3,IF(C472&gt;=Modélisation!$B$19,Modélisation!$A$19,IF(C472&gt;=Modélisation!$B$18,Modélisation!$A$18,Modélisation!$A$17)),IF(Modélisation!$B$10=4,IF(C472&gt;=Modélisation!$B$20,Modélisation!$A$20,IF(C472&gt;=Modélisation!$B$19,Modélisation!$A$19,IF(C472&gt;=Modélisation!$B$18,Modélisation!$A$18,Modélisation!$A$17))),IF(Modélisation!$B$10=5,IF(C472&gt;=Modélisation!$B$21,Modélisation!$A$21,IF(C472&gt;=Modélisation!$B$20,Modélisation!$A$20,IF(C472&gt;=Modélisation!$B$19,Modélisation!$A$19,IF(C472&gt;=Modélisation!$B$18,Modélisation!$A$18,Modélisation!$A$17)))),IF(Modélisation!$B$10=6,IF(C472&gt;=Modélisation!$B$22,Modélisation!$A$22,IF(C472&gt;=Modélisation!$B$21,Modélisation!$A$21,IF(C472&gt;=Modélisation!$B$20,Modélisation!$A$20,IF(C472&gt;=Modélisation!$B$19,Modélisation!$A$19,IF(C472&gt;=Modélisation!$B$18,Modélisation!$A$18,Modélisation!$A$17))))),IF(Modélisation!$B$10=7,IF(C472&gt;=Modélisation!$B$23,Modélisation!$A$23,IF(C472&gt;=Modélisation!$B$22,Modélisation!$A$22,IF(C472&gt;=Modélisation!$B$21,Modélisation!$A$21,IF(C472&gt;=Modélisation!$B$20,Modélisation!$A$20,IF(C472&gt;=Modélisation!$B$19,Modélisation!$A$19,IF(C472&gt;=Modélisation!$B$18,Modélisation!$A$18,Modélisation!$A$17))))))))))))</f>
        <v/>
      </c>
      <c r="F472" s="1" t="str">
        <f>IF(ISBLANK(C472),"",VLOOKUP(E472,Modélisation!$A$17:$H$23,8,FALSE))</f>
        <v/>
      </c>
      <c r="G472" s="4" t="str">
        <f>IF(ISBLANK(C472),"",IF(Modélisation!$B$3="Oui",IF(D472=Liste!$F$2,0%,VLOOKUP(D472,Modélisation!$A$69:$B$86,2,FALSE)),""))</f>
        <v/>
      </c>
      <c r="H472" s="1" t="str">
        <f>IF(ISBLANK(C472),"",IF(Modélisation!$B$3="Oui",F472*(1-G472),F472))</f>
        <v/>
      </c>
    </row>
    <row r="473" spans="1:8" x14ac:dyDescent="0.35">
      <c r="A473" s="2">
        <v>472</v>
      </c>
      <c r="B473" s="36"/>
      <c r="C473" s="39"/>
      <c r="D473" s="37"/>
      <c r="E473" s="1" t="str">
        <f>IF(ISBLANK(C473),"",IF(Modélisation!$B$10=3,IF(C473&gt;=Modélisation!$B$19,Modélisation!$A$19,IF(C473&gt;=Modélisation!$B$18,Modélisation!$A$18,Modélisation!$A$17)),IF(Modélisation!$B$10=4,IF(C473&gt;=Modélisation!$B$20,Modélisation!$A$20,IF(C473&gt;=Modélisation!$B$19,Modélisation!$A$19,IF(C473&gt;=Modélisation!$B$18,Modélisation!$A$18,Modélisation!$A$17))),IF(Modélisation!$B$10=5,IF(C473&gt;=Modélisation!$B$21,Modélisation!$A$21,IF(C473&gt;=Modélisation!$B$20,Modélisation!$A$20,IF(C473&gt;=Modélisation!$B$19,Modélisation!$A$19,IF(C473&gt;=Modélisation!$B$18,Modélisation!$A$18,Modélisation!$A$17)))),IF(Modélisation!$B$10=6,IF(C473&gt;=Modélisation!$B$22,Modélisation!$A$22,IF(C473&gt;=Modélisation!$B$21,Modélisation!$A$21,IF(C473&gt;=Modélisation!$B$20,Modélisation!$A$20,IF(C473&gt;=Modélisation!$B$19,Modélisation!$A$19,IF(C473&gt;=Modélisation!$B$18,Modélisation!$A$18,Modélisation!$A$17))))),IF(Modélisation!$B$10=7,IF(C473&gt;=Modélisation!$B$23,Modélisation!$A$23,IF(C473&gt;=Modélisation!$B$22,Modélisation!$A$22,IF(C473&gt;=Modélisation!$B$21,Modélisation!$A$21,IF(C473&gt;=Modélisation!$B$20,Modélisation!$A$20,IF(C473&gt;=Modélisation!$B$19,Modélisation!$A$19,IF(C473&gt;=Modélisation!$B$18,Modélisation!$A$18,Modélisation!$A$17))))))))))))</f>
        <v/>
      </c>
      <c r="F473" s="1" t="str">
        <f>IF(ISBLANK(C473),"",VLOOKUP(E473,Modélisation!$A$17:$H$23,8,FALSE))</f>
        <v/>
      </c>
      <c r="G473" s="4" t="str">
        <f>IF(ISBLANK(C473),"",IF(Modélisation!$B$3="Oui",IF(D473=Liste!$F$2,0%,VLOOKUP(D473,Modélisation!$A$69:$B$86,2,FALSE)),""))</f>
        <v/>
      </c>
      <c r="H473" s="1" t="str">
        <f>IF(ISBLANK(C473),"",IF(Modélisation!$B$3="Oui",F473*(1-G473),F473))</f>
        <v/>
      </c>
    </row>
    <row r="474" spans="1:8" x14ac:dyDescent="0.35">
      <c r="A474" s="2">
        <v>473</v>
      </c>
      <c r="B474" s="36"/>
      <c r="C474" s="39"/>
      <c r="D474" s="37"/>
      <c r="E474" s="1" t="str">
        <f>IF(ISBLANK(C474),"",IF(Modélisation!$B$10=3,IF(C474&gt;=Modélisation!$B$19,Modélisation!$A$19,IF(C474&gt;=Modélisation!$B$18,Modélisation!$A$18,Modélisation!$A$17)),IF(Modélisation!$B$10=4,IF(C474&gt;=Modélisation!$B$20,Modélisation!$A$20,IF(C474&gt;=Modélisation!$B$19,Modélisation!$A$19,IF(C474&gt;=Modélisation!$B$18,Modélisation!$A$18,Modélisation!$A$17))),IF(Modélisation!$B$10=5,IF(C474&gt;=Modélisation!$B$21,Modélisation!$A$21,IF(C474&gt;=Modélisation!$B$20,Modélisation!$A$20,IF(C474&gt;=Modélisation!$B$19,Modélisation!$A$19,IF(C474&gt;=Modélisation!$B$18,Modélisation!$A$18,Modélisation!$A$17)))),IF(Modélisation!$B$10=6,IF(C474&gt;=Modélisation!$B$22,Modélisation!$A$22,IF(C474&gt;=Modélisation!$B$21,Modélisation!$A$21,IF(C474&gt;=Modélisation!$B$20,Modélisation!$A$20,IF(C474&gt;=Modélisation!$B$19,Modélisation!$A$19,IF(C474&gt;=Modélisation!$B$18,Modélisation!$A$18,Modélisation!$A$17))))),IF(Modélisation!$B$10=7,IF(C474&gt;=Modélisation!$B$23,Modélisation!$A$23,IF(C474&gt;=Modélisation!$B$22,Modélisation!$A$22,IF(C474&gt;=Modélisation!$B$21,Modélisation!$A$21,IF(C474&gt;=Modélisation!$B$20,Modélisation!$A$20,IF(C474&gt;=Modélisation!$B$19,Modélisation!$A$19,IF(C474&gt;=Modélisation!$B$18,Modélisation!$A$18,Modélisation!$A$17))))))))))))</f>
        <v/>
      </c>
      <c r="F474" s="1" t="str">
        <f>IF(ISBLANK(C474),"",VLOOKUP(E474,Modélisation!$A$17:$H$23,8,FALSE))</f>
        <v/>
      </c>
      <c r="G474" s="4" t="str">
        <f>IF(ISBLANK(C474),"",IF(Modélisation!$B$3="Oui",IF(D474=Liste!$F$2,0%,VLOOKUP(D474,Modélisation!$A$69:$B$86,2,FALSE)),""))</f>
        <v/>
      </c>
      <c r="H474" s="1" t="str">
        <f>IF(ISBLANK(C474),"",IF(Modélisation!$B$3="Oui",F474*(1-G474),F474))</f>
        <v/>
      </c>
    </row>
    <row r="475" spans="1:8" x14ac:dyDescent="0.35">
      <c r="A475" s="2">
        <v>474</v>
      </c>
      <c r="B475" s="36"/>
      <c r="C475" s="39"/>
      <c r="D475" s="37"/>
      <c r="E475" s="1" t="str">
        <f>IF(ISBLANK(C475),"",IF(Modélisation!$B$10=3,IF(C475&gt;=Modélisation!$B$19,Modélisation!$A$19,IF(C475&gt;=Modélisation!$B$18,Modélisation!$A$18,Modélisation!$A$17)),IF(Modélisation!$B$10=4,IF(C475&gt;=Modélisation!$B$20,Modélisation!$A$20,IF(C475&gt;=Modélisation!$B$19,Modélisation!$A$19,IF(C475&gt;=Modélisation!$B$18,Modélisation!$A$18,Modélisation!$A$17))),IF(Modélisation!$B$10=5,IF(C475&gt;=Modélisation!$B$21,Modélisation!$A$21,IF(C475&gt;=Modélisation!$B$20,Modélisation!$A$20,IF(C475&gt;=Modélisation!$B$19,Modélisation!$A$19,IF(C475&gt;=Modélisation!$B$18,Modélisation!$A$18,Modélisation!$A$17)))),IF(Modélisation!$B$10=6,IF(C475&gt;=Modélisation!$B$22,Modélisation!$A$22,IF(C475&gt;=Modélisation!$B$21,Modélisation!$A$21,IF(C475&gt;=Modélisation!$B$20,Modélisation!$A$20,IF(C475&gt;=Modélisation!$B$19,Modélisation!$A$19,IF(C475&gt;=Modélisation!$B$18,Modélisation!$A$18,Modélisation!$A$17))))),IF(Modélisation!$B$10=7,IF(C475&gt;=Modélisation!$B$23,Modélisation!$A$23,IF(C475&gt;=Modélisation!$B$22,Modélisation!$A$22,IF(C475&gt;=Modélisation!$B$21,Modélisation!$A$21,IF(C475&gt;=Modélisation!$B$20,Modélisation!$A$20,IF(C475&gt;=Modélisation!$B$19,Modélisation!$A$19,IF(C475&gt;=Modélisation!$B$18,Modélisation!$A$18,Modélisation!$A$17))))))))))))</f>
        <v/>
      </c>
      <c r="F475" s="1" t="str">
        <f>IF(ISBLANK(C475),"",VLOOKUP(E475,Modélisation!$A$17:$H$23,8,FALSE))</f>
        <v/>
      </c>
      <c r="G475" s="4" t="str">
        <f>IF(ISBLANK(C475),"",IF(Modélisation!$B$3="Oui",IF(D475=Liste!$F$2,0%,VLOOKUP(D475,Modélisation!$A$69:$B$86,2,FALSE)),""))</f>
        <v/>
      </c>
      <c r="H475" s="1" t="str">
        <f>IF(ISBLANK(C475),"",IF(Modélisation!$B$3="Oui",F475*(1-G475),F475))</f>
        <v/>
      </c>
    </row>
    <row r="476" spans="1:8" x14ac:dyDescent="0.35">
      <c r="A476" s="2">
        <v>475</v>
      </c>
      <c r="B476" s="36"/>
      <c r="C476" s="39"/>
      <c r="D476" s="37"/>
      <c r="E476" s="1" t="str">
        <f>IF(ISBLANK(C476),"",IF(Modélisation!$B$10=3,IF(C476&gt;=Modélisation!$B$19,Modélisation!$A$19,IF(C476&gt;=Modélisation!$B$18,Modélisation!$A$18,Modélisation!$A$17)),IF(Modélisation!$B$10=4,IF(C476&gt;=Modélisation!$B$20,Modélisation!$A$20,IF(C476&gt;=Modélisation!$B$19,Modélisation!$A$19,IF(C476&gt;=Modélisation!$B$18,Modélisation!$A$18,Modélisation!$A$17))),IF(Modélisation!$B$10=5,IF(C476&gt;=Modélisation!$B$21,Modélisation!$A$21,IF(C476&gt;=Modélisation!$B$20,Modélisation!$A$20,IF(C476&gt;=Modélisation!$B$19,Modélisation!$A$19,IF(C476&gt;=Modélisation!$B$18,Modélisation!$A$18,Modélisation!$A$17)))),IF(Modélisation!$B$10=6,IF(C476&gt;=Modélisation!$B$22,Modélisation!$A$22,IF(C476&gt;=Modélisation!$B$21,Modélisation!$A$21,IF(C476&gt;=Modélisation!$B$20,Modélisation!$A$20,IF(C476&gt;=Modélisation!$B$19,Modélisation!$A$19,IF(C476&gt;=Modélisation!$B$18,Modélisation!$A$18,Modélisation!$A$17))))),IF(Modélisation!$B$10=7,IF(C476&gt;=Modélisation!$B$23,Modélisation!$A$23,IF(C476&gt;=Modélisation!$B$22,Modélisation!$A$22,IF(C476&gt;=Modélisation!$B$21,Modélisation!$A$21,IF(C476&gt;=Modélisation!$B$20,Modélisation!$A$20,IF(C476&gt;=Modélisation!$B$19,Modélisation!$A$19,IF(C476&gt;=Modélisation!$B$18,Modélisation!$A$18,Modélisation!$A$17))))))))))))</f>
        <v/>
      </c>
      <c r="F476" s="1" t="str">
        <f>IF(ISBLANK(C476),"",VLOOKUP(E476,Modélisation!$A$17:$H$23,8,FALSE))</f>
        <v/>
      </c>
      <c r="G476" s="4" t="str">
        <f>IF(ISBLANK(C476),"",IF(Modélisation!$B$3="Oui",IF(D476=Liste!$F$2,0%,VLOOKUP(D476,Modélisation!$A$69:$B$86,2,FALSE)),""))</f>
        <v/>
      </c>
      <c r="H476" s="1" t="str">
        <f>IF(ISBLANK(C476),"",IF(Modélisation!$B$3="Oui",F476*(1-G476),F476))</f>
        <v/>
      </c>
    </row>
    <row r="477" spans="1:8" x14ac:dyDescent="0.35">
      <c r="A477" s="2">
        <v>476</v>
      </c>
      <c r="B477" s="36"/>
      <c r="C477" s="39"/>
      <c r="D477" s="37"/>
      <c r="E477" s="1" t="str">
        <f>IF(ISBLANK(C477),"",IF(Modélisation!$B$10=3,IF(C477&gt;=Modélisation!$B$19,Modélisation!$A$19,IF(C477&gt;=Modélisation!$B$18,Modélisation!$A$18,Modélisation!$A$17)),IF(Modélisation!$B$10=4,IF(C477&gt;=Modélisation!$B$20,Modélisation!$A$20,IF(C477&gt;=Modélisation!$B$19,Modélisation!$A$19,IF(C477&gt;=Modélisation!$B$18,Modélisation!$A$18,Modélisation!$A$17))),IF(Modélisation!$B$10=5,IF(C477&gt;=Modélisation!$B$21,Modélisation!$A$21,IF(C477&gt;=Modélisation!$B$20,Modélisation!$A$20,IF(C477&gt;=Modélisation!$B$19,Modélisation!$A$19,IF(C477&gt;=Modélisation!$B$18,Modélisation!$A$18,Modélisation!$A$17)))),IF(Modélisation!$B$10=6,IF(C477&gt;=Modélisation!$B$22,Modélisation!$A$22,IF(C477&gt;=Modélisation!$B$21,Modélisation!$A$21,IF(C477&gt;=Modélisation!$B$20,Modélisation!$A$20,IF(C477&gt;=Modélisation!$B$19,Modélisation!$A$19,IF(C477&gt;=Modélisation!$B$18,Modélisation!$A$18,Modélisation!$A$17))))),IF(Modélisation!$B$10=7,IF(C477&gt;=Modélisation!$B$23,Modélisation!$A$23,IF(C477&gt;=Modélisation!$B$22,Modélisation!$A$22,IF(C477&gt;=Modélisation!$B$21,Modélisation!$A$21,IF(C477&gt;=Modélisation!$B$20,Modélisation!$A$20,IF(C477&gt;=Modélisation!$B$19,Modélisation!$A$19,IF(C477&gt;=Modélisation!$B$18,Modélisation!$A$18,Modélisation!$A$17))))))))))))</f>
        <v/>
      </c>
      <c r="F477" s="1" t="str">
        <f>IF(ISBLANK(C477),"",VLOOKUP(E477,Modélisation!$A$17:$H$23,8,FALSE))</f>
        <v/>
      </c>
      <c r="G477" s="4" t="str">
        <f>IF(ISBLANK(C477),"",IF(Modélisation!$B$3="Oui",IF(D477=Liste!$F$2,0%,VLOOKUP(D477,Modélisation!$A$69:$B$86,2,FALSE)),""))</f>
        <v/>
      </c>
      <c r="H477" s="1" t="str">
        <f>IF(ISBLANK(C477),"",IF(Modélisation!$B$3="Oui",F477*(1-G477),F477))</f>
        <v/>
      </c>
    </row>
    <row r="478" spans="1:8" x14ac:dyDescent="0.35">
      <c r="A478" s="2">
        <v>477</v>
      </c>
      <c r="B478" s="36"/>
      <c r="C478" s="39"/>
      <c r="D478" s="37"/>
      <c r="E478" s="1" t="str">
        <f>IF(ISBLANK(C478),"",IF(Modélisation!$B$10=3,IF(C478&gt;=Modélisation!$B$19,Modélisation!$A$19,IF(C478&gt;=Modélisation!$B$18,Modélisation!$A$18,Modélisation!$A$17)),IF(Modélisation!$B$10=4,IF(C478&gt;=Modélisation!$B$20,Modélisation!$A$20,IF(C478&gt;=Modélisation!$B$19,Modélisation!$A$19,IF(C478&gt;=Modélisation!$B$18,Modélisation!$A$18,Modélisation!$A$17))),IF(Modélisation!$B$10=5,IF(C478&gt;=Modélisation!$B$21,Modélisation!$A$21,IF(C478&gt;=Modélisation!$B$20,Modélisation!$A$20,IF(C478&gt;=Modélisation!$B$19,Modélisation!$A$19,IF(C478&gt;=Modélisation!$B$18,Modélisation!$A$18,Modélisation!$A$17)))),IF(Modélisation!$B$10=6,IF(C478&gt;=Modélisation!$B$22,Modélisation!$A$22,IF(C478&gt;=Modélisation!$B$21,Modélisation!$A$21,IF(C478&gt;=Modélisation!$B$20,Modélisation!$A$20,IF(C478&gt;=Modélisation!$B$19,Modélisation!$A$19,IF(C478&gt;=Modélisation!$B$18,Modélisation!$A$18,Modélisation!$A$17))))),IF(Modélisation!$B$10=7,IF(C478&gt;=Modélisation!$B$23,Modélisation!$A$23,IF(C478&gt;=Modélisation!$B$22,Modélisation!$A$22,IF(C478&gt;=Modélisation!$B$21,Modélisation!$A$21,IF(C478&gt;=Modélisation!$B$20,Modélisation!$A$20,IF(C478&gt;=Modélisation!$B$19,Modélisation!$A$19,IF(C478&gt;=Modélisation!$B$18,Modélisation!$A$18,Modélisation!$A$17))))))))))))</f>
        <v/>
      </c>
      <c r="F478" s="1" t="str">
        <f>IF(ISBLANK(C478),"",VLOOKUP(E478,Modélisation!$A$17:$H$23,8,FALSE))</f>
        <v/>
      </c>
      <c r="G478" s="4" t="str">
        <f>IF(ISBLANK(C478),"",IF(Modélisation!$B$3="Oui",IF(D478=Liste!$F$2,0%,VLOOKUP(D478,Modélisation!$A$69:$B$86,2,FALSE)),""))</f>
        <v/>
      </c>
      <c r="H478" s="1" t="str">
        <f>IF(ISBLANK(C478),"",IF(Modélisation!$B$3="Oui",F478*(1-G478),F478))</f>
        <v/>
      </c>
    </row>
    <row r="479" spans="1:8" x14ac:dyDescent="0.35">
      <c r="A479" s="2">
        <v>478</v>
      </c>
      <c r="B479" s="36"/>
      <c r="C479" s="39"/>
      <c r="D479" s="37"/>
      <c r="E479" s="1" t="str">
        <f>IF(ISBLANK(C479),"",IF(Modélisation!$B$10=3,IF(C479&gt;=Modélisation!$B$19,Modélisation!$A$19,IF(C479&gt;=Modélisation!$B$18,Modélisation!$A$18,Modélisation!$A$17)),IF(Modélisation!$B$10=4,IF(C479&gt;=Modélisation!$B$20,Modélisation!$A$20,IF(C479&gt;=Modélisation!$B$19,Modélisation!$A$19,IF(C479&gt;=Modélisation!$B$18,Modélisation!$A$18,Modélisation!$A$17))),IF(Modélisation!$B$10=5,IF(C479&gt;=Modélisation!$B$21,Modélisation!$A$21,IF(C479&gt;=Modélisation!$B$20,Modélisation!$A$20,IF(C479&gt;=Modélisation!$B$19,Modélisation!$A$19,IF(C479&gt;=Modélisation!$B$18,Modélisation!$A$18,Modélisation!$A$17)))),IF(Modélisation!$B$10=6,IF(C479&gt;=Modélisation!$B$22,Modélisation!$A$22,IF(C479&gt;=Modélisation!$B$21,Modélisation!$A$21,IF(C479&gt;=Modélisation!$B$20,Modélisation!$A$20,IF(C479&gt;=Modélisation!$B$19,Modélisation!$A$19,IF(C479&gt;=Modélisation!$B$18,Modélisation!$A$18,Modélisation!$A$17))))),IF(Modélisation!$B$10=7,IF(C479&gt;=Modélisation!$B$23,Modélisation!$A$23,IF(C479&gt;=Modélisation!$B$22,Modélisation!$A$22,IF(C479&gt;=Modélisation!$B$21,Modélisation!$A$21,IF(C479&gt;=Modélisation!$B$20,Modélisation!$A$20,IF(C479&gt;=Modélisation!$B$19,Modélisation!$A$19,IF(C479&gt;=Modélisation!$B$18,Modélisation!$A$18,Modélisation!$A$17))))))))))))</f>
        <v/>
      </c>
      <c r="F479" s="1" t="str">
        <f>IF(ISBLANK(C479),"",VLOOKUP(E479,Modélisation!$A$17:$H$23,8,FALSE))</f>
        <v/>
      </c>
      <c r="G479" s="4" t="str">
        <f>IF(ISBLANK(C479),"",IF(Modélisation!$B$3="Oui",IF(D479=Liste!$F$2,0%,VLOOKUP(D479,Modélisation!$A$69:$B$86,2,FALSE)),""))</f>
        <v/>
      </c>
      <c r="H479" s="1" t="str">
        <f>IF(ISBLANK(C479),"",IF(Modélisation!$B$3="Oui",F479*(1-G479),F479))</f>
        <v/>
      </c>
    </row>
    <row r="480" spans="1:8" x14ac:dyDescent="0.35">
      <c r="A480" s="2">
        <v>479</v>
      </c>
      <c r="B480" s="36"/>
      <c r="C480" s="39"/>
      <c r="D480" s="37"/>
      <c r="E480" s="1" t="str">
        <f>IF(ISBLANK(C480),"",IF(Modélisation!$B$10=3,IF(C480&gt;=Modélisation!$B$19,Modélisation!$A$19,IF(C480&gt;=Modélisation!$B$18,Modélisation!$A$18,Modélisation!$A$17)),IF(Modélisation!$B$10=4,IF(C480&gt;=Modélisation!$B$20,Modélisation!$A$20,IF(C480&gt;=Modélisation!$B$19,Modélisation!$A$19,IF(C480&gt;=Modélisation!$B$18,Modélisation!$A$18,Modélisation!$A$17))),IF(Modélisation!$B$10=5,IF(C480&gt;=Modélisation!$B$21,Modélisation!$A$21,IF(C480&gt;=Modélisation!$B$20,Modélisation!$A$20,IF(C480&gt;=Modélisation!$B$19,Modélisation!$A$19,IF(C480&gt;=Modélisation!$B$18,Modélisation!$A$18,Modélisation!$A$17)))),IF(Modélisation!$B$10=6,IF(C480&gt;=Modélisation!$B$22,Modélisation!$A$22,IF(C480&gt;=Modélisation!$B$21,Modélisation!$A$21,IF(C480&gt;=Modélisation!$B$20,Modélisation!$A$20,IF(C480&gt;=Modélisation!$B$19,Modélisation!$A$19,IF(C480&gt;=Modélisation!$B$18,Modélisation!$A$18,Modélisation!$A$17))))),IF(Modélisation!$B$10=7,IF(C480&gt;=Modélisation!$B$23,Modélisation!$A$23,IF(C480&gt;=Modélisation!$B$22,Modélisation!$A$22,IF(C480&gt;=Modélisation!$B$21,Modélisation!$A$21,IF(C480&gt;=Modélisation!$B$20,Modélisation!$A$20,IF(C480&gt;=Modélisation!$B$19,Modélisation!$A$19,IF(C480&gt;=Modélisation!$B$18,Modélisation!$A$18,Modélisation!$A$17))))))))))))</f>
        <v/>
      </c>
      <c r="F480" s="1" t="str">
        <f>IF(ISBLANK(C480),"",VLOOKUP(E480,Modélisation!$A$17:$H$23,8,FALSE))</f>
        <v/>
      </c>
      <c r="G480" s="4" t="str">
        <f>IF(ISBLANK(C480),"",IF(Modélisation!$B$3="Oui",IF(D480=Liste!$F$2,0%,VLOOKUP(D480,Modélisation!$A$69:$B$86,2,FALSE)),""))</f>
        <v/>
      </c>
      <c r="H480" s="1" t="str">
        <f>IF(ISBLANK(C480),"",IF(Modélisation!$B$3="Oui",F480*(1-G480),F480))</f>
        <v/>
      </c>
    </row>
    <row r="481" spans="1:8" x14ac:dyDescent="0.35">
      <c r="A481" s="2">
        <v>480</v>
      </c>
      <c r="B481" s="36"/>
      <c r="C481" s="39"/>
      <c r="D481" s="37"/>
      <c r="E481" s="1" t="str">
        <f>IF(ISBLANK(C481),"",IF(Modélisation!$B$10=3,IF(C481&gt;=Modélisation!$B$19,Modélisation!$A$19,IF(C481&gt;=Modélisation!$B$18,Modélisation!$A$18,Modélisation!$A$17)),IF(Modélisation!$B$10=4,IF(C481&gt;=Modélisation!$B$20,Modélisation!$A$20,IF(C481&gt;=Modélisation!$B$19,Modélisation!$A$19,IF(C481&gt;=Modélisation!$B$18,Modélisation!$A$18,Modélisation!$A$17))),IF(Modélisation!$B$10=5,IF(C481&gt;=Modélisation!$B$21,Modélisation!$A$21,IF(C481&gt;=Modélisation!$B$20,Modélisation!$A$20,IF(C481&gt;=Modélisation!$B$19,Modélisation!$A$19,IF(C481&gt;=Modélisation!$B$18,Modélisation!$A$18,Modélisation!$A$17)))),IF(Modélisation!$B$10=6,IF(C481&gt;=Modélisation!$B$22,Modélisation!$A$22,IF(C481&gt;=Modélisation!$B$21,Modélisation!$A$21,IF(C481&gt;=Modélisation!$B$20,Modélisation!$A$20,IF(C481&gt;=Modélisation!$B$19,Modélisation!$A$19,IF(C481&gt;=Modélisation!$B$18,Modélisation!$A$18,Modélisation!$A$17))))),IF(Modélisation!$B$10=7,IF(C481&gt;=Modélisation!$B$23,Modélisation!$A$23,IF(C481&gt;=Modélisation!$B$22,Modélisation!$A$22,IF(C481&gt;=Modélisation!$B$21,Modélisation!$A$21,IF(C481&gt;=Modélisation!$B$20,Modélisation!$A$20,IF(C481&gt;=Modélisation!$B$19,Modélisation!$A$19,IF(C481&gt;=Modélisation!$B$18,Modélisation!$A$18,Modélisation!$A$17))))))))))))</f>
        <v/>
      </c>
      <c r="F481" s="1" t="str">
        <f>IF(ISBLANK(C481),"",VLOOKUP(E481,Modélisation!$A$17:$H$23,8,FALSE))</f>
        <v/>
      </c>
      <c r="G481" s="4" t="str">
        <f>IF(ISBLANK(C481),"",IF(Modélisation!$B$3="Oui",IF(D481=Liste!$F$2,0%,VLOOKUP(D481,Modélisation!$A$69:$B$86,2,FALSE)),""))</f>
        <v/>
      </c>
      <c r="H481" s="1" t="str">
        <f>IF(ISBLANK(C481),"",IF(Modélisation!$B$3="Oui",F481*(1-G481),F481))</f>
        <v/>
      </c>
    </row>
    <row r="482" spans="1:8" x14ac:dyDescent="0.35">
      <c r="A482" s="2">
        <v>481</v>
      </c>
      <c r="B482" s="36"/>
      <c r="C482" s="39"/>
      <c r="D482" s="37"/>
      <c r="E482" s="1" t="str">
        <f>IF(ISBLANK(C482),"",IF(Modélisation!$B$10=3,IF(C482&gt;=Modélisation!$B$19,Modélisation!$A$19,IF(C482&gt;=Modélisation!$B$18,Modélisation!$A$18,Modélisation!$A$17)),IF(Modélisation!$B$10=4,IF(C482&gt;=Modélisation!$B$20,Modélisation!$A$20,IF(C482&gt;=Modélisation!$B$19,Modélisation!$A$19,IF(C482&gt;=Modélisation!$B$18,Modélisation!$A$18,Modélisation!$A$17))),IF(Modélisation!$B$10=5,IF(C482&gt;=Modélisation!$B$21,Modélisation!$A$21,IF(C482&gt;=Modélisation!$B$20,Modélisation!$A$20,IF(C482&gt;=Modélisation!$B$19,Modélisation!$A$19,IF(C482&gt;=Modélisation!$B$18,Modélisation!$A$18,Modélisation!$A$17)))),IF(Modélisation!$B$10=6,IF(C482&gt;=Modélisation!$B$22,Modélisation!$A$22,IF(C482&gt;=Modélisation!$B$21,Modélisation!$A$21,IF(C482&gt;=Modélisation!$B$20,Modélisation!$A$20,IF(C482&gt;=Modélisation!$B$19,Modélisation!$A$19,IF(C482&gt;=Modélisation!$B$18,Modélisation!$A$18,Modélisation!$A$17))))),IF(Modélisation!$B$10=7,IF(C482&gt;=Modélisation!$B$23,Modélisation!$A$23,IF(C482&gt;=Modélisation!$B$22,Modélisation!$A$22,IF(C482&gt;=Modélisation!$B$21,Modélisation!$A$21,IF(C482&gt;=Modélisation!$B$20,Modélisation!$A$20,IF(C482&gt;=Modélisation!$B$19,Modélisation!$A$19,IF(C482&gt;=Modélisation!$B$18,Modélisation!$A$18,Modélisation!$A$17))))))))))))</f>
        <v/>
      </c>
      <c r="F482" s="1" t="str">
        <f>IF(ISBLANK(C482),"",VLOOKUP(E482,Modélisation!$A$17:$H$23,8,FALSE))</f>
        <v/>
      </c>
      <c r="G482" s="4" t="str">
        <f>IF(ISBLANK(C482),"",IF(Modélisation!$B$3="Oui",IF(D482=Liste!$F$2,0%,VLOOKUP(D482,Modélisation!$A$69:$B$86,2,FALSE)),""))</f>
        <v/>
      </c>
      <c r="H482" s="1" t="str">
        <f>IF(ISBLANK(C482),"",IF(Modélisation!$B$3="Oui",F482*(1-G482),F482))</f>
        <v/>
      </c>
    </row>
    <row r="483" spans="1:8" x14ac:dyDescent="0.35">
      <c r="A483" s="2">
        <v>482</v>
      </c>
      <c r="B483" s="36"/>
      <c r="C483" s="39"/>
      <c r="D483" s="37"/>
      <c r="E483" s="1" t="str">
        <f>IF(ISBLANK(C483),"",IF(Modélisation!$B$10=3,IF(C483&gt;=Modélisation!$B$19,Modélisation!$A$19,IF(C483&gt;=Modélisation!$B$18,Modélisation!$A$18,Modélisation!$A$17)),IF(Modélisation!$B$10=4,IF(C483&gt;=Modélisation!$B$20,Modélisation!$A$20,IF(C483&gt;=Modélisation!$B$19,Modélisation!$A$19,IF(C483&gt;=Modélisation!$B$18,Modélisation!$A$18,Modélisation!$A$17))),IF(Modélisation!$B$10=5,IF(C483&gt;=Modélisation!$B$21,Modélisation!$A$21,IF(C483&gt;=Modélisation!$B$20,Modélisation!$A$20,IF(C483&gt;=Modélisation!$B$19,Modélisation!$A$19,IF(C483&gt;=Modélisation!$B$18,Modélisation!$A$18,Modélisation!$A$17)))),IF(Modélisation!$B$10=6,IF(C483&gt;=Modélisation!$B$22,Modélisation!$A$22,IF(C483&gt;=Modélisation!$B$21,Modélisation!$A$21,IF(C483&gt;=Modélisation!$B$20,Modélisation!$A$20,IF(C483&gt;=Modélisation!$B$19,Modélisation!$A$19,IF(C483&gt;=Modélisation!$B$18,Modélisation!$A$18,Modélisation!$A$17))))),IF(Modélisation!$B$10=7,IF(C483&gt;=Modélisation!$B$23,Modélisation!$A$23,IF(C483&gt;=Modélisation!$B$22,Modélisation!$A$22,IF(C483&gt;=Modélisation!$B$21,Modélisation!$A$21,IF(C483&gt;=Modélisation!$B$20,Modélisation!$A$20,IF(C483&gt;=Modélisation!$B$19,Modélisation!$A$19,IF(C483&gt;=Modélisation!$B$18,Modélisation!$A$18,Modélisation!$A$17))))))))))))</f>
        <v/>
      </c>
      <c r="F483" s="1" t="str">
        <f>IF(ISBLANK(C483),"",VLOOKUP(E483,Modélisation!$A$17:$H$23,8,FALSE))</f>
        <v/>
      </c>
      <c r="G483" s="4" t="str">
        <f>IF(ISBLANK(C483),"",IF(Modélisation!$B$3="Oui",IF(D483=Liste!$F$2,0%,VLOOKUP(D483,Modélisation!$A$69:$B$86,2,FALSE)),""))</f>
        <v/>
      </c>
      <c r="H483" s="1" t="str">
        <f>IF(ISBLANK(C483),"",IF(Modélisation!$B$3="Oui",F483*(1-G483),F483))</f>
        <v/>
      </c>
    </row>
    <row r="484" spans="1:8" x14ac:dyDescent="0.35">
      <c r="A484" s="2">
        <v>483</v>
      </c>
      <c r="B484" s="36"/>
      <c r="C484" s="39"/>
      <c r="D484" s="37"/>
      <c r="E484" s="1" t="str">
        <f>IF(ISBLANK(C484),"",IF(Modélisation!$B$10=3,IF(C484&gt;=Modélisation!$B$19,Modélisation!$A$19,IF(C484&gt;=Modélisation!$B$18,Modélisation!$A$18,Modélisation!$A$17)),IF(Modélisation!$B$10=4,IF(C484&gt;=Modélisation!$B$20,Modélisation!$A$20,IF(C484&gt;=Modélisation!$B$19,Modélisation!$A$19,IF(C484&gt;=Modélisation!$B$18,Modélisation!$A$18,Modélisation!$A$17))),IF(Modélisation!$B$10=5,IF(C484&gt;=Modélisation!$B$21,Modélisation!$A$21,IF(C484&gt;=Modélisation!$B$20,Modélisation!$A$20,IF(C484&gt;=Modélisation!$B$19,Modélisation!$A$19,IF(C484&gt;=Modélisation!$B$18,Modélisation!$A$18,Modélisation!$A$17)))),IF(Modélisation!$B$10=6,IF(C484&gt;=Modélisation!$B$22,Modélisation!$A$22,IF(C484&gt;=Modélisation!$B$21,Modélisation!$A$21,IF(C484&gt;=Modélisation!$B$20,Modélisation!$A$20,IF(C484&gt;=Modélisation!$B$19,Modélisation!$A$19,IF(C484&gt;=Modélisation!$B$18,Modélisation!$A$18,Modélisation!$A$17))))),IF(Modélisation!$B$10=7,IF(C484&gt;=Modélisation!$B$23,Modélisation!$A$23,IF(C484&gt;=Modélisation!$B$22,Modélisation!$A$22,IF(C484&gt;=Modélisation!$B$21,Modélisation!$A$21,IF(C484&gt;=Modélisation!$B$20,Modélisation!$A$20,IF(C484&gt;=Modélisation!$B$19,Modélisation!$A$19,IF(C484&gt;=Modélisation!$B$18,Modélisation!$A$18,Modélisation!$A$17))))))))))))</f>
        <v/>
      </c>
      <c r="F484" s="1" t="str">
        <f>IF(ISBLANK(C484),"",VLOOKUP(E484,Modélisation!$A$17:$H$23,8,FALSE))</f>
        <v/>
      </c>
      <c r="G484" s="4" t="str">
        <f>IF(ISBLANK(C484),"",IF(Modélisation!$B$3="Oui",IF(D484=Liste!$F$2,0%,VLOOKUP(D484,Modélisation!$A$69:$B$86,2,FALSE)),""))</f>
        <v/>
      </c>
      <c r="H484" s="1" t="str">
        <f>IF(ISBLANK(C484),"",IF(Modélisation!$B$3="Oui",F484*(1-G484),F484))</f>
        <v/>
      </c>
    </row>
    <row r="485" spans="1:8" x14ac:dyDescent="0.35">
      <c r="A485" s="2">
        <v>484</v>
      </c>
      <c r="B485" s="36"/>
      <c r="C485" s="39"/>
      <c r="D485" s="37"/>
      <c r="E485" s="1" t="str">
        <f>IF(ISBLANK(C485),"",IF(Modélisation!$B$10=3,IF(C485&gt;=Modélisation!$B$19,Modélisation!$A$19,IF(C485&gt;=Modélisation!$B$18,Modélisation!$A$18,Modélisation!$A$17)),IF(Modélisation!$B$10=4,IF(C485&gt;=Modélisation!$B$20,Modélisation!$A$20,IF(C485&gt;=Modélisation!$B$19,Modélisation!$A$19,IF(C485&gt;=Modélisation!$B$18,Modélisation!$A$18,Modélisation!$A$17))),IF(Modélisation!$B$10=5,IF(C485&gt;=Modélisation!$B$21,Modélisation!$A$21,IF(C485&gt;=Modélisation!$B$20,Modélisation!$A$20,IF(C485&gt;=Modélisation!$B$19,Modélisation!$A$19,IF(C485&gt;=Modélisation!$B$18,Modélisation!$A$18,Modélisation!$A$17)))),IF(Modélisation!$B$10=6,IF(C485&gt;=Modélisation!$B$22,Modélisation!$A$22,IF(C485&gt;=Modélisation!$B$21,Modélisation!$A$21,IF(C485&gt;=Modélisation!$B$20,Modélisation!$A$20,IF(C485&gt;=Modélisation!$B$19,Modélisation!$A$19,IF(C485&gt;=Modélisation!$B$18,Modélisation!$A$18,Modélisation!$A$17))))),IF(Modélisation!$B$10=7,IF(C485&gt;=Modélisation!$B$23,Modélisation!$A$23,IF(C485&gt;=Modélisation!$B$22,Modélisation!$A$22,IF(C485&gt;=Modélisation!$B$21,Modélisation!$A$21,IF(C485&gt;=Modélisation!$B$20,Modélisation!$A$20,IF(C485&gt;=Modélisation!$B$19,Modélisation!$A$19,IF(C485&gt;=Modélisation!$B$18,Modélisation!$A$18,Modélisation!$A$17))))))))))))</f>
        <v/>
      </c>
      <c r="F485" s="1" t="str">
        <f>IF(ISBLANK(C485),"",VLOOKUP(E485,Modélisation!$A$17:$H$23,8,FALSE))</f>
        <v/>
      </c>
      <c r="G485" s="4" t="str">
        <f>IF(ISBLANK(C485),"",IF(Modélisation!$B$3="Oui",IF(D485=Liste!$F$2,0%,VLOOKUP(D485,Modélisation!$A$69:$B$86,2,FALSE)),""))</f>
        <v/>
      </c>
      <c r="H485" s="1" t="str">
        <f>IF(ISBLANK(C485),"",IF(Modélisation!$B$3="Oui",F485*(1-G485),F485))</f>
        <v/>
      </c>
    </row>
    <row r="486" spans="1:8" x14ac:dyDescent="0.35">
      <c r="A486" s="2">
        <v>485</v>
      </c>
      <c r="B486" s="36"/>
      <c r="C486" s="39"/>
      <c r="D486" s="37"/>
      <c r="E486" s="1" t="str">
        <f>IF(ISBLANK(C486),"",IF(Modélisation!$B$10=3,IF(C486&gt;=Modélisation!$B$19,Modélisation!$A$19,IF(C486&gt;=Modélisation!$B$18,Modélisation!$A$18,Modélisation!$A$17)),IF(Modélisation!$B$10=4,IF(C486&gt;=Modélisation!$B$20,Modélisation!$A$20,IF(C486&gt;=Modélisation!$B$19,Modélisation!$A$19,IF(C486&gt;=Modélisation!$B$18,Modélisation!$A$18,Modélisation!$A$17))),IF(Modélisation!$B$10=5,IF(C486&gt;=Modélisation!$B$21,Modélisation!$A$21,IF(C486&gt;=Modélisation!$B$20,Modélisation!$A$20,IF(C486&gt;=Modélisation!$B$19,Modélisation!$A$19,IF(C486&gt;=Modélisation!$B$18,Modélisation!$A$18,Modélisation!$A$17)))),IF(Modélisation!$B$10=6,IF(C486&gt;=Modélisation!$B$22,Modélisation!$A$22,IF(C486&gt;=Modélisation!$B$21,Modélisation!$A$21,IF(C486&gt;=Modélisation!$B$20,Modélisation!$A$20,IF(C486&gt;=Modélisation!$B$19,Modélisation!$A$19,IF(C486&gt;=Modélisation!$B$18,Modélisation!$A$18,Modélisation!$A$17))))),IF(Modélisation!$B$10=7,IF(C486&gt;=Modélisation!$B$23,Modélisation!$A$23,IF(C486&gt;=Modélisation!$B$22,Modélisation!$A$22,IF(C486&gt;=Modélisation!$B$21,Modélisation!$A$21,IF(C486&gt;=Modélisation!$B$20,Modélisation!$A$20,IF(C486&gt;=Modélisation!$B$19,Modélisation!$A$19,IF(C486&gt;=Modélisation!$B$18,Modélisation!$A$18,Modélisation!$A$17))))))))))))</f>
        <v/>
      </c>
      <c r="F486" s="1" t="str">
        <f>IF(ISBLANK(C486),"",VLOOKUP(E486,Modélisation!$A$17:$H$23,8,FALSE))</f>
        <v/>
      </c>
      <c r="G486" s="4" t="str">
        <f>IF(ISBLANK(C486),"",IF(Modélisation!$B$3="Oui",IF(D486=Liste!$F$2,0%,VLOOKUP(D486,Modélisation!$A$69:$B$86,2,FALSE)),""))</f>
        <v/>
      </c>
      <c r="H486" s="1" t="str">
        <f>IF(ISBLANK(C486),"",IF(Modélisation!$B$3="Oui",F486*(1-G486),F486))</f>
        <v/>
      </c>
    </row>
    <row r="487" spans="1:8" x14ac:dyDescent="0.35">
      <c r="A487" s="2">
        <v>486</v>
      </c>
      <c r="B487" s="36"/>
      <c r="C487" s="39"/>
      <c r="D487" s="37"/>
      <c r="E487" s="1" t="str">
        <f>IF(ISBLANK(C487),"",IF(Modélisation!$B$10=3,IF(C487&gt;=Modélisation!$B$19,Modélisation!$A$19,IF(C487&gt;=Modélisation!$B$18,Modélisation!$A$18,Modélisation!$A$17)),IF(Modélisation!$B$10=4,IF(C487&gt;=Modélisation!$B$20,Modélisation!$A$20,IF(C487&gt;=Modélisation!$B$19,Modélisation!$A$19,IF(C487&gt;=Modélisation!$B$18,Modélisation!$A$18,Modélisation!$A$17))),IF(Modélisation!$B$10=5,IF(C487&gt;=Modélisation!$B$21,Modélisation!$A$21,IF(C487&gt;=Modélisation!$B$20,Modélisation!$A$20,IF(C487&gt;=Modélisation!$B$19,Modélisation!$A$19,IF(C487&gt;=Modélisation!$B$18,Modélisation!$A$18,Modélisation!$A$17)))),IF(Modélisation!$B$10=6,IF(C487&gt;=Modélisation!$B$22,Modélisation!$A$22,IF(C487&gt;=Modélisation!$B$21,Modélisation!$A$21,IF(C487&gt;=Modélisation!$B$20,Modélisation!$A$20,IF(C487&gt;=Modélisation!$B$19,Modélisation!$A$19,IF(C487&gt;=Modélisation!$B$18,Modélisation!$A$18,Modélisation!$A$17))))),IF(Modélisation!$B$10=7,IF(C487&gt;=Modélisation!$B$23,Modélisation!$A$23,IF(C487&gt;=Modélisation!$B$22,Modélisation!$A$22,IF(C487&gt;=Modélisation!$B$21,Modélisation!$A$21,IF(C487&gt;=Modélisation!$B$20,Modélisation!$A$20,IF(C487&gt;=Modélisation!$B$19,Modélisation!$A$19,IF(C487&gt;=Modélisation!$B$18,Modélisation!$A$18,Modélisation!$A$17))))))))))))</f>
        <v/>
      </c>
      <c r="F487" s="1" t="str">
        <f>IF(ISBLANK(C487),"",VLOOKUP(E487,Modélisation!$A$17:$H$23,8,FALSE))</f>
        <v/>
      </c>
      <c r="G487" s="4" t="str">
        <f>IF(ISBLANK(C487),"",IF(Modélisation!$B$3="Oui",IF(D487=Liste!$F$2,0%,VLOOKUP(D487,Modélisation!$A$69:$B$86,2,FALSE)),""))</f>
        <v/>
      </c>
      <c r="H487" s="1" t="str">
        <f>IF(ISBLANK(C487),"",IF(Modélisation!$B$3="Oui",F487*(1-G487),F487))</f>
        <v/>
      </c>
    </row>
    <row r="488" spans="1:8" x14ac:dyDescent="0.35">
      <c r="A488" s="2">
        <v>487</v>
      </c>
      <c r="B488" s="36"/>
      <c r="C488" s="39"/>
      <c r="D488" s="37"/>
      <c r="E488" s="1" t="str">
        <f>IF(ISBLANK(C488),"",IF(Modélisation!$B$10=3,IF(C488&gt;=Modélisation!$B$19,Modélisation!$A$19,IF(C488&gt;=Modélisation!$B$18,Modélisation!$A$18,Modélisation!$A$17)),IF(Modélisation!$B$10=4,IF(C488&gt;=Modélisation!$B$20,Modélisation!$A$20,IF(C488&gt;=Modélisation!$B$19,Modélisation!$A$19,IF(C488&gt;=Modélisation!$B$18,Modélisation!$A$18,Modélisation!$A$17))),IF(Modélisation!$B$10=5,IF(C488&gt;=Modélisation!$B$21,Modélisation!$A$21,IF(C488&gt;=Modélisation!$B$20,Modélisation!$A$20,IF(C488&gt;=Modélisation!$B$19,Modélisation!$A$19,IF(C488&gt;=Modélisation!$B$18,Modélisation!$A$18,Modélisation!$A$17)))),IF(Modélisation!$B$10=6,IF(C488&gt;=Modélisation!$B$22,Modélisation!$A$22,IF(C488&gt;=Modélisation!$B$21,Modélisation!$A$21,IF(C488&gt;=Modélisation!$B$20,Modélisation!$A$20,IF(C488&gt;=Modélisation!$B$19,Modélisation!$A$19,IF(C488&gt;=Modélisation!$B$18,Modélisation!$A$18,Modélisation!$A$17))))),IF(Modélisation!$B$10=7,IF(C488&gt;=Modélisation!$B$23,Modélisation!$A$23,IF(C488&gt;=Modélisation!$B$22,Modélisation!$A$22,IF(C488&gt;=Modélisation!$B$21,Modélisation!$A$21,IF(C488&gt;=Modélisation!$B$20,Modélisation!$A$20,IF(C488&gt;=Modélisation!$B$19,Modélisation!$A$19,IF(C488&gt;=Modélisation!$B$18,Modélisation!$A$18,Modélisation!$A$17))))))))))))</f>
        <v/>
      </c>
      <c r="F488" s="1" t="str">
        <f>IF(ISBLANK(C488),"",VLOOKUP(E488,Modélisation!$A$17:$H$23,8,FALSE))</f>
        <v/>
      </c>
      <c r="G488" s="4" t="str">
        <f>IF(ISBLANK(C488),"",IF(Modélisation!$B$3="Oui",IF(D488=Liste!$F$2,0%,VLOOKUP(D488,Modélisation!$A$69:$B$86,2,FALSE)),""))</f>
        <v/>
      </c>
      <c r="H488" s="1" t="str">
        <f>IF(ISBLANK(C488),"",IF(Modélisation!$B$3="Oui",F488*(1-G488),F488))</f>
        <v/>
      </c>
    </row>
    <row r="489" spans="1:8" x14ac:dyDescent="0.35">
      <c r="A489" s="2">
        <v>488</v>
      </c>
      <c r="B489" s="36"/>
      <c r="C489" s="39"/>
      <c r="D489" s="37"/>
      <c r="E489" s="1" t="str">
        <f>IF(ISBLANK(C489),"",IF(Modélisation!$B$10=3,IF(C489&gt;=Modélisation!$B$19,Modélisation!$A$19,IF(C489&gt;=Modélisation!$B$18,Modélisation!$A$18,Modélisation!$A$17)),IF(Modélisation!$B$10=4,IF(C489&gt;=Modélisation!$B$20,Modélisation!$A$20,IF(C489&gt;=Modélisation!$B$19,Modélisation!$A$19,IF(C489&gt;=Modélisation!$B$18,Modélisation!$A$18,Modélisation!$A$17))),IF(Modélisation!$B$10=5,IF(C489&gt;=Modélisation!$B$21,Modélisation!$A$21,IF(C489&gt;=Modélisation!$B$20,Modélisation!$A$20,IF(C489&gt;=Modélisation!$B$19,Modélisation!$A$19,IF(C489&gt;=Modélisation!$B$18,Modélisation!$A$18,Modélisation!$A$17)))),IF(Modélisation!$B$10=6,IF(C489&gt;=Modélisation!$B$22,Modélisation!$A$22,IF(C489&gt;=Modélisation!$B$21,Modélisation!$A$21,IF(C489&gt;=Modélisation!$B$20,Modélisation!$A$20,IF(C489&gt;=Modélisation!$B$19,Modélisation!$A$19,IF(C489&gt;=Modélisation!$B$18,Modélisation!$A$18,Modélisation!$A$17))))),IF(Modélisation!$B$10=7,IF(C489&gt;=Modélisation!$B$23,Modélisation!$A$23,IF(C489&gt;=Modélisation!$B$22,Modélisation!$A$22,IF(C489&gt;=Modélisation!$B$21,Modélisation!$A$21,IF(C489&gt;=Modélisation!$B$20,Modélisation!$A$20,IF(C489&gt;=Modélisation!$B$19,Modélisation!$A$19,IF(C489&gt;=Modélisation!$B$18,Modélisation!$A$18,Modélisation!$A$17))))))))))))</f>
        <v/>
      </c>
      <c r="F489" s="1" t="str">
        <f>IF(ISBLANK(C489),"",VLOOKUP(E489,Modélisation!$A$17:$H$23,8,FALSE))</f>
        <v/>
      </c>
      <c r="G489" s="4" t="str">
        <f>IF(ISBLANK(C489),"",IF(Modélisation!$B$3="Oui",IF(D489=Liste!$F$2,0%,VLOOKUP(D489,Modélisation!$A$69:$B$86,2,FALSE)),""))</f>
        <v/>
      </c>
      <c r="H489" s="1" t="str">
        <f>IF(ISBLANK(C489),"",IF(Modélisation!$B$3="Oui",F489*(1-G489),F489))</f>
        <v/>
      </c>
    </row>
    <row r="490" spans="1:8" x14ac:dyDescent="0.35">
      <c r="A490" s="2">
        <v>489</v>
      </c>
      <c r="B490" s="36"/>
      <c r="C490" s="39"/>
      <c r="D490" s="37"/>
      <c r="E490" s="1" t="str">
        <f>IF(ISBLANK(C490),"",IF(Modélisation!$B$10=3,IF(C490&gt;=Modélisation!$B$19,Modélisation!$A$19,IF(C490&gt;=Modélisation!$B$18,Modélisation!$A$18,Modélisation!$A$17)),IF(Modélisation!$B$10=4,IF(C490&gt;=Modélisation!$B$20,Modélisation!$A$20,IF(C490&gt;=Modélisation!$B$19,Modélisation!$A$19,IF(C490&gt;=Modélisation!$B$18,Modélisation!$A$18,Modélisation!$A$17))),IF(Modélisation!$B$10=5,IF(C490&gt;=Modélisation!$B$21,Modélisation!$A$21,IF(C490&gt;=Modélisation!$B$20,Modélisation!$A$20,IF(C490&gt;=Modélisation!$B$19,Modélisation!$A$19,IF(C490&gt;=Modélisation!$B$18,Modélisation!$A$18,Modélisation!$A$17)))),IF(Modélisation!$B$10=6,IF(C490&gt;=Modélisation!$B$22,Modélisation!$A$22,IF(C490&gt;=Modélisation!$B$21,Modélisation!$A$21,IF(C490&gt;=Modélisation!$B$20,Modélisation!$A$20,IF(C490&gt;=Modélisation!$B$19,Modélisation!$A$19,IF(C490&gt;=Modélisation!$B$18,Modélisation!$A$18,Modélisation!$A$17))))),IF(Modélisation!$B$10=7,IF(C490&gt;=Modélisation!$B$23,Modélisation!$A$23,IF(C490&gt;=Modélisation!$B$22,Modélisation!$A$22,IF(C490&gt;=Modélisation!$B$21,Modélisation!$A$21,IF(C490&gt;=Modélisation!$B$20,Modélisation!$A$20,IF(C490&gt;=Modélisation!$B$19,Modélisation!$A$19,IF(C490&gt;=Modélisation!$B$18,Modélisation!$A$18,Modélisation!$A$17))))))))))))</f>
        <v/>
      </c>
      <c r="F490" s="1" t="str">
        <f>IF(ISBLANK(C490),"",VLOOKUP(E490,Modélisation!$A$17:$H$23,8,FALSE))</f>
        <v/>
      </c>
      <c r="G490" s="4" t="str">
        <f>IF(ISBLANK(C490),"",IF(Modélisation!$B$3="Oui",IF(D490=Liste!$F$2,0%,VLOOKUP(D490,Modélisation!$A$69:$B$86,2,FALSE)),""))</f>
        <v/>
      </c>
      <c r="H490" s="1" t="str">
        <f>IF(ISBLANK(C490),"",IF(Modélisation!$B$3="Oui",F490*(1-G490),F490))</f>
        <v/>
      </c>
    </row>
    <row r="491" spans="1:8" x14ac:dyDescent="0.35">
      <c r="A491" s="2">
        <v>490</v>
      </c>
      <c r="B491" s="36"/>
      <c r="C491" s="39"/>
      <c r="D491" s="37"/>
      <c r="E491" s="1" t="str">
        <f>IF(ISBLANK(C491),"",IF(Modélisation!$B$10=3,IF(C491&gt;=Modélisation!$B$19,Modélisation!$A$19,IF(C491&gt;=Modélisation!$B$18,Modélisation!$A$18,Modélisation!$A$17)),IF(Modélisation!$B$10=4,IF(C491&gt;=Modélisation!$B$20,Modélisation!$A$20,IF(C491&gt;=Modélisation!$B$19,Modélisation!$A$19,IF(C491&gt;=Modélisation!$B$18,Modélisation!$A$18,Modélisation!$A$17))),IF(Modélisation!$B$10=5,IF(C491&gt;=Modélisation!$B$21,Modélisation!$A$21,IF(C491&gt;=Modélisation!$B$20,Modélisation!$A$20,IF(C491&gt;=Modélisation!$B$19,Modélisation!$A$19,IF(C491&gt;=Modélisation!$B$18,Modélisation!$A$18,Modélisation!$A$17)))),IF(Modélisation!$B$10=6,IF(C491&gt;=Modélisation!$B$22,Modélisation!$A$22,IF(C491&gt;=Modélisation!$B$21,Modélisation!$A$21,IF(C491&gt;=Modélisation!$B$20,Modélisation!$A$20,IF(C491&gt;=Modélisation!$B$19,Modélisation!$A$19,IF(C491&gt;=Modélisation!$B$18,Modélisation!$A$18,Modélisation!$A$17))))),IF(Modélisation!$B$10=7,IF(C491&gt;=Modélisation!$B$23,Modélisation!$A$23,IF(C491&gt;=Modélisation!$B$22,Modélisation!$A$22,IF(C491&gt;=Modélisation!$B$21,Modélisation!$A$21,IF(C491&gt;=Modélisation!$B$20,Modélisation!$A$20,IF(C491&gt;=Modélisation!$B$19,Modélisation!$A$19,IF(C491&gt;=Modélisation!$B$18,Modélisation!$A$18,Modélisation!$A$17))))))))))))</f>
        <v/>
      </c>
      <c r="F491" s="1" t="str">
        <f>IF(ISBLANK(C491),"",VLOOKUP(E491,Modélisation!$A$17:$H$23,8,FALSE))</f>
        <v/>
      </c>
      <c r="G491" s="4" t="str">
        <f>IF(ISBLANK(C491),"",IF(Modélisation!$B$3="Oui",IF(D491=Liste!$F$2,0%,VLOOKUP(D491,Modélisation!$A$69:$B$86,2,FALSE)),""))</f>
        <v/>
      </c>
      <c r="H491" s="1" t="str">
        <f>IF(ISBLANK(C491),"",IF(Modélisation!$B$3="Oui",F491*(1-G491),F491))</f>
        <v/>
      </c>
    </row>
    <row r="492" spans="1:8" x14ac:dyDescent="0.35">
      <c r="A492" s="2">
        <v>491</v>
      </c>
      <c r="B492" s="36"/>
      <c r="C492" s="39"/>
      <c r="D492" s="37"/>
      <c r="E492" s="1" t="str">
        <f>IF(ISBLANK(C492),"",IF(Modélisation!$B$10=3,IF(C492&gt;=Modélisation!$B$19,Modélisation!$A$19,IF(C492&gt;=Modélisation!$B$18,Modélisation!$A$18,Modélisation!$A$17)),IF(Modélisation!$B$10=4,IF(C492&gt;=Modélisation!$B$20,Modélisation!$A$20,IF(C492&gt;=Modélisation!$B$19,Modélisation!$A$19,IF(C492&gt;=Modélisation!$B$18,Modélisation!$A$18,Modélisation!$A$17))),IF(Modélisation!$B$10=5,IF(C492&gt;=Modélisation!$B$21,Modélisation!$A$21,IF(C492&gt;=Modélisation!$B$20,Modélisation!$A$20,IF(C492&gt;=Modélisation!$B$19,Modélisation!$A$19,IF(C492&gt;=Modélisation!$B$18,Modélisation!$A$18,Modélisation!$A$17)))),IF(Modélisation!$B$10=6,IF(C492&gt;=Modélisation!$B$22,Modélisation!$A$22,IF(C492&gt;=Modélisation!$B$21,Modélisation!$A$21,IF(C492&gt;=Modélisation!$B$20,Modélisation!$A$20,IF(C492&gt;=Modélisation!$B$19,Modélisation!$A$19,IF(C492&gt;=Modélisation!$B$18,Modélisation!$A$18,Modélisation!$A$17))))),IF(Modélisation!$B$10=7,IF(C492&gt;=Modélisation!$B$23,Modélisation!$A$23,IF(C492&gt;=Modélisation!$B$22,Modélisation!$A$22,IF(C492&gt;=Modélisation!$B$21,Modélisation!$A$21,IF(C492&gt;=Modélisation!$B$20,Modélisation!$A$20,IF(C492&gt;=Modélisation!$B$19,Modélisation!$A$19,IF(C492&gt;=Modélisation!$B$18,Modélisation!$A$18,Modélisation!$A$17))))))))))))</f>
        <v/>
      </c>
      <c r="F492" s="1" t="str">
        <f>IF(ISBLANK(C492),"",VLOOKUP(E492,Modélisation!$A$17:$H$23,8,FALSE))</f>
        <v/>
      </c>
      <c r="G492" s="4" t="str">
        <f>IF(ISBLANK(C492),"",IF(Modélisation!$B$3="Oui",IF(D492=Liste!$F$2,0%,VLOOKUP(D492,Modélisation!$A$69:$B$86,2,FALSE)),""))</f>
        <v/>
      </c>
      <c r="H492" s="1" t="str">
        <f>IF(ISBLANK(C492),"",IF(Modélisation!$B$3="Oui",F492*(1-G492),F492))</f>
        <v/>
      </c>
    </row>
    <row r="493" spans="1:8" x14ac:dyDescent="0.35">
      <c r="A493" s="2">
        <v>492</v>
      </c>
      <c r="B493" s="36"/>
      <c r="C493" s="39"/>
      <c r="D493" s="37"/>
      <c r="E493" s="1" t="str">
        <f>IF(ISBLANK(C493),"",IF(Modélisation!$B$10=3,IF(C493&gt;=Modélisation!$B$19,Modélisation!$A$19,IF(C493&gt;=Modélisation!$B$18,Modélisation!$A$18,Modélisation!$A$17)),IF(Modélisation!$B$10=4,IF(C493&gt;=Modélisation!$B$20,Modélisation!$A$20,IF(C493&gt;=Modélisation!$B$19,Modélisation!$A$19,IF(C493&gt;=Modélisation!$B$18,Modélisation!$A$18,Modélisation!$A$17))),IF(Modélisation!$B$10=5,IF(C493&gt;=Modélisation!$B$21,Modélisation!$A$21,IF(C493&gt;=Modélisation!$B$20,Modélisation!$A$20,IF(C493&gt;=Modélisation!$B$19,Modélisation!$A$19,IF(C493&gt;=Modélisation!$B$18,Modélisation!$A$18,Modélisation!$A$17)))),IF(Modélisation!$B$10=6,IF(C493&gt;=Modélisation!$B$22,Modélisation!$A$22,IF(C493&gt;=Modélisation!$B$21,Modélisation!$A$21,IF(C493&gt;=Modélisation!$B$20,Modélisation!$A$20,IF(C493&gt;=Modélisation!$B$19,Modélisation!$A$19,IF(C493&gt;=Modélisation!$B$18,Modélisation!$A$18,Modélisation!$A$17))))),IF(Modélisation!$B$10=7,IF(C493&gt;=Modélisation!$B$23,Modélisation!$A$23,IF(C493&gt;=Modélisation!$B$22,Modélisation!$A$22,IF(C493&gt;=Modélisation!$B$21,Modélisation!$A$21,IF(C493&gt;=Modélisation!$B$20,Modélisation!$A$20,IF(C493&gt;=Modélisation!$B$19,Modélisation!$A$19,IF(C493&gt;=Modélisation!$B$18,Modélisation!$A$18,Modélisation!$A$17))))))))))))</f>
        <v/>
      </c>
      <c r="F493" s="1" t="str">
        <f>IF(ISBLANK(C493),"",VLOOKUP(E493,Modélisation!$A$17:$H$23,8,FALSE))</f>
        <v/>
      </c>
      <c r="G493" s="4" t="str">
        <f>IF(ISBLANK(C493),"",IF(Modélisation!$B$3="Oui",IF(D493=Liste!$F$2,0%,VLOOKUP(D493,Modélisation!$A$69:$B$86,2,FALSE)),""))</f>
        <v/>
      </c>
      <c r="H493" s="1" t="str">
        <f>IF(ISBLANK(C493),"",IF(Modélisation!$B$3="Oui",F493*(1-G493),F493))</f>
        <v/>
      </c>
    </row>
    <row r="494" spans="1:8" x14ac:dyDescent="0.35">
      <c r="A494" s="2">
        <v>493</v>
      </c>
      <c r="B494" s="36"/>
      <c r="C494" s="39"/>
      <c r="D494" s="37"/>
      <c r="E494" s="1" t="str">
        <f>IF(ISBLANK(C494),"",IF(Modélisation!$B$10=3,IF(C494&gt;=Modélisation!$B$19,Modélisation!$A$19,IF(C494&gt;=Modélisation!$B$18,Modélisation!$A$18,Modélisation!$A$17)),IF(Modélisation!$B$10=4,IF(C494&gt;=Modélisation!$B$20,Modélisation!$A$20,IF(C494&gt;=Modélisation!$B$19,Modélisation!$A$19,IF(C494&gt;=Modélisation!$B$18,Modélisation!$A$18,Modélisation!$A$17))),IF(Modélisation!$B$10=5,IF(C494&gt;=Modélisation!$B$21,Modélisation!$A$21,IF(C494&gt;=Modélisation!$B$20,Modélisation!$A$20,IF(C494&gt;=Modélisation!$B$19,Modélisation!$A$19,IF(C494&gt;=Modélisation!$B$18,Modélisation!$A$18,Modélisation!$A$17)))),IF(Modélisation!$B$10=6,IF(C494&gt;=Modélisation!$B$22,Modélisation!$A$22,IF(C494&gt;=Modélisation!$B$21,Modélisation!$A$21,IF(C494&gt;=Modélisation!$B$20,Modélisation!$A$20,IF(C494&gt;=Modélisation!$B$19,Modélisation!$A$19,IF(C494&gt;=Modélisation!$B$18,Modélisation!$A$18,Modélisation!$A$17))))),IF(Modélisation!$B$10=7,IF(C494&gt;=Modélisation!$B$23,Modélisation!$A$23,IF(C494&gt;=Modélisation!$B$22,Modélisation!$A$22,IF(C494&gt;=Modélisation!$B$21,Modélisation!$A$21,IF(C494&gt;=Modélisation!$B$20,Modélisation!$A$20,IF(C494&gt;=Modélisation!$B$19,Modélisation!$A$19,IF(C494&gt;=Modélisation!$B$18,Modélisation!$A$18,Modélisation!$A$17))))))))))))</f>
        <v/>
      </c>
      <c r="F494" s="1" t="str">
        <f>IF(ISBLANK(C494),"",VLOOKUP(E494,Modélisation!$A$17:$H$23,8,FALSE))</f>
        <v/>
      </c>
      <c r="G494" s="4" t="str">
        <f>IF(ISBLANK(C494),"",IF(Modélisation!$B$3="Oui",IF(D494=Liste!$F$2,0%,VLOOKUP(D494,Modélisation!$A$69:$B$86,2,FALSE)),""))</f>
        <v/>
      </c>
      <c r="H494" s="1" t="str">
        <f>IF(ISBLANK(C494),"",IF(Modélisation!$B$3="Oui",F494*(1-G494),F494))</f>
        <v/>
      </c>
    </row>
    <row r="495" spans="1:8" x14ac:dyDescent="0.35">
      <c r="A495" s="2">
        <v>494</v>
      </c>
      <c r="B495" s="36"/>
      <c r="C495" s="39"/>
      <c r="D495" s="37"/>
      <c r="E495" s="1" t="str">
        <f>IF(ISBLANK(C495),"",IF(Modélisation!$B$10=3,IF(C495&gt;=Modélisation!$B$19,Modélisation!$A$19,IF(C495&gt;=Modélisation!$B$18,Modélisation!$A$18,Modélisation!$A$17)),IF(Modélisation!$B$10=4,IF(C495&gt;=Modélisation!$B$20,Modélisation!$A$20,IF(C495&gt;=Modélisation!$B$19,Modélisation!$A$19,IF(C495&gt;=Modélisation!$B$18,Modélisation!$A$18,Modélisation!$A$17))),IF(Modélisation!$B$10=5,IF(C495&gt;=Modélisation!$B$21,Modélisation!$A$21,IF(C495&gt;=Modélisation!$B$20,Modélisation!$A$20,IF(C495&gt;=Modélisation!$B$19,Modélisation!$A$19,IF(C495&gt;=Modélisation!$B$18,Modélisation!$A$18,Modélisation!$A$17)))),IF(Modélisation!$B$10=6,IF(C495&gt;=Modélisation!$B$22,Modélisation!$A$22,IF(C495&gt;=Modélisation!$B$21,Modélisation!$A$21,IF(C495&gt;=Modélisation!$B$20,Modélisation!$A$20,IF(C495&gt;=Modélisation!$B$19,Modélisation!$A$19,IF(C495&gt;=Modélisation!$B$18,Modélisation!$A$18,Modélisation!$A$17))))),IF(Modélisation!$B$10=7,IF(C495&gt;=Modélisation!$B$23,Modélisation!$A$23,IF(C495&gt;=Modélisation!$B$22,Modélisation!$A$22,IF(C495&gt;=Modélisation!$B$21,Modélisation!$A$21,IF(C495&gt;=Modélisation!$B$20,Modélisation!$A$20,IF(C495&gt;=Modélisation!$B$19,Modélisation!$A$19,IF(C495&gt;=Modélisation!$B$18,Modélisation!$A$18,Modélisation!$A$17))))))))))))</f>
        <v/>
      </c>
      <c r="F495" s="1" t="str">
        <f>IF(ISBLANK(C495),"",VLOOKUP(E495,Modélisation!$A$17:$H$23,8,FALSE))</f>
        <v/>
      </c>
      <c r="G495" s="4" t="str">
        <f>IF(ISBLANK(C495),"",IF(Modélisation!$B$3="Oui",IF(D495=Liste!$F$2,0%,VLOOKUP(D495,Modélisation!$A$69:$B$86,2,FALSE)),""))</f>
        <v/>
      </c>
      <c r="H495" s="1" t="str">
        <f>IF(ISBLANK(C495),"",IF(Modélisation!$B$3="Oui",F495*(1-G495),F495))</f>
        <v/>
      </c>
    </row>
    <row r="496" spans="1:8" x14ac:dyDescent="0.35">
      <c r="A496" s="2">
        <v>495</v>
      </c>
      <c r="B496" s="36"/>
      <c r="C496" s="39"/>
      <c r="D496" s="37"/>
      <c r="E496" s="1" t="str">
        <f>IF(ISBLANK(C496),"",IF(Modélisation!$B$10=3,IF(C496&gt;=Modélisation!$B$19,Modélisation!$A$19,IF(C496&gt;=Modélisation!$B$18,Modélisation!$A$18,Modélisation!$A$17)),IF(Modélisation!$B$10=4,IF(C496&gt;=Modélisation!$B$20,Modélisation!$A$20,IF(C496&gt;=Modélisation!$B$19,Modélisation!$A$19,IF(C496&gt;=Modélisation!$B$18,Modélisation!$A$18,Modélisation!$A$17))),IF(Modélisation!$B$10=5,IF(C496&gt;=Modélisation!$B$21,Modélisation!$A$21,IF(C496&gt;=Modélisation!$B$20,Modélisation!$A$20,IF(C496&gt;=Modélisation!$B$19,Modélisation!$A$19,IF(C496&gt;=Modélisation!$B$18,Modélisation!$A$18,Modélisation!$A$17)))),IF(Modélisation!$B$10=6,IF(C496&gt;=Modélisation!$B$22,Modélisation!$A$22,IF(C496&gt;=Modélisation!$B$21,Modélisation!$A$21,IF(C496&gt;=Modélisation!$B$20,Modélisation!$A$20,IF(C496&gt;=Modélisation!$B$19,Modélisation!$A$19,IF(C496&gt;=Modélisation!$B$18,Modélisation!$A$18,Modélisation!$A$17))))),IF(Modélisation!$B$10=7,IF(C496&gt;=Modélisation!$B$23,Modélisation!$A$23,IF(C496&gt;=Modélisation!$B$22,Modélisation!$A$22,IF(C496&gt;=Modélisation!$B$21,Modélisation!$A$21,IF(C496&gt;=Modélisation!$B$20,Modélisation!$A$20,IF(C496&gt;=Modélisation!$B$19,Modélisation!$A$19,IF(C496&gt;=Modélisation!$B$18,Modélisation!$A$18,Modélisation!$A$17))))))))))))</f>
        <v/>
      </c>
      <c r="F496" s="1" t="str">
        <f>IF(ISBLANK(C496),"",VLOOKUP(E496,Modélisation!$A$17:$H$23,8,FALSE))</f>
        <v/>
      </c>
      <c r="G496" s="4" t="str">
        <f>IF(ISBLANK(C496),"",IF(Modélisation!$B$3="Oui",IF(D496=Liste!$F$2,0%,VLOOKUP(D496,Modélisation!$A$69:$B$86,2,FALSE)),""))</f>
        <v/>
      </c>
      <c r="H496" s="1" t="str">
        <f>IF(ISBLANK(C496),"",IF(Modélisation!$B$3="Oui",F496*(1-G496),F496))</f>
        <v/>
      </c>
    </row>
    <row r="497" spans="1:8" x14ac:dyDescent="0.35">
      <c r="A497" s="2">
        <v>496</v>
      </c>
      <c r="B497" s="36"/>
      <c r="C497" s="39"/>
      <c r="D497" s="37"/>
      <c r="E497" s="1" t="str">
        <f>IF(ISBLANK(C497),"",IF(Modélisation!$B$10=3,IF(C497&gt;=Modélisation!$B$19,Modélisation!$A$19,IF(C497&gt;=Modélisation!$B$18,Modélisation!$A$18,Modélisation!$A$17)),IF(Modélisation!$B$10=4,IF(C497&gt;=Modélisation!$B$20,Modélisation!$A$20,IF(C497&gt;=Modélisation!$B$19,Modélisation!$A$19,IF(C497&gt;=Modélisation!$B$18,Modélisation!$A$18,Modélisation!$A$17))),IF(Modélisation!$B$10=5,IF(C497&gt;=Modélisation!$B$21,Modélisation!$A$21,IF(C497&gt;=Modélisation!$B$20,Modélisation!$A$20,IF(C497&gt;=Modélisation!$B$19,Modélisation!$A$19,IF(C497&gt;=Modélisation!$B$18,Modélisation!$A$18,Modélisation!$A$17)))),IF(Modélisation!$B$10=6,IF(C497&gt;=Modélisation!$B$22,Modélisation!$A$22,IF(C497&gt;=Modélisation!$B$21,Modélisation!$A$21,IF(C497&gt;=Modélisation!$B$20,Modélisation!$A$20,IF(C497&gt;=Modélisation!$B$19,Modélisation!$A$19,IF(C497&gt;=Modélisation!$B$18,Modélisation!$A$18,Modélisation!$A$17))))),IF(Modélisation!$B$10=7,IF(C497&gt;=Modélisation!$B$23,Modélisation!$A$23,IF(C497&gt;=Modélisation!$B$22,Modélisation!$A$22,IF(C497&gt;=Modélisation!$B$21,Modélisation!$A$21,IF(C497&gt;=Modélisation!$B$20,Modélisation!$A$20,IF(C497&gt;=Modélisation!$B$19,Modélisation!$A$19,IF(C497&gt;=Modélisation!$B$18,Modélisation!$A$18,Modélisation!$A$17))))))))))))</f>
        <v/>
      </c>
      <c r="F497" s="1" t="str">
        <f>IF(ISBLANK(C497),"",VLOOKUP(E497,Modélisation!$A$17:$H$23,8,FALSE))</f>
        <v/>
      </c>
      <c r="G497" s="4" t="str">
        <f>IF(ISBLANK(C497),"",IF(Modélisation!$B$3="Oui",IF(D497=Liste!$F$2,0%,VLOOKUP(D497,Modélisation!$A$69:$B$86,2,FALSE)),""))</f>
        <v/>
      </c>
      <c r="H497" s="1" t="str">
        <f>IF(ISBLANK(C497),"",IF(Modélisation!$B$3="Oui",F497*(1-G497),F497))</f>
        <v/>
      </c>
    </row>
    <row r="498" spans="1:8" x14ac:dyDescent="0.35">
      <c r="A498" s="2">
        <v>497</v>
      </c>
      <c r="B498" s="36"/>
      <c r="C498" s="39"/>
      <c r="D498" s="37"/>
      <c r="E498" s="1" t="str">
        <f>IF(ISBLANK(C498),"",IF(Modélisation!$B$10=3,IF(C498&gt;=Modélisation!$B$19,Modélisation!$A$19,IF(C498&gt;=Modélisation!$B$18,Modélisation!$A$18,Modélisation!$A$17)),IF(Modélisation!$B$10=4,IF(C498&gt;=Modélisation!$B$20,Modélisation!$A$20,IF(C498&gt;=Modélisation!$B$19,Modélisation!$A$19,IF(C498&gt;=Modélisation!$B$18,Modélisation!$A$18,Modélisation!$A$17))),IF(Modélisation!$B$10=5,IF(C498&gt;=Modélisation!$B$21,Modélisation!$A$21,IF(C498&gt;=Modélisation!$B$20,Modélisation!$A$20,IF(C498&gt;=Modélisation!$B$19,Modélisation!$A$19,IF(C498&gt;=Modélisation!$B$18,Modélisation!$A$18,Modélisation!$A$17)))),IF(Modélisation!$B$10=6,IF(C498&gt;=Modélisation!$B$22,Modélisation!$A$22,IF(C498&gt;=Modélisation!$B$21,Modélisation!$A$21,IF(C498&gt;=Modélisation!$B$20,Modélisation!$A$20,IF(C498&gt;=Modélisation!$B$19,Modélisation!$A$19,IF(C498&gt;=Modélisation!$B$18,Modélisation!$A$18,Modélisation!$A$17))))),IF(Modélisation!$B$10=7,IF(C498&gt;=Modélisation!$B$23,Modélisation!$A$23,IF(C498&gt;=Modélisation!$B$22,Modélisation!$A$22,IF(C498&gt;=Modélisation!$B$21,Modélisation!$A$21,IF(C498&gt;=Modélisation!$B$20,Modélisation!$A$20,IF(C498&gt;=Modélisation!$B$19,Modélisation!$A$19,IF(C498&gt;=Modélisation!$B$18,Modélisation!$A$18,Modélisation!$A$17))))))))))))</f>
        <v/>
      </c>
      <c r="F498" s="1" t="str">
        <f>IF(ISBLANK(C498),"",VLOOKUP(E498,Modélisation!$A$17:$H$23,8,FALSE))</f>
        <v/>
      </c>
      <c r="G498" s="4" t="str">
        <f>IF(ISBLANK(C498),"",IF(Modélisation!$B$3="Oui",IF(D498=Liste!$F$2,0%,VLOOKUP(D498,Modélisation!$A$69:$B$86,2,FALSE)),""))</f>
        <v/>
      </c>
      <c r="H498" s="1" t="str">
        <f>IF(ISBLANK(C498),"",IF(Modélisation!$B$3="Oui",F498*(1-G498),F498))</f>
        <v/>
      </c>
    </row>
    <row r="499" spans="1:8" x14ac:dyDescent="0.35">
      <c r="A499" s="2">
        <v>498</v>
      </c>
      <c r="B499" s="36"/>
      <c r="C499" s="39"/>
      <c r="D499" s="37"/>
      <c r="E499" s="1" t="str">
        <f>IF(ISBLANK(C499),"",IF(Modélisation!$B$10=3,IF(C499&gt;=Modélisation!$B$19,Modélisation!$A$19,IF(C499&gt;=Modélisation!$B$18,Modélisation!$A$18,Modélisation!$A$17)),IF(Modélisation!$B$10=4,IF(C499&gt;=Modélisation!$B$20,Modélisation!$A$20,IF(C499&gt;=Modélisation!$B$19,Modélisation!$A$19,IF(C499&gt;=Modélisation!$B$18,Modélisation!$A$18,Modélisation!$A$17))),IF(Modélisation!$B$10=5,IF(C499&gt;=Modélisation!$B$21,Modélisation!$A$21,IF(C499&gt;=Modélisation!$B$20,Modélisation!$A$20,IF(C499&gt;=Modélisation!$B$19,Modélisation!$A$19,IF(C499&gt;=Modélisation!$B$18,Modélisation!$A$18,Modélisation!$A$17)))),IF(Modélisation!$B$10=6,IF(C499&gt;=Modélisation!$B$22,Modélisation!$A$22,IF(C499&gt;=Modélisation!$B$21,Modélisation!$A$21,IF(C499&gt;=Modélisation!$B$20,Modélisation!$A$20,IF(C499&gt;=Modélisation!$B$19,Modélisation!$A$19,IF(C499&gt;=Modélisation!$B$18,Modélisation!$A$18,Modélisation!$A$17))))),IF(Modélisation!$B$10=7,IF(C499&gt;=Modélisation!$B$23,Modélisation!$A$23,IF(C499&gt;=Modélisation!$B$22,Modélisation!$A$22,IF(C499&gt;=Modélisation!$B$21,Modélisation!$A$21,IF(C499&gt;=Modélisation!$B$20,Modélisation!$A$20,IF(C499&gt;=Modélisation!$B$19,Modélisation!$A$19,IF(C499&gt;=Modélisation!$B$18,Modélisation!$A$18,Modélisation!$A$17))))))))))))</f>
        <v/>
      </c>
      <c r="F499" s="1" t="str">
        <f>IF(ISBLANK(C499),"",VLOOKUP(E499,Modélisation!$A$17:$H$23,8,FALSE))</f>
        <v/>
      </c>
      <c r="G499" s="4" t="str">
        <f>IF(ISBLANK(C499),"",IF(Modélisation!$B$3="Oui",IF(D499=Liste!$F$2,0%,VLOOKUP(D499,Modélisation!$A$69:$B$86,2,FALSE)),""))</f>
        <v/>
      </c>
      <c r="H499" s="1" t="str">
        <f>IF(ISBLANK(C499),"",IF(Modélisation!$B$3="Oui",F499*(1-G499),F499))</f>
        <v/>
      </c>
    </row>
    <row r="500" spans="1:8" x14ac:dyDescent="0.35">
      <c r="A500" s="2">
        <v>499</v>
      </c>
      <c r="B500" s="36"/>
      <c r="C500" s="39"/>
      <c r="D500" s="37"/>
      <c r="E500" s="1" t="str">
        <f>IF(ISBLANK(C500),"",IF(Modélisation!$B$10=3,IF(C500&gt;=Modélisation!$B$19,Modélisation!$A$19,IF(C500&gt;=Modélisation!$B$18,Modélisation!$A$18,Modélisation!$A$17)),IF(Modélisation!$B$10=4,IF(C500&gt;=Modélisation!$B$20,Modélisation!$A$20,IF(C500&gt;=Modélisation!$B$19,Modélisation!$A$19,IF(C500&gt;=Modélisation!$B$18,Modélisation!$A$18,Modélisation!$A$17))),IF(Modélisation!$B$10=5,IF(C500&gt;=Modélisation!$B$21,Modélisation!$A$21,IF(C500&gt;=Modélisation!$B$20,Modélisation!$A$20,IF(C500&gt;=Modélisation!$B$19,Modélisation!$A$19,IF(C500&gt;=Modélisation!$B$18,Modélisation!$A$18,Modélisation!$A$17)))),IF(Modélisation!$B$10=6,IF(C500&gt;=Modélisation!$B$22,Modélisation!$A$22,IF(C500&gt;=Modélisation!$B$21,Modélisation!$A$21,IF(C500&gt;=Modélisation!$B$20,Modélisation!$A$20,IF(C500&gt;=Modélisation!$B$19,Modélisation!$A$19,IF(C500&gt;=Modélisation!$B$18,Modélisation!$A$18,Modélisation!$A$17))))),IF(Modélisation!$B$10=7,IF(C500&gt;=Modélisation!$B$23,Modélisation!$A$23,IF(C500&gt;=Modélisation!$B$22,Modélisation!$A$22,IF(C500&gt;=Modélisation!$B$21,Modélisation!$A$21,IF(C500&gt;=Modélisation!$B$20,Modélisation!$A$20,IF(C500&gt;=Modélisation!$B$19,Modélisation!$A$19,IF(C500&gt;=Modélisation!$B$18,Modélisation!$A$18,Modélisation!$A$17))))))))))))</f>
        <v/>
      </c>
      <c r="F500" s="1" t="str">
        <f>IF(ISBLANK(C500),"",VLOOKUP(E500,Modélisation!$A$17:$H$23,8,FALSE))</f>
        <v/>
      </c>
      <c r="G500" s="4" t="str">
        <f>IF(ISBLANK(C500),"",IF(Modélisation!$B$3="Oui",IF(D500=Liste!$F$2,0%,VLOOKUP(D500,Modélisation!$A$69:$B$86,2,FALSE)),""))</f>
        <v/>
      </c>
      <c r="H500" s="1" t="str">
        <f>IF(ISBLANK(C500),"",IF(Modélisation!$B$3="Oui",F500*(1-G500),F500))</f>
        <v/>
      </c>
    </row>
    <row r="501" spans="1:8" x14ac:dyDescent="0.35">
      <c r="A501" s="2">
        <v>500</v>
      </c>
      <c r="B501" s="36"/>
      <c r="C501" s="39"/>
      <c r="D501" s="37"/>
      <c r="E501" s="1" t="str">
        <f>IF(ISBLANK(C501),"",IF(Modélisation!$B$10=3,IF(C501&gt;=Modélisation!$B$19,Modélisation!$A$19,IF(C501&gt;=Modélisation!$B$18,Modélisation!$A$18,Modélisation!$A$17)),IF(Modélisation!$B$10=4,IF(C501&gt;=Modélisation!$B$20,Modélisation!$A$20,IF(C501&gt;=Modélisation!$B$19,Modélisation!$A$19,IF(C501&gt;=Modélisation!$B$18,Modélisation!$A$18,Modélisation!$A$17))),IF(Modélisation!$B$10=5,IF(C501&gt;=Modélisation!$B$21,Modélisation!$A$21,IF(C501&gt;=Modélisation!$B$20,Modélisation!$A$20,IF(C501&gt;=Modélisation!$B$19,Modélisation!$A$19,IF(C501&gt;=Modélisation!$B$18,Modélisation!$A$18,Modélisation!$A$17)))),IF(Modélisation!$B$10=6,IF(C501&gt;=Modélisation!$B$22,Modélisation!$A$22,IF(C501&gt;=Modélisation!$B$21,Modélisation!$A$21,IF(C501&gt;=Modélisation!$B$20,Modélisation!$A$20,IF(C501&gt;=Modélisation!$B$19,Modélisation!$A$19,IF(C501&gt;=Modélisation!$B$18,Modélisation!$A$18,Modélisation!$A$17))))),IF(Modélisation!$B$10=7,IF(C501&gt;=Modélisation!$B$23,Modélisation!$A$23,IF(C501&gt;=Modélisation!$B$22,Modélisation!$A$22,IF(C501&gt;=Modélisation!$B$21,Modélisation!$A$21,IF(C501&gt;=Modélisation!$B$20,Modélisation!$A$20,IF(C501&gt;=Modélisation!$B$19,Modélisation!$A$19,IF(C501&gt;=Modélisation!$B$18,Modélisation!$A$18,Modélisation!$A$17))))))))))))</f>
        <v/>
      </c>
      <c r="F501" s="1" t="str">
        <f>IF(ISBLANK(C501),"",VLOOKUP(E501,Modélisation!$A$17:$H$23,8,FALSE))</f>
        <v/>
      </c>
      <c r="G501" s="4" t="str">
        <f>IF(ISBLANK(C501),"",IF(Modélisation!$B$3="Oui",IF(D501=Liste!$F$2,0%,VLOOKUP(D501,Modélisation!$A$69:$B$86,2,FALSE)),""))</f>
        <v/>
      </c>
      <c r="H501" s="1" t="str">
        <f>IF(ISBLANK(C501),"",IF(Modélisation!$B$3="Oui",F501*(1-G501),F501))</f>
        <v/>
      </c>
    </row>
    <row r="502" spans="1:8" x14ac:dyDescent="0.35">
      <c r="A502" s="2">
        <v>501</v>
      </c>
      <c r="B502" s="36"/>
      <c r="C502" s="39"/>
      <c r="D502" s="37"/>
      <c r="E502" s="1" t="str">
        <f>IF(ISBLANK(C502),"",IF(Modélisation!$B$10=3,IF(C502&gt;=Modélisation!$B$19,Modélisation!$A$19,IF(C502&gt;=Modélisation!$B$18,Modélisation!$A$18,Modélisation!$A$17)),IF(Modélisation!$B$10=4,IF(C502&gt;=Modélisation!$B$20,Modélisation!$A$20,IF(C502&gt;=Modélisation!$B$19,Modélisation!$A$19,IF(C502&gt;=Modélisation!$B$18,Modélisation!$A$18,Modélisation!$A$17))),IF(Modélisation!$B$10=5,IF(C502&gt;=Modélisation!$B$21,Modélisation!$A$21,IF(C502&gt;=Modélisation!$B$20,Modélisation!$A$20,IF(C502&gt;=Modélisation!$B$19,Modélisation!$A$19,IF(C502&gt;=Modélisation!$B$18,Modélisation!$A$18,Modélisation!$A$17)))),IF(Modélisation!$B$10=6,IF(C502&gt;=Modélisation!$B$22,Modélisation!$A$22,IF(C502&gt;=Modélisation!$B$21,Modélisation!$A$21,IF(C502&gt;=Modélisation!$B$20,Modélisation!$A$20,IF(C502&gt;=Modélisation!$B$19,Modélisation!$A$19,IF(C502&gt;=Modélisation!$B$18,Modélisation!$A$18,Modélisation!$A$17))))),IF(Modélisation!$B$10=7,IF(C502&gt;=Modélisation!$B$23,Modélisation!$A$23,IF(C502&gt;=Modélisation!$B$22,Modélisation!$A$22,IF(C502&gt;=Modélisation!$B$21,Modélisation!$A$21,IF(C502&gt;=Modélisation!$B$20,Modélisation!$A$20,IF(C502&gt;=Modélisation!$B$19,Modélisation!$A$19,IF(C502&gt;=Modélisation!$B$18,Modélisation!$A$18,Modélisation!$A$17))))))))))))</f>
        <v/>
      </c>
      <c r="F502" s="1" t="str">
        <f>IF(ISBLANK(C502),"",VLOOKUP(E502,Modélisation!$A$17:$H$23,8,FALSE))</f>
        <v/>
      </c>
      <c r="G502" s="4" t="str">
        <f>IF(ISBLANK(C502),"",IF(Modélisation!$B$3="Oui",IF(D502=Liste!$F$2,0%,VLOOKUP(D502,Modélisation!$A$69:$B$86,2,FALSE)),""))</f>
        <v/>
      </c>
      <c r="H502" s="1" t="str">
        <f>IF(ISBLANK(C502),"",IF(Modélisation!$B$3="Oui",F502*(1-G502),F502))</f>
        <v/>
      </c>
    </row>
    <row r="503" spans="1:8" x14ac:dyDescent="0.35">
      <c r="A503" s="2">
        <v>502</v>
      </c>
      <c r="B503" s="36"/>
      <c r="C503" s="39"/>
      <c r="D503" s="37"/>
      <c r="E503" s="1" t="str">
        <f>IF(ISBLANK(C503),"",IF(Modélisation!$B$10=3,IF(C503&gt;=Modélisation!$B$19,Modélisation!$A$19,IF(C503&gt;=Modélisation!$B$18,Modélisation!$A$18,Modélisation!$A$17)),IF(Modélisation!$B$10=4,IF(C503&gt;=Modélisation!$B$20,Modélisation!$A$20,IF(C503&gt;=Modélisation!$B$19,Modélisation!$A$19,IF(C503&gt;=Modélisation!$B$18,Modélisation!$A$18,Modélisation!$A$17))),IF(Modélisation!$B$10=5,IF(C503&gt;=Modélisation!$B$21,Modélisation!$A$21,IF(C503&gt;=Modélisation!$B$20,Modélisation!$A$20,IF(C503&gt;=Modélisation!$B$19,Modélisation!$A$19,IF(C503&gt;=Modélisation!$B$18,Modélisation!$A$18,Modélisation!$A$17)))),IF(Modélisation!$B$10=6,IF(C503&gt;=Modélisation!$B$22,Modélisation!$A$22,IF(C503&gt;=Modélisation!$B$21,Modélisation!$A$21,IF(C503&gt;=Modélisation!$B$20,Modélisation!$A$20,IF(C503&gt;=Modélisation!$B$19,Modélisation!$A$19,IF(C503&gt;=Modélisation!$B$18,Modélisation!$A$18,Modélisation!$A$17))))),IF(Modélisation!$B$10=7,IF(C503&gt;=Modélisation!$B$23,Modélisation!$A$23,IF(C503&gt;=Modélisation!$B$22,Modélisation!$A$22,IF(C503&gt;=Modélisation!$B$21,Modélisation!$A$21,IF(C503&gt;=Modélisation!$B$20,Modélisation!$A$20,IF(C503&gt;=Modélisation!$B$19,Modélisation!$A$19,IF(C503&gt;=Modélisation!$B$18,Modélisation!$A$18,Modélisation!$A$17))))))))))))</f>
        <v/>
      </c>
      <c r="F503" s="1" t="str">
        <f>IF(ISBLANK(C503),"",VLOOKUP(E503,Modélisation!$A$17:$H$23,8,FALSE))</f>
        <v/>
      </c>
      <c r="G503" s="4" t="str">
        <f>IF(ISBLANK(C503),"",IF(Modélisation!$B$3="Oui",IF(D503=Liste!$F$2,0%,VLOOKUP(D503,Modélisation!$A$69:$B$86,2,FALSE)),""))</f>
        <v/>
      </c>
      <c r="H503" s="1" t="str">
        <f>IF(ISBLANK(C503),"",IF(Modélisation!$B$3="Oui",F503*(1-G503),F503))</f>
        <v/>
      </c>
    </row>
    <row r="504" spans="1:8" x14ac:dyDescent="0.35">
      <c r="A504" s="2">
        <v>503</v>
      </c>
      <c r="B504" s="36"/>
      <c r="C504" s="39"/>
      <c r="D504" s="37"/>
      <c r="E504" s="1" t="str">
        <f>IF(ISBLANK(C504),"",IF(Modélisation!$B$10=3,IF(C504&gt;=Modélisation!$B$19,Modélisation!$A$19,IF(C504&gt;=Modélisation!$B$18,Modélisation!$A$18,Modélisation!$A$17)),IF(Modélisation!$B$10=4,IF(C504&gt;=Modélisation!$B$20,Modélisation!$A$20,IF(C504&gt;=Modélisation!$B$19,Modélisation!$A$19,IF(C504&gt;=Modélisation!$B$18,Modélisation!$A$18,Modélisation!$A$17))),IF(Modélisation!$B$10=5,IF(C504&gt;=Modélisation!$B$21,Modélisation!$A$21,IF(C504&gt;=Modélisation!$B$20,Modélisation!$A$20,IF(C504&gt;=Modélisation!$B$19,Modélisation!$A$19,IF(C504&gt;=Modélisation!$B$18,Modélisation!$A$18,Modélisation!$A$17)))),IF(Modélisation!$B$10=6,IF(C504&gt;=Modélisation!$B$22,Modélisation!$A$22,IF(C504&gt;=Modélisation!$B$21,Modélisation!$A$21,IF(C504&gt;=Modélisation!$B$20,Modélisation!$A$20,IF(C504&gt;=Modélisation!$B$19,Modélisation!$A$19,IF(C504&gt;=Modélisation!$B$18,Modélisation!$A$18,Modélisation!$A$17))))),IF(Modélisation!$B$10=7,IF(C504&gt;=Modélisation!$B$23,Modélisation!$A$23,IF(C504&gt;=Modélisation!$B$22,Modélisation!$A$22,IF(C504&gt;=Modélisation!$B$21,Modélisation!$A$21,IF(C504&gt;=Modélisation!$B$20,Modélisation!$A$20,IF(C504&gt;=Modélisation!$B$19,Modélisation!$A$19,IF(C504&gt;=Modélisation!$B$18,Modélisation!$A$18,Modélisation!$A$17))))))))))))</f>
        <v/>
      </c>
      <c r="F504" s="1" t="str">
        <f>IF(ISBLANK(C504),"",VLOOKUP(E504,Modélisation!$A$17:$H$23,8,FALSE))</f>
        <v/>
      </c>
      <c r="G504" s="4" t="str">
        <f>IF(ISBLANK(C504),"",IF(Modélisation!$B$3="Oui",IF(D504=Liste!$F$2,0%,VLOOKUP(D504,Modélisation!$A$69:$B$86,2,FALSE)),""))</f>
        <v/>
      </c>
      <c r="H504" s="1" t="str">
        <f>IF(ISBLANK(C504),"",IF(Modélisation!$B$3="Oui",F504*(1-G504),F504))</f>
        <v/>
      </c>
    </row>
    <row r="505" spans="1:8" x14ac:dyDescent="0.35">
      <c r="A505" s="2">
        <v>504</v>
      </c>
      <c r="B505" s="36"/>
      <c r="C505" s="39"/>
      <c r="D505" s="37"/>
      <c r="E505" s="1" t="str">
        <f>IF(ISBLANK(C505),"",IF(Modélisation!$B$10=3,IF(C505&gt;=Modélisation!$B$19,Modélisation!$A$19,IF(C505&gt;=Modélisation!$B$18,Modélisation!$A$18,Modélisation!$A$17)),IF(Modélisation!$B$10=4,IF(C505&gt;=Modélisation!$B$20,Modélisation!$A$20,IF(C505&gt;=Modélisation!$B$19,Modélisation!$A$19,IF(C505&gt;=Modélisation!$B$18,Modélisation!$A$18,Modélisation!$A$17))),IF(Modélisation!$B$10=5,IF(C505&gt;=Modélisation!$B$21,Modélisation!$A$21,IF(C505&gt;=Modélisation!$B$20,Modélisation!$A$20,IF(C505&gt;=Modélisation!$B$19,Modélisation!$A$19,IF(C505&gt;=Modélisation!$B$18,Modélisation!$A$18,Modélisation!$A$17)))),IF(Modélisation!$B$10=6,IF(C505&gt;=Modélisation!$B$22,Modélisation!$A$22,IF(C505&gt;=Modélisation!$B$21,Modélisation!$A$21,IF(C505&gt;=Modélisation!$B$20,Modélisation!$A$20,IF(C505&gt;=Modélisation!$B$19,Modélisation!$A$19,IF(C505&gt;=Modélisation!$B$18,Modélisation!$A$18,Modélisation!$A$17))))),IF(Modélisation!$B$10=7,IF(C505&gt;=Modélisation!$B$23,Modélisation!$A$23,IF(C505&gt;=Modélisation!$B$22,Modélisation!$A$22,IF(C505&gt;=Modélisation!$B$21,Modélisation!$A$21,IF(C505&gt;=Modélisation!$B$20,Modélisation!$A$20,IF(C505&gt;=Modélisation!$B$19,Modélisation!$A$19,IF(C505&gt;=Modélisation!$B$18,Modélisation!$A$18,Modélisation!$A$17))))))))))))</f>
        <v/>
      </c>
      <c r="F505" s="1" t="str">
        <f>IF(ISBLANK(C505),"",VLOOKUP(E505,Modélisation!$A$17:$H$23,8,FALSE))</f>
        <v/>
      </c>
      <c r="G505" s="4" t="str">
        <f>IF(ISBLANK(C505),"",IF(Modélisation!$B$3="Oui",IF(D505=Liste!$F$2,0%,VLOOKUP(D505,Modélisation!$A$69:$B$86,2,FALSE)),""))</f>
        <v/>
      </c>
      <c r="H505" s="1" t="str">
        <f>IF(ISBLANK(C505),"",IF(Modélisation!$B$3="Oui",F505*(1-G505),F505))</f>
        <v/>
      </c>
    </row>
    <row r="506" spans="1:8" x14ac:dyDescent="0.35">
      <c r="A506" s="2">
        <v>505</v>
      </c>
      <c r="B506" s="36"/>
      <c r="C506" s="39"/>
      <c r="D506" s="37"/>
      <c r="E506" s="1" t="str">
        <f>IF(ISBLANK(C506),"",IF(Modélisation!$B$10=3,IF(C506&gt;=Modélisation!$B$19,Modélisation!$A$19,IF(C506&gt;=Modélisation!$B$18,Modélisation!$A$18,Modélisation!$A$17)),IF(Modélisation!$B$10=4,IF(C506&gt;=Modélisation!$B$20,Modélisation!$A$20,IF(C506&gt;=Modélisation!$B$19,Modélisation!$A$19,IF(C506&gt;=Modélisation!$B$18,Modélisation!$A$18,Modélisation!$A$17))),IF(Modélisation!$B$10=5,IF(C506&gt;=Modélisation!$B$21,Modélisation!$A$21,IF(C506&gt;=Modélisation!$B$20,Modélisation!$A$20,IF(C506&gt;=Modélisation!$B$19,Modélisation!$A$19,IF(C506&gt;=Modélisation!$B$18,Modélisation!$A$18,Modélisation!$A$17)))),IF(Modélisation!$B$10=6,IF(C506&gt;=Modélisation!$B$22,Modélisation!$A$22,IF(C506&gt;=Modélisation!$B$21,Modélisation!$A$21,IF(C506&gt;=Modélisation!$B$20,Modélisation!$A$20,IF(C506&gt;=Modélisation!$B$19,Modélisation!$A$19,IF(C506&gt;=Modélisation!$B$18,Modélisation!$A$18,Modélisation!$A$17))))),IF(Modélisation!$B$10=7,IF(C506&gt;=Modélisation!$B$23,Modélisation!$A$23,IF(C506&gt;=Modélisation!$B$22,Modélisation!$A$22,IF(C506&gt;=Modélisation!$B$21,Modélisation!$A$21,IF(C506&gt;=Modélisation!$B$20,Modélisation!$A$20,IF(C506&gt;=Modélisation!$B$19,Modélisation!$A$19,IF(C506&gt;=Modélisation!$B$18,Modélisation!$A$18,Modélisation!$A$17))))))))))))</f>
        <v/>
      </c>
      <c r="F506" s="1" t="str">
        <f>IF(ISBLANK(C506),"",VLOOKUP(E506,Modélisation!$A$17:$H$23,8,FALSE))</f>
        <v/>
      </c>
      <c r="G506" s="4" t="str">
        <f>IF(ISBLANK(C506),"",IF(Modélisation!$B$3="Oui",IF(D506=Liste!$F$2,0%,VLOOKUP(D506,Modélisation!$A$69:$B$86,2,FALSE)),""))</f>
        <v/>
      </c>
      <c r="H506" s="1" t="str">
        <f>IF(ISBLANK(C506),"",IF(Modélisation!$B$3="Oui",F506*(1-G506),F506))</f>
        <v/>
      </c>
    </row>
    <row r="507" spans="1:8" x14ac:dyDescent="0.35">
      <c r="A507" s="2">
        <v>506</v>
      </c>
      <c r="B507" s="36"/>
      <c r="C507" s="39"/>
      <c r="D507" s="37"/>
      <c r="E507" s="1" t="str">
        <f>IF(ISBLANK(C507),"",IF(Modélisation!$B$10=3,IF(C507&gt;=Modélisation!$B$19,Modélisation!$A$19,IF(C507&gt;=Modélisation!$B$18,Modélisation!$A$18,Modélisation!$A$17)),IF(Modélisation!$B$10=4,IF(C507&gt;=Modélisation!$B$20,Modélisation!$A$20,IF(C507&gt;=Modélisation!$B$19,Modélisation!$A$19,IF(C507&gt;=Modélisation!$B$18,Modélisation!$A$18,Modélisation!$A$17))),IF(Modélisation!$B$10=5,IF(C507&gt;=Modélisation!$B$21,Modélisation!$A$21,IF(C507&gt;=Modélisation!$B$20,Modélisation!$A$20,IF(C507&gt;=Modélisation!$B$19,Modélisation!$A$19,IF(C507&gt;=Modélisation!$B$18,Modélisation!$A$18,Modélisation!$A$17)))),IF(Modélisation!$B$10=6,IF(C507&gt;=Modélisation!$B$22,Modélisation!$A$22,IF(C507&gt;=Modélisation!$B$21,Modélisation!$A$21,IF(C507&gt;=Modélisation!$B$20,Modélisation!$A$20,IF(C507&gt;=Modélisation!$B$19,Modélisation!$A$19,IF(C507&gt;=Modélisation!$B$18,Modélisation!$A$18,Modélisation!$A$17))))),IF(Modélisation!$B$10=7,IF(C507&gt;=Modélisation!$B$23,Modélisation!$A$23,IF(C507&gt;=Modélisation!$B$22,Modélisation!$A$22,IF(C507&gt;=Modélisation!$B$21,Modélisation!$A$21,IF(C507&gt;=Modélisation!$B$20,Modélisation!$A$20,IF(C507&gt;=Modélisation!$B$19,Modélisation!$A$19,IF(C507&gt;=Modélisation!$B$18,Modélisation!$A$18,Modélisation!$A$17))))))))))))</f>
        <v/>
      </c>
      <c r="F507" s="1" t="str">
        <f>IF(ISBLANK(C507),"",VLOOKUP(E507,Modélisation!$A$17:$H$23,8,FALSE))</f>
        <v/>
      </c>
      <c r="G507" s="4" t="str">
        <f>IF(ISBLANK(C507),"",IF(Modélisation!$B$3="Oui",IF(D507=Liste!$F$2,0%,VLOOKUP(D507,Modélisation!$A$69:$B$86,2,FALSE)),""))</f>
        <v/>
      </c>
      <c r="H507" s="1" t="str">
        <f>IF(ISBLANK(C507),"",IF(Modélisation!$B$3="Oui",F507*(1-G507),F507))</f>
        <v/>
      </c>
    </row>
    <row r="508" spans="1:8" x14ac:dyDescent="0.35">
      <c r="A508" s="2">
        <v>507</v>
      </c>
      <c r="B508" s="36"/>
      <c r="C508" s="39"/>
      <c r="D508" s="37"/>
      <c r="E508" s="1" t="str">
        <f>IF(ISBLANK(C508),"",IF(Modélisation!$B$10=3,IF(C508&gt;=Modélisation!$B$19,Modélisation!$A$19,IF(C508&gt;=Modélisation!$B$18,Modélisation!$A$18,Modélisation!$A$17)),IF(Modélisation!$B$10=4,IF(C508&gt;=Modélisation!$B$20,Modélisation!$A$20,IF(C508&gt;=Modélisation!$B$19,Modélisation!$A$19,IF(C508&gt;=Modélisation!$B$18,Modélisation!$A$18,Modélisation!$A$17))),IF(Modélisation!$B$10=5,IF(C508&gt;=Modélisation!$B$21,Modélisation!$A$21,IF(C508&gt;=Modélisation!$B$20,Modélisation!$A$20,IF(C508&gt;=Modélisation!$B$19,Modélisation!$A$19,IF(C508&gt;=Modélisation!$B$18,Modélisation!$A$18,Modélisation!$A$17)))),IF(Modélisation!$B$10=6,IF(C508&gt;=Modélisation!$B$22,Modélisation!$A$22,IF(C508&gt;=Modélisation!$B$21,Modélisation!$A$21,IF(C508&gt;=Modélisation!$B$20,Modélisation!$A$20,IF(C508&gt;=Modélisation!$B$19,Modélisation!$A$19,IF(C508&gt;=Modélisation!$B$18,Modélisation!$A$18,Modélisation!$A$17))))),IF(Modélisation!$B$10=7,IF(C508&gt;=Modélisation!$B$23,Modélisation!$A$23,IF(C508&gt;=Modélisation!$B$22,Modélisation!$A$22,IF(C508&gt;=Modélisation!$B$21,Modélisation!$A$21,IF(C508&gt;=Modélisation!$B$20,Modélisation!$A$20,IF(C508&gt;=Modélisation!$B$19,Modélisation!$A$19,IF(C508&gt;=Modélisation!$B$18,Modélisation!$A$18,Modélisation!$A$17))))))))))))</f>
        <v/>
      </c>
      <c r="F508" s="1" t="str">
        <f>IF(ISBLANK(C508),"",VLOOKUP(E508,Modélisation!$A$17:$H$23,8,FALSE))</f>
        <v/>
      </c>
      <c r="G508" s="4" t="str">
        <f>IF(ISBLANK(C508),"",IF(Modélisation!$B$3="Oui",IF(D508=Liste!$F$2,0%,VLOOKUP(D508,Modélisation!$A$69:$B$86,2,FALSE)),""))</f>
        <v/>
      </c>
      <c r="H508" s="1" t="str">
        <f>IF(ISBLANK(C508),"",IF(Modélisation!$B$3="Oui",F508*(1-G508),F508))</f>
        <v/>
      </c>
    </row>
    <row r="509" spans="1:8" x14ac:dyDescent="0.35">
      <c r="A509" s="2">
        <v>508</v>
      </c>
      <c r="B509" s="36"/>
      <c r="C509" s="39"/>
      <c r="D509" s="37"/>
      <c r="E509" s="1" t="str">
        <f>IF(ISBLANK(C509),"",IF(Modélisation!$B$10=3,IF(C509&gt;=Modélisation!$B$19,Modélisation!$A$19,IF(C509&gt;=Modélisation!$B$18,Modélisation!$A$18,Modélisation!$A$17)),IF(Modélisation!$B$10=4,IF(C509&gt;=Modélisation!$B$20,Modélisation!$A$20,IF(C509&gt;=Modélisation!$B$19,Modélisation!$A$19,IF(C509&gt;=Modélisation!$B$18,Modélisation!$A$18,Modélisation!$A$17))),IF(Modélisation!$B$10=5,IF(C509&gt;=Modélisation!$B$21,Modélisation!$A$21,IF(C509&gt;=Modélisation!$B$20,Modélisation!$A$20,IF(C509&gt;=Modélisation!$B$19,Modélisation!$A$19,IF(C509&gt;=Modélisation!$B$18,Modélisation!$A$18,Modélisation!$A$17)))),IF(Modélisation!$B$10=6,IF(C509&gt;=Modélisation!$B$22,Modélisation!$A$22,IF(C509&gt;=Modélisation!$B$21,Modélisation!$A$21,IF(C509&gt;=Modélisation!$B$20,Modélisation!$A$20,IF(C509&gt;=Modélisation!$B$19,Modélisation!$A$19,IF(C509&gt;=Modélisation!$B$18,Modélisation!$A$18,Modélisation!$A$17))))),IF(Modélisation!$B$10=7,IF(C509&gt;=Modélisation!$B$23,Modélisation!$A$23,IF(C509&gt;=Modélisation!$B$22,Modélisation!$A$22,IF(C509&gt;=Modélisation!$B$21,Modélisation!$A$21,IF(C509&gt;=Modélisation!$B$20,Modélisation!$A$20,IF(C509&gt;=Modélisation!$B$19,Modélisation!$A$19,IF(C509&gt;=Modélisation!$B$18,Modélisation!$A$18,Modélisation!$A$17))))))))))))</f>
        <v/>
      </c>
      <c r="F509" s="1" t="str">
        <f>IF(ISBLANK(C509),"",VLOOKUP(E509,Modélisation!$A$17:$H$23,8,FALSE))</f>
        <v/>
      </c>
      <c r="G509" s="4" t="str">
        <f>IF(ISBLANK(C509),"",IF(Modélisation!$B$3="Oui",IF(D509=Liste!$F$2,0%,VLOOKUP(D509,Modélisation!$A$69:$B$86,2,FALSE)),""))</f>
        <v/>
      </c>
      <c r="H509" s="1" t="str">
        <f>IF(ISBLANK(C509),"",IF(Modélisation!$B$3="Oui",F509*(1-G509),F509))</f>
        <v/>
      </c>
    </row>
    <row r="510" spans="1:8" x14ac:dyDescent="0.35">
      <c r="A510" s="2">
        <v>509</v>
      </c>
      <c r="B510" s="36"/>
      <c r="C510" s="39"/>
      <c r="D510" s="37"/>
      <c r="E510" s="1" t="str">
        <f>IF(ISBLANK(C510),"",IF(Modélisation!$B$10=3,IF(C510&gt;=Modélisation!$B$19,Modélisation!$A$19,IF(C510&gt;=Modélisation!$B$18,Modélisation!$A$18,Modélisation!$A$17)),IF(Modélisation!$B$10=4,IF(C510&gt;=Modélisation!$B$20,Modélisation!$A$20,IF(C510&gt;=Modélisation!$B$19,Modélisation!$A$19,IF(C510&gt;=Modélisation!$B$18,Modélisation!$A$18,Modélisation!$A$17))),IF(Modélisation!$B$10=5,IF(C510&gt;=Modélisation!$B$21,Modélisation!$A$21,IF(C510&gt;=Modélisation!$B$20,Modélisation!$A$20,IF(C510&gt;=Modélisation!$B$19,Modélisation!$A$19,IF(C510&gt;=Modélisation!$B$18,Modélisation!$A$18,Modélisation!$A$17)))),IF(Modélisation!$B$10=6,IF(C510&gt;=Modélisation!$B$22,Modélisation!$A$22,IF(C510&gt;=Modélisation!$B$21,Modélisation!$A$21,IF(C510&gt;=Modélisation!$B$20,Modélisation!$A$20,IF(C510&gt;=Modélisation!$B$19,Modélisation!$A$19,IF(C510&gt;=Modélisation!$B$18,Modélisation!$A$18,Modélisation!$A$17))))),IF(Modélisation!$B$10=7,IF(C510&gt;=Modélisation!$B$23,Modélisation!$A$23,IF(C510&gt;=Modélisation!$B$22,Modélisation!$A$22,IF(C510&gt;=Modélisation!$B$21,Modélisation!$A$21,IF(C510&gt;=Modélisation!$B$20,Modélisation!$A$20,IF(C510&gt;=Modélisation!$B$19,Modélisation!$A$19,IF(C510&gt;=Modélisation!$B$18,Modélisation!$A$18,Modélisation!$A$17))))))))))))</f>
        <v/>
      </c>
      <c r="F510" s="1" t="str">
        <f>IF(ISBLANK(C510),"",VLOOKUP(E510,Modélisation!$A$17:$H$23,8,FALSE))</f>
        <v/>
      </c>
      <c r="G510" s="4" t="str">
        <f>IF(ISBLANK(C510),"",IF(Modélisation!$B$3="Oui",IF(D510=Liste!$F$2,0%,VLOOKUP(D510,Modélisation!$A$69:$B$86,2,FALSE)),""))</f>
        <v/>
      </c>
      <c r="H510" s="1" t="str">
        <f>IF(ISBLANK(C510),"",IF(Modélisation!$B$3="Oui",F510*(1-G510),F510))</f>
        <v/>
      </c>
    </row>
    <row r="511" spans="1:8" x14ac:dyDescent="0.35">
      <c r="A511" s="2">
        <v>510</v>
      </c>
      <c r="B511" s="36"/>
      <c r="C511" s="39"/>
      <c r="D511" s="37"/>
      <c r="E511" s="1" t="str">
        <f>IF(ISBLANK(C511),"",IF(Modélisation!$B$10=3,IF(C511&gt;=Modélisation!$B$19,Modélisation!$A$19,IF(C511&gt;=Modélisation!$B$18,Modélisation!$A$18,Modélisation!$A$17)),IF(Modélisation!$B$10=4,IF(C511&gt;=Modélisation!$B$20,Modélisation!$A$20,IF(C511&gt;=Modélisation!$B$19,Modélisation!$A$19,IF(C511&gt;=Modélisation!$B$18,Modélisation!$A$18,Modélisation!$A$17))),IF(Modélisation!$B$10=5,IF(C511&gt;=Modélisation!$B$21,Modélisation!$A$21,IF(C511&gt;=Modélisation!$B$20,Modélisation!$A$20,IF(C511&gt;=Modélisation!$B$19,Modélisation!$A$19,IF(C511&gt;=Modélisation!$B$18,Modélisation!$A$18,Modélisation!$A$17)))),IF(Modélisation!$B$10=6,IF(C511&gt;=Modélisation!$B$22,Modélisation!$A$22,IF(C511&gt;=Modélisation!$B$21,Modélisation!$A$21,IF(C511&gt;=Modélisation!$B$20,Modélisation!$A$20,IF(C511&gt;=Modélisation!$B$19,Modélisation!$A$19,IF(C511&gt;=Modélisation!$B$18,Modélisation!$A$18,Modélisation!$A$17))))),IF(Modélisation!$B$10=7,IF(C511&gt;=Modélisation!$B$23,Modélisation!$A$23,IF(C511&gt;=Modélisation!$B$22,Modélisation!$A$22,IF(C511&gt;=Modélisation!$B$21,Modélisation!$A$21,IF(C511&gt;=Modélisation!$B$20,Modélisation!$A$20,IF(C511&gt;=Modélisation!$B$19,Modélisation!$A$19,IF(C511&gt;=Modélisation!$B$18,Modélisation!$A$18,Modélisation!$A$17))))))))))))</f>
        <v/>
      </c>
      <c r="F511" s="1" t="str">
        <f>IF(ISBLANK(C511),"",VLOOKUP(E511,Modélisation!$A$17:$H$23,8,FALSE))</f>
        <v/>
      </c>
      <c r="G511" s="4" t="str">
        <f>IF(ISBLANK(C511),"",IF(Modélisation!$B$3="Oui",IF(D511=Liste!$F$2,0%,VLOOKUP(D511,Modélisation!$A$69:$B$86,2,FALSE)),""))</f>
        <v/>
      </c>
      <c r="H511" s="1" t="str">
        <f>IF(ISBLANK(C511),"",IF(Modélisation!$B$3="Oui",F511*(1-G511),F511))</f>
        <v/>
      </c>
    </row>
    <row r="512" spans="1:8" x14ac:dyDescent="0.35">
      <c r="A512" s="2">
        <v>511</v>
      </c>
      <c r="B512" s="36"/>
      <c r="C512" s="39"/>
      <c r="D512" s="37"/>
      <c r="E512" s="1" t="str">
        <f>IF(ISBLANK(C512),"",IF(Modélisation!$B$10=3,IF(C512&gt;=Modélisation!$B$19,Modélisation!$A$19,IF(C512&gt;=Modélisation!$B$18,Modélisation!$A$18,Modélisation!$A$17)),IF(Modélisation!$B$10=4,IF(C512&gt;=Modélisation!$B$20,Modélisation!$A$20,IF(C512&gt;=Modélisation!$B$19,Modélisation!$A$19,IF(C512&gt;=Modélisation!$B$18,Modélisation!$A$18,Modélisation!$A$17))),IF(Modélisation!$B$10=5,IF(C512&gt;=Modélisation!$B$21,Modélisation!$A$21,IF(C512&gt;=Modélisation!$B$20,Modélisation!$A$20,IF(C512&gt;=Modélisation!$B$19,Modélisation!$A$19,IF(C512&gt;=Modélisation!$B$18,Modélisation!$A$18,Modélisation!$A$17)))),IF(Modélisation!$B$10=6,IF(C512&gt;=Modélisation!$B$22,Modélisation!$A$22,IF(C512&gt;=Modélisation!$B$21,Modélisation!$A$21,IF(C512&gt;=Modélisation!$B$20,Modélisation!$A$20,IF(C512&gt;=Modélisation!$B$19,Modélisation!$A$19,IF(C512&gt;=Modélisation!$B$18,Modélisation!$A$18,Modélisation!$A$17))))),IF(Modélisation!$B$10=7,IF(C512&gt;=Modélisation!$B$23,Modélisation!$A$23,IF(C512&gt;=Modélisation!$B$22,Modélisation!$A$22,IF(C512&gt;=Modélisation!$B$21,Modélisation!$A$21,IF(C512&gt;=Modélisation!$B$20,Modélisation!$A$20,IF(C512&gt;=Modélisation!$B$19,Modélisation!$A$19,IF(C512&gt;=Modélisation!$B$18,Modélisation!$A$18,Modélisation!$A$17))))))))))))</f>
        <v/>
      </c>
      <c r="F512" s="1" t="str">
        <f>IF(ISBLANK(C512),"",VLOOKUP(E512,Modélisation!$A$17:$H$23,8,FALSE))</f>
        <v/>
      </c>
      <c r="G512" s="4" t="str">
        <f>IF(ISBLANK(C512),"",IF(Modélisation!$B$3="Oui",IF(D512=Liste!$F$2,0%,VLOOKUP(D512,Modélisation!$A$69:$B$86,2,FALSE)),""))</f>
        <v/>
      </c>
      <c r="H512" s="1" t="str">
        <f>IF(ISBLANK(C512),"",IF(Modélisation!$B$3="Oui",F512*(1-G512),F512))</f>
        <v/>
      </c>
    </row>
    <row r="513" spans="1:8" x14ac:dyDescent="0.35">
      <c r="A513" s="2">
        <v>512</v>
      </c>
      <c r="B513" s="36"/>
      <c r="C513" s="39"/>
      <c r="D513" s="37"/>
      <c r="E513" s="1" t="str">
        <f>IF(ISBLANK(C513),"",IF(Modélisation!$B$10=3,IF(C513&gt;=Modélisation!$B$19,Modélisation!$A$19,IF(C513&gt;=Modélisation!$B$18,Modélisation!$A$18,Modélisation!$A$17)),IF(Modélisation!$B$10=4,IF(C513&gt;=Modélisation!$B$20,Modélisation!$A$20,IF(C513&gt;=Modélisation!$B$19,Modélisation!$A$19,IF(C513&gt;=Modélisation!$B$18,Modélisation!$A$18,Modélisation!$A$17))),IF(Modélisation!$B$10=5,IF(C513&gt;=Modélisation!$B$21,Modélisation!$A$21,IF(C513&gt;=Modélisation!$B$20,Modélisation!$A$20,IF(C513&gt;=Modélisation!$B$19,Modélisation!$A$19,IF(C513&gt;=Modélisation!$B$18,Modélisation!$A$18,Modélisation!$A$17)))),IF(Modélisation!$B$10=6,IF(C513&gt;=Modélisation!$B$22,Modélisation!$A$22,IF(C513&gt;=Modélisation!$B$21,Modélisation!$A$21,IF(C513&gt;=Modélisation!$B$20,Modélisation!$A$20,IF(C513&gt;=Modélisation!$B$19,Modélisation!$A$19,IF(C513&gt;=Modélisation!$B$18,Modélisation!$A$18,Modélisation!$A$17))))),IF(Modélisation!$B$10=7,IF(C513&gt;=Modélisation!$B$23,Modélisation!$A$23,IF(C513&gt;=Modélisation!$B$22,Modélisation!$A$22,IF(C513&gt;=Modélisation!$B$21,Modélisation!$A$21,IF(C513&gt;=Modélisation!$B$20,Modélisation!$A$20,IF(C513&gt;=Modélisation!$B$19,Modélisation!$A$19,IF(C513&gt;=Modélisation!$B$18,Modélisation!$A$18,Modélisation!$A$17))))))))))))</f>
        <v/>
      </c>
      <c r="F513" s="1" t="str">
        <f>IF(ISBLANK(C513),"",VLOOKUP(E513,Modélisation!$A$17:$H$23,8,FALSE))</f>
        <v/>
      </c>
      <c r="G513" s="4" t="str">
        <f>IF(ISBLANK(C513),"",IF(Modélisation!$B$3="Oui",IF(D513=Liste!$F$2,0%,VLOOKUP(D513,Modélisation!$A$69:$B$86,2,FALSE)),""))</f>
        <v/>
      </c>
      <c r="H513" s="1" t="str">
        <f>IF(ISBLANK(C513),"",IF(Modélisation!$B$3="Oui",F513*(1-G513),F513))</f>
        <v/>
      </c>
    </row>
    <row r="514" spans="1:8" x14ac:dyDescent="0.35">
      <c r="A514" s="2">
        <v>513</v>
      </c>
      <c r="B514" s="36"/>
      <c r="C514" s="39"/>
      <c r="D514" s="37"/>
      <c r="E514" s="1" t="str">
        <f>IF(ISBLANK(C514),"",IF(Modélisation!$B$10=3,IF(C514&gt;=Modélisation!$B$19,Modélisation!$A$19,IF(C514&gt;=Modélisation!$B$18,Modélisation!$A$18,Modélisation!$A$17)),IF(Modélisation!$B$10=4,IF(C514&gt;=Modélisation!$B$20,Modélisation!$A$20,IF(C514&gt;=Modélisation!$B$19,Modélisation!$A$19,IF(C514&gt;=Modélisation!$B$18,Modélisation!$A$18,Modélisation!$A$17))),IF(Modélisation!$B$10=5,IF(C514&gt;=Modélisation!$B$21,Modélisation!$A$21,IF(C514&gt;=Modélisation!$B$20,Modélisation!$A$20,IF(C514&gt;=Modélisation!$B$19,Modélisation!$A$19,IF(C514&gt;=Modélisation!$B$18,Modélisation!$A$18,Modélisation!$A$17)))),IF(Modélisation!$B$10=6,IF(C514&gt;=Modélisation!$B$22,Modélisation!$A$22,IF(C514&gt;=Modélisation!$B$21,Modélisation!$A$21,IF(C514&gt;=Modélisation!$B$20,Modélisation!$A$20,IF(C514&gt;=Modélisation!$B$19,Modélisation!$A$19,IF(C514&gt;=Modélisation!$B$18,Modélisation!$A$18,Modélisation!$A$17))))),IF(Modélisation!$B$10=7,IF(C514&gt;=Modélisation!$B$23,Modélisation!$A$23,IF(C514&gt;=Modélisation!$B$22,Modélisation!$A$22,IF(C514&gt;=Modélisation!$B$21,Modélisation!$A$21,IF(C514&gt;=Modélisation!$B$20,Modélisation!$A$20,IF(C514&gt;=Modélisation!$B$19,Modélisation!$A$19,IF(C514&gt;=Modélisation!$B$18,Modélisation!$A$18,Modélisation!$A$17))))))))))))</f>
        <v/>
      </c>
      <c r="F514" s="1" t="str">
        <f>IF(ISBLANK(C514),"",VLOOKUP(E514,Modélisation!$A$17:$H$23,8,FALSE))</f>
        <v/>
      </c>
      <c r="G514" s="4" t="str">
        <f>IF(ISBLANK(C514),"",IF(Modélisation!$B$3="Oui",IF(D514=Liste!$F$2,0%,VLOOKUP(D514,Modélisation!$A$69:$B$86,2,FALSE)),""))</f>
        <v/>
      </c>
      <c r="H514" s="1" t="str">
        <f>IF(ISBLANK(C514),"",IF(Modélisation!$B$3="Oui",F514*(1-G514),F514))</f>
        <v/>
      </c>
    </row>
    <row r="515" spans="1:8" x14ac:dyDescent="0.35">
      <c r="A515" s="2">
        <v>514</v>
      </c>
      <c r="B515" s="36"/>
      <c r="C515" s="39"/>
      <c r="D515" s="37"/>
      <c r="E515" s="1" t="str">
        <f>IF(ISBLANK(C515),"",IF(Modélisation!$B$10=3,IF(C515&gt;=Modélisation!$B$19,Modélisation!$A$19,IF(C515&gt;=Modélisation!$B$18,Modélisation!$A$18,Modélisation!$A$17)),IF(Modélisation!$B$10=4,IF(C515&gt;=Modélisation!$B$20,Modélisation!$A$20,IF(C515&gt;=Modélisation!$B$19,Modélisation!$A$19,IF(C515&gt;=Modélisation!$B$18,Modélisation!$A$18,Modélisation!$A$17))),IF(Modélisation!$B$10=5,IF(C515&gt;=Modélisation!$B$21,Modélisation!$A$21,IF(C515&gt;=Modélisation!$B$20,Modélisation!$A$20,IF(C515&gt;=Modélisation!$B$19,Modélisation!$A$19,IF(C515&gt;=Modélisation!$B$18,Modélisation!$A$18,Modélisation!$A$17)))),IF(Modélisation!$B$10=6,IF(C515&gt;=Modélisation!$B$22,Modélisation!$A$22,IF(C515&gt;=Modélisation!$B$21,Modélisation!$A$21,IF(C515&gt;=Modélisation!$B$20,Modélisation!$A$20,IF(C515&gt;=Modélisation!$B$19,Modélisation!$A$19,IF(C515&gt;=Modélisation!$B$18,Modélisation!$A$18,Modélisation!$A$17))))),IF(Modélisation!$B$10=7,IF(C515&gt;=Modélisation!$B$23,Modélisation!$A$23,IF(C515&gt;=Modélisation!$B$22,Modélisation!$A$22,IF(C515&gt;=Modélisation!$B$21,Modélisation!$A$21,IF(C515&gt;=Modélisation!$B$20,Modélisation!$A$20,IF(C515&gt;=Modélisation!$B$19,Modélisation!$A$19,IF(C515&gt;=Modélisation!$B$18,Modélisation!$A$18,Modélisation!$A$17))))))))))))</f>
        <v/>
      </c>
      <c r="F515" s="1" t="str">
        <f>IF(ISBLANK(C515),"",VLOOKUP(E515,Modélisation!$A$17:$H$23,8,FALSE))</f>
        <v/>
      </c>
      <c r="G515" s="4" t="str">
        <f>IF(ISBLANK(C515),"",IF(Modélisation!$B$3="Oui",IF(D515=Liste!$F$2,0%,VLOOKUP(D515,Modélisation!$A$69:$B$86,2,FALSE)),""))</f>
        <v/>
      </c>
      <c r="H515" s="1" t="str">
        <f>IF(ISBLANK(C515),"",IF(Modélisation!$B$3="Oui",F515*(1-G515),F515))</f>
        <v/>
      </c>
    </row>
    <row r="516" spans="1:8" x14ac:dyDescent="0.35">
      <c r="A516" s="2">
        <v>515</v>
      </c>
      <c r="B516" s="36"/>
      <c r="C516" s="39"/>
      <c r="D516" s="37"/>
      <c r="E516" s="1" t="str">
        <f>IF(ISBLANK(C516),"",IF(Modélisation!$B$10=3,IF(C516&gt;=Modélisation!$B$19,Modélisation!$A$19,IF(C516&gt;=Modélisation!$B$18,Modélisation!$A$18,Modélisation!$A$17)),IF(Modélisation!$B$10=4,IF(C516&gt;=Modélisation!$B$20,Modélisation!$A$20,IF(C516&gt;=Modélisation!$B$19,Modélisation!$A$19,IF(C516&gt;=Modélisation!$B$18,Modélisation!$A$18,Modélisation!$A$17))),IF(Modélisation!$B$10=5,IF(C516&gt;=Modélisation!$B$21,Modélisation!$A$21,IF(C516&gt;=Modélisation!$B$20,Modélisation!$A$20,IF(C516&gt;=Modélisation!$B$19,Modélisation!$A$19,IF(C516&gt;=Modélisation!$B$18,Modélisation!$A$18,Modélisation!$A$17)))),IF(Modélisation!$B$10=6,IF(C516&gt;=Modélisation!$B$22,Modélisation!$A$22,IF(C516&gt;=Modélisation!$B$21,Modélisation!$A$21,IF(C516&gt;=Modélisation!$B$20,Modélisation!$A$20,IF(C516&gt;=Modélisation!$B$19,Modélisation!$A$19,IF(C516&gt;=Modélisation!$B$18,Modélisation!$A$18,Modélisation!$A$17))))),IF(Modélisation!$B$10=7,IF(C516&gt;=Modélisation!$B$23,Modélisation!$A$23,IF(C516&gt;=Modélisation!$B$22,Modélisation!$A$22,IF(C516&gt;=Modélisation!$B$21,Modélisation!$A$21,IF(C516&gt;=Modélisation!$B$20,Modélisation!$A$20,IF(C516&gt;=Modélisation!$B$19,Modélisation!$A$19,IF(C516&gt;=Modélisation!$B$18,Modélisation!$A$18,Modélisation!$A$17))))))))))))</f>
        <v/>
      </c>
      <c r="F516" s="1" t="str">
        <f>IF(ISBLANK(C516),"",VLOOKUP(E516,Modélisation!$A$17:$H$23,8,FALSE))</f>
        <v/>
      </c>
      <c r="G516" s="4" t="str">
        <f>IF(ISBLANK(C516),"",IF(Modélisation!$B$3="Oui",IF(D516=Liste!$F$2,0%,VLOOKUP(D516,Modélisation!$A$69:$B$86,2,FALSE)),""))</f>
        <v/>
      </c>
      <c r="H516" s="1" t="str">
        <f>IF(ISBLANK(C516),"",IF(Modélisation!$B$3="Oui",F516*(1-G516),F516))</f>
        <v/>
      </c>
    </row>
    <row r="517" spans="1:8" x14ac:dyDescent="0.35">
      <c r="A517" s="2">
        <v>516</v>
      </c>
      <c r="B517" s="36"/>
      <c r="C517" s="39"/>
      <c r="D517" s="37"/>
      <c r="E517" s="1" t="str">
        <f>IF(ISBLANK(C517),"",IF(Modélisation!$B$10=3,IF(C517&gt;=Modélisation!$B$19,Modélisation!$A$19,IF(C517&gt;=Modélisation!$B$18,Modélisation!$A$18,Modélisation!$A$17)),IF(Modélisation!$B$10=4,IF(C517&gt;=Modélisation!$B$20,Modélisation!$A$20,IF(C517&gt;=Modélisation!$B$19,Modélisation!$A$19,IF(C517&gt;=Modélisation!$B$18,Modélisation!$A$18,Modélisation!$A$17))),IF(Modélisation!$B$10=5,IF(C517&gt;=Modélisation!$B$21,Modélisation!$A$21,IF(C517&gt;=Modélisation!$B$20,Modélisation!$A$20,IF(C517&gt;=Modélisation!$B$19,Modélisation!$A$19,IF(C517&gt;=Modélisation!$B$18,Modélisation!$A$18,Modélisation!$A$17)))),IF(Modélisation!$B$10=6,IF(C517&gt;=Modélisation!$B$22,Modélisation!$A$22,IF(C517&gt;=Modélisation!$B$21,Modélisation!$A$21,IF(C517&gt;=Modélisation!$B$20,Modélisation!$A$20,IF(C517&gt;=Modélisation!$B$19,Modélisation!$A$19,IF(C517&gt;=Modélisation!$B$18,Modélisation!$A$18,Modélisation!$A$17))))),IF(Modélisation!$B$10=7,IF(C517&gt;=Modélisation!$B$23,Modélisation!$A$23,IF(C517&gt;=Modélisation!$B$22,Modélisation!$A$22,IF(C517&gt;=Modélisation!$B$21,Modélisation!$A$21,IF(C517&gt;=Modélisation!$B$20,Modélisation!$A$20,IF(C517&gt;=Modélisation!$B$19,Modélisation!$A$19,IF(C517&gt;=Modélisation!$B$18,Modélisation!$A$18,Modélisation!$A$17))))))))))))</f>
        <v/>
      </c>
      <c r="F517" s="1" t="str">
        <f>IF(ISBLANK(C517),"",VLOOKUP(E517,Modélisation!$A$17:$H$23,8,FALSE))</f>
        <v/>
      </c>
      <c r="G517" s="4" t="str">
        <f>IF(ISBLANK(C517),"",IF(Modélisation!$B$3="Oui",IF(D517=Liste!$F$2,0%,VLOOKUP(D517,Modélisation!$A$69:$B$86,2,FALSE)),""))</f>
        <v/>
      </c>
      <c r="H517" s="1" t="str">
        <f>IF(ISBLANK(C517),"",IF(Modélisation!$B$3="Oui",F517*(1-G517),F517))</f>
        <v/>
      </c>
    </row>
    <row r="518" spans="1:8" x14ac:dyDescent="0.35">
      <c r="A518" s="2">
        <v>517</v>
      </c>
      <c r="B518" s="36"/>
      <c r="C518" s="39"/>
      <c r="D518" s="37"/>
      <c r="E518" s="1" t="str">
        <f>IF(ISBLANK(C518),"",IF(Modélisation!$B$10=3,IF(C518&gt;=Modélisation!$B$19,Modélisation!$A$19,IF(C518&gt;=Modélisation!$B$18,Modélisation!$A$18,Modélisation!$A$17)),IF(Modélisation!$B$10=4,IF(C518&gt;=Modélisation!$B$20,Modélisation!$A$20,IF(C518&gt;=Modélisation!$B$19,Modélisation!$A$19,IF(C518&gt;=Modélisation!$B$18,Modélisation!$A$18,Modélisation!$A$17))),IF(Modélisation!$B$10=5,IF(C518&gt;=Modélisation!$B$21,Modélisation!$A$21,IF(C518&gt;=Modélisation!$B$20,Modélisation!$A$20,IF(C518&gt;=Modélisation!$B$19,Modélisation!$A$19,IF(C518&gt;=Modélisation!$B$18,Modélisation!$A$18,Modélisation!$A$17)))),IF(Modélisation!$B$10=6,IF(C518&gt;=Modélisation!$B$22,Modélisation!$A$22,IF(C518&gt;=Modélisation!$B$21,Modélisation!$A$21,IF(C518&gt;=Modélisation!$B$20,Modélisation!$A$20,IF(C518&gt;=Modélisation!$B$19,Modélisation!$A$19,IF(C518&gt;=Modélisation!$B$18,Modélisation!$A$18,Modélisation!$A$17))))),IF(Modélisation!$B$10=7,IF(C518&gt;=Modélisation!$B$23,Modélisation!$A$23,IF(C518&gt;=Modélisation!$B$22,Modélisation!$A$22,IF(C518&gt;=Modélisation!$B$21,Modélisation!$A$21,IF(C518&gt;=Modélisation!$B$20,Modélisation!$A$20,IF(C518&gt;=Modélisation!$B$19,Modélisation!$A$19,IF(C518&gt;=Modélisation!$B$18,Modélisation!$A$18,Modélisation!$A$17))))))))))))</f>
        <v/>
      </c>
      <c r="F518" s="1" t="str">
        <f>IF(ISBLANK(C518),"",VLOOKUP(E518,Modélisation!$A$17:$H$23,8,FALSE))</f>
        <v/>
      </c>
      <c r="G518" s="4" t="str">
        <f>IF(ISBLANK(C518),"",IF(Modélisation!$B$3="Oui",IF(D518=Liste!$F$2,0%,VLOOKUP(D518,Modélisation!$A$69:$B$86,2,FALSE)),""))</f>
        <v/>
      </c>
      <c r="H518" s="1" t="str">
        <f>IF(ISBLANK(C518),"",IF(Modélisation!$B$3="Oui",F518*(1-G518),F518))</f>
        <v/>
      </c>
    </row>
    <row r="519" spans="1:8" x14ac:dyDescent="0.35">
      <c r="A519" s="2">
        <v>518</v>
      </c>
      <c r="B519" s="36"/>
      <c r="C519" s="39"/>
      <c r="D519" s="37"/>
      <c r="E519" s="1" t="str">
        <f>IF(ISBLANK(C519),"",IF(Modélisation!$B$10=3,IF(C519&gt;=Modélisation!$B$19,Modélisation!$A$19,IF(C519&gt;=Modélisation!$B$18,Modélisation!$A$18,Modélisation!$A$17)),IF(Modélisation!$B$10=4,IF(C519&gt;=Modélisation!$B$20,Modélisation!$A$20,IF(C519&gt;=Modélisation!$B$19,Modélisation!$A$19,IF(C519&gt;=Modélisation!$B$18,Modélisation!$A$18,Modélisation!$A$17))),IF(Modélisation!$B$10=5,IF(C519&gt;=Modélisation!$B$21,Modélisation!$A$21,IF(C519&gt;=Modélisation!$B$20,Modélisation!$A$20,IF(C519&gt;=Modélisation!$B$19,Modélisation!$A$19,IF(C519&gt;=Modélisation!$B$18,Modélisation!$A$18,Modélisation!$A$17)))),IF(Modélisation!$B$10=6,IF(C519&gt;=Modélisation!$B$22,Modélisation!$A$22,IF(C519&gt;=Modélisation!$B$21,Modélisation!$A$21,IF(C519&gt;=Modélisation!$B$20,Modélisation!$A$20,IF(C519&gt;=Modélisation!$B$19,Modélisation!$A$19,IF(C519&gt;=Modélisation!$B$18,Modélisation!$A$18,Modélisation!$A$17))))),IF(Modélisation!$B$10=7,IF(C519&gt;=Modélisation!$B$23,Modélisation!$A$23,IF(C519&gt;=Modélisation!$B$22,Modélisation!$A$22,IF(C519&gt;=Modélisation!$B$21,Modélisation!$A$21,IF(C519&gt;=Modélisation!$B$20,Modélisation!$A$20,IF(C519&gt;=Modélisation!$B$19,Modélisation!$A$19,IF(C519&gt;=Modélisation!$B$18,Modélisation!$A$18,Modélisation!$A$17))))))))))))</f>
        <v/>
      </c>
      <c r="F519" s="1" t="str">
        <f>IF(ISBLANK(C519),"",VLOOKUP(E519,Modélisation!$A$17:$H$23,8,FALSE))</f>
        <v/>
      </c>
      <c r="G519" s="4" t="str">
        <f>IF(ISBLANK(C519),"",IF(Modélisation!$B$3="Oui",IF(D519=Liste!$F$2,0%,VLOOKUP(D519,Modélisation!$A$69:$B$86,2,FALSE)),""))</f>
        <v/>
      </c>
      <c r="H519" s="1" t="str">
        <f>IF(ISBLANK(C519),"",IF(Modélisation!$B$3="Oui",F519*(1-G519),F519))</f>
        <v/>
      </c>
    </row>
    <row r="520" spans="1:8" x14ac:dyDescent="0.35">
      <c r="A520" s="2">
        <v>519</v>
      </c>
      <c r="B520" s="36"/>
      <c r="C520" s="39"/>
      <c r="D520" s="37"/>
      <c r="E520" s="1" t="str">
        <f>IF(ISBLANK(C520),"",IF(Modélisation!$B$10=3,IF(C520&gt;=Modélisation!$B$19,Modélisation!$A$19,IF(C520&gt;=Modélisation!$B$18,Modélisation!$A$18,Modélisation!$A$17)),IF(Modélisation!$B$10=4,IF(C520&gt;=Modélisation!$B$20,Modélisation!$A$20,IF(C520&gt;=Modélisation!$B$19,Modélisation!$A$19,IF(C520&gt;=Modélisation!$B$18,Modélisation!$A$18,Modélisation!$A$17))),IF(Modélisation!$B$10=5,IF(C520&gt;=Modélisation!$B$21,Modélisation!$A$21,IF(C520&gt;=Modélisation!$B$20,Modélisation!$A$20,IF(C520&gt;=Modélisation!$B$19,Modélisation!$A$19,IF(C520&gt;=Modélisation!$B$18,Modélisation!$A$18,Modélisation!$A$17)))),IF(Modélisation!$B$10=6,IF(C520&gt;=Modélisation!$B$22,Modélisation!$A$22,IF(C520&gt;=Modélisation!$B$21,Modélisation!$A$21,IF(C520&gt;=Modélisation!$B$20,Modélisation!$A$20,IF(C520&gt;=Modélisation!$B$19,Modélisation!$A$19,IF(C520&gt;=Modélisation!$B$18,Modélisation!$A$18,Modélisation!$A$17))))),IF(Modélisation!$B$10=7,IF(C520&gt;=Modélisation!$B$23,Modélisation!$A$23,IF(C520&gt;=Modélisation!$B$22,Modélisation!$A$22,IF(C520&gt;=Modélisation!$B$21,Modélisation!$A$21,IF(C520&gt;=Modélisation!$B$20,Modélisation!$A$20,IF(C520&gt;=Modélisation!$B$19,Modélisation!$A$19,IF(C520&gt;=Modélisation!$B$18,Modélisation!$A$18,Modélisation!$A$17))))))))))))</f>
        <v/>
      </c>
      <c r="F520" s="1" t="str">
        <f>IF(ISBLANK(C520),"",VLOOKUP(E520,Modélisation!$A$17:$H$23,8,FALSE))</f>
        <v/>
      </c>
      <c r="G520" s="4" t="str">
        <f>IF(ISBLANK(C520),"",IF(Modélisation!$B$3="Oui",IF(D520=Liste!$F$2,0%,VLOOKUP(D520,Modélisation!$A$69:$B$86,2,FALSE)),""))</f>
        <v/>
      </c>
      <c r="H520" s="1" t="str">
        <f>IF(ISBLANK(C520),"",IF(Modélisation!$B$3="Oui",F520*(1-G520),F520))</f>
        <v/>
      </c>
    </row>
    <row r="521" spans="1:8" x14ac:dyDescent="0.35">
      <c r="A521" s="2">
        <v>520</v>
      </c>
      <c r="B521" s="36"/>
      <c r="C521" s="39"/>
      <c r="D521" s="37"/>
      <c r="E521" s="1" t="str">
        <f>IF(ISBLANK(C521),"",IF(Modélisation!$B$10=3,IF(C521&gt;=Modélisation!$B$19,Modélisation!$A$19,IF(C521&gt;=Modélisation!$B$18,Modélisation!$A$18,Modélisation!$A$17)),IF(Modélisation!$B$10=4,IF(C521&gt;=Modélisation!$B$20,Modélisation!$A$20,IF(C521&gt;=Modélisation!$B$19,Modélisation!$A$19,IF(C521&gt;=Modélisation!$B$18,Modélisation!$A$18,Modélisation!$A$17))),IF(Modélisation!$B$10=5,IF(C521&gt;=Modélisation!$B$21,Modélisation!$A$21,IF(C521&gt;=Modélisation!$B$20,Modélisation!$A$20,IF(C521&gt;=Modélisation!$B$19,Modélisation!$A$19,IF(C521&gt;=Modélisation!$B$18,Modélisation!$A$18,Modélisation!$A$17)))),IF(Modélisation!$B$10=6,IF(C521&gt;=Modélisation!$B$22,Modélisation!$A$22,IF(C521&gt;=Modélisation!$B$21,Modélisation!$A$21,IF(C521&gt;=Modélisation!$B$20,Modélisation!$A$20,IF(C521&gt;=Modélisation!$B$19,Modélisation!$A$19,IF(C521&gt;=Modélisation!$B$18,Modélisation!$A$18,Modélisation!$A$17))))),IF(Modélisation!$B$10=7,IF(C521&gt;=Modélisation!$B$23,Modélisation!$A$23,IF(C521&gt;=Modélisation!$B$22,Modélisation!$A$22,IF(C521&gt;=Modélisation!$B$21,Modélisation!$A$21,IF(C521&gt;=Modélisation!$B$20,Modélisation!$A$20,IF(C521&gt;=Modélisation!$B$19,Modélisation!$A$19,IF(C521&gt;=Modélisation!$B$18,Modélisation!$A$18,Modélisation!$A$17))))))))))))</f>
        <v/>
      </c>
      <c r="F521" s="1" t="str">
        <f>IF(ISBLANK(C521),"",VLOOKUP(E521,Modélisation!$A$17:$H$23,8,FALSE))</f>
        <v/>
      </c>
      <c r="G521" s="4" t="str">
        <f>IF(ISBLANK(C521),"",IF(Modélisation!$B$3="Oui",IF(D521=Liste!$F$2,0%,VLOOKUP(D521,Modélisation!$A$69:$B$86,2,FALSE)),""))</f>
        <v/>
      </c>
      <c r="H521" s="1" t="str">
        <f>IF(ISBLANK(C521),"",IF(Modélisation!$B$3="Oui",F521*(1-G521),F521))</f>
        <v/>
      </c>
    </row>
    <row r="522" spans="1:8" x14ac:dyDescent="0.35">
      <c r="A522" s="2">
        <v>521</v>
      </c>
      <c r="B522" s="36"/>
      <c r="C522" s="39"/>
      <c r="D522" s="37"/>
      <c r="E522" s="1" t="str">
        <f>IF(ISBLANK(C522),"",IF(Modélisation!$B$10=3,IF(C522&gt;=Modélisation!$B$19,Modélisation!$A$19,IF(C522&gt;=Modélisation!$B$18,Modélisation!$A$18,Modélisation!$A$17)),IF(Modélisation!$B$10=4,IF(C522&gt;=Modélisation!$B$20,Modélisation!$A$20,IF(C522&gt;=Modélisation!$B$19,Modélisation!$A$19,IF(C522&gt;=Modélisation!$B$18,Modélisation!$A$18,Modélisation!$A$17))),IF(Modélisation!$B$10=5,IF(C522&gt;=Modélisation!$B$21,Modélisation!$A$21,IF(C522&gt;=Modélisation!$B$20,Modélisation!$A$20,IF(C522&gt;=Modélisation!$B$19,Modélisation!$A$19,IF(C522&gt;=Modélisation!$B$18,Modélisation!$A$18,Modélisation!$A$17)))),IF(Modélisation!$B$10=6,IF(C522&gt;=Modélisation!$B$22,Modélisation!$A$22,IF(C522&gt;=Modélisation!$B$21,Modélisation!$A$21,IF(C522&gt;=Modélisation!$B$20,Modélisation!$A$20,IF(C522&gt;=Modélisation!$B$19,Modélisation!$A$19,IF(C522&gt;=Modélisation!$B$18,Modélisation!$A$18,Modélisation!$A$17))))),IF(Modélisation!$B$10=7,IF(C522&gt;=Modélisation!$B$23,Modélisation!$A$23,IF(C522&gt;=Modélisation!$B$22,Modélisation!$A$22,IF(C522&gt;=Modélisation!$B$21,Modélisation!$A$21,IF(C522&gt;=Modélisation!$B$20,Modélisation!$A$20,IF(C522&gt;=Modélisation!$B$19,Modélisation!$A$19,IF(C522&gt;=Modélisation!$B$18,Modélisation!$A$18,Modélisation!$A$17))))))))))))</f>
        <v/>
      </c>
      <c r="F522" s="1" t="str">
        <f>IF(ISBLANK(C522),"",VLOOKUP(E522,Modélisation!$A$17:$H$23,8,FALSE))</f>
        <v/>
      </c>
      <c r="G522" s="4" t="str">
        <f>IF(ISBLANK(C522),"",IF(Modélisation!$B$3="Oui",IF(D522=Liste!$F$2,0%,VLOOKUP(D522,Modélisation!$A$69:$B$86,2,FALSE)),""))</f>
        <v/>
      </c>
      <c r="H522" s="1" t="str">
        <f>IF(ISBLANK(C522),"",IF(Modélisation!$B$3="Oui",F522*(1-G522),F522))</f>
        <v/>
      </c>
    </row>
    <row r="523" spans="1:8" x14ac:dyDescent="0.35">
      <c r="A523" s="2">
        <v>522</v>
      </c>
      <c r="B523" s="36"/>
      <c r="C523" s="39"/>
      <c r="D523" s="37"/>
      <c r="E523" s="1" t="str">
        <f>IF(ISBLANK(C523),"",IF(Modélisation!$B$10=3,IF(C523&gt;=Modélisation!$B$19,Modélisation!$A$19,IF(C523&gt;=Modélisation!$B$18,Modélisation!$A$18,Modélisation!$A$17)),IF(Modélisation!$B$10=4,IF(C523&gt;=Modélisation!$B$20,Modélisation!$A$20,IF(C523&gt;=Modélisation!$B$19,Modélisation!$A$19,IF(C523&gt;=Modélisation!$B$18,Modélisation!$A$18,Modélisation!$A$17))),IF(Modélisation!$B$10=5,IF(C523&gt;=Modélisation!$B$21,Modélisation!$A$21,IF(C523&gt;=Modélisation!$B$20,Modélisation!$A$20,IF(C523&gt;=Modélisation!$B$19,Modélisation!$A$19,IF(C523&gt;=Modélisation!$B$18,Modélisation!$A$18,Modélisation!$A$17)))),IF(Modélisation!$B$10=6,IF(C523&gt;=Modélisation!$B$22,Modélisation!$A$22,IF(C523&gt;=Modélisation!$B$21,Modélisation!$A$21,IF(C523&gt;=Modélisation!$B$20,Modélisation!$A$20,IF(C523&gt;=Modélisation!$B$19,Modélisation!$A$19,IF(C523&gt;=Modélisation!$B$18,Modélisation!$A$18,Modélisation!$A$17))))),IF(Modélisation!$B$10=7,IF(C523&gt;=Modélisation!$B$23,Modélisation!$A$23,IF(C523&gt;=Modélisation!$B$22,Modélisation!$A$22,IF(C523&gt;=Modélisation!$B$21,Modélisation!$A$21,IF(C523&gt;=Modélisation!$B$20,Modélisation!$A$20,IF(C523&gt;=Modélisation!$B$19,Modélisation!$A$19,IF(C523&gt;=Modélisation!$B$18,Modélisation!$A$18,Modélisation!$A$17))))))))))))</f>
        <v/>
      </c>
      <c r="F523" s="1" t="str">
        <f>IF(ISBLANK(C523),"",VLOOKUP(E523,Modélisation!$A$17:$H$23,8,FALSE))</f>
        <v/>
      </c>
      <c r="G523" s="4" t="str">
        <f>IF(ISBLANK(C523),"",IF(Modélisation!$B$3="Oui",IF(D523=Liste!$F$2,0%,VLOOKUP(D523,Modélisation!$A$69:$B$86,2,FALSE)),""))</f>
        <v/>
      </c>
      <c r="H523" s="1" t="str">
        <f>IF(ISBLANK(C523),"",IF(Modélisation!$B$3="Oui",F523*(1-G523),F523))</f>
        <v/>
      </c>
    </row>
    <row r="524" spans="1:8" x14ac:dyDescent="0.35">
      <c r="A524" s="2">
        <v>523</v>
      </c>
      <c r="B524" s="36"/>
      <c r="C524" s="39"/>
      <c r="D524" s="37"/>
      <c r="E524" s="1" t="str">
        <f>IF(ISBLANK(C524),"",IF(Modélisation!$B$10=3,IF(C524&gt;=Modélisation!$B$19,Modélisation!$A$19,IF(C524&gt;=Modélisation!$B$18,Modélisation!$A$18,Modélisation!$A$17)),IF(Modélisation!$B$10=4,IF(C524&gt;=Modélisation!$B$20,Modélisation!$A$20,IF(C524&gt;=Modélisation!$B$19,Modélisation!$A$19,IF(C524&gt;=Modélisation!$B$18,Modélisation!$A$18,Modélisation!$A$17))),IF(Modélisation!$B$10=5,IF(C524&gt;=Modélisation!$B$21,Modélisation!$A$21,IF(C524&gt;=Modélisation!$B$20,Modélisation!$A$20,IF(C524&gt;=Modélisation!$B$19,Modélisation!$A$19,IF(C524&gt;=Modélisation!$B$18,Modélisation!$A$18,Modélisation!$A$17)))),IF(Modélisation!$B$10=6,IF(C524&gt;=Modélisation!$B$22,Modélisation!$A$22,IF(C524&gt;=Modélisation!$B$21,Modélisation!$A$21,IF(C524&gt;=Modélisation!$B$20,Modélisation!$A$20,IF(C524&gt;=Modélisation!$B$19,Modélisation!$A$19,IF(C524&gt;=Modélisation!$B$18,Modélisation!$A$18,Modélisation!$A$17))))),IF(Modélisation!$B$10=7,IF(C524&gt;=Modélisation!$B$23,Modélisation!$A$23,IF(C524&gt;=Modélisation!$B$22,Modélisation!$A$22,IF(C524&gt;=Modélisation!$B$21,Modélisation!$A$21,IF(C524&gt;=Modélisation!$B$20,Modélisation!$A$20,IF(C524&gt;=Modélisation!$B$19,Modélisation!$A$19,IF(C524&gt;=Modélisation!$B$18,Modélisation!$A$18,Modélisation!$A$17))))))))))))</f>
        <v/>
      </c>
      <c r="F524" s="1" t="str">
        <f>IF(ISBLANK(C524),"",VLOOKUP(E524,Modélisation!$A$17:$H$23,8,FALSE))</f>
        <v/>
      </c>
      <c r="G524" s="4" t="str">
        <f>IF(ISBLANK(C524),"",IF(Modélisation!$B$3="Oui",IF(D524=Liste!$F$2,0%,VLOOKUP(D524,Modélisation!$A$69:$B$86,2,FALSE)),""))</f>
        <v/>
      </c>
      <c r="H524" s="1" t="str">
        <f>IF(ISBLANK(C524),"",IF(Modélisation!$B$3="Oui",F524*(1-G524),F524))</f>
        <v/>
      </c>
    </row>
    <row r="525" spans="1:8" x14ac:dyDescent="0.35">
      <c r="A525" s="2">
        <v>524</v>
      </c>
      <c r="B525" s="36"/>
      <c r="C525" s="39"/>
      <c r="D525" s="37"/>
      <c r="E525" s="1" t="str">
        <f>IF(ISBLANK(C525),"",IF(Modélisation!$B$10=3,IF(C525&gt;=Modélisation!$B$19,Modélisation!$A$19,IF(C525&gt;=Modélisation!$B$18,Modélisation!$A$18,Modélisation!$A$17)),IF(Modélisation!$B$10=4,IF(C525&gt;=Modélisation!$B$20,Modélisation!$A$20,IF(C525&gt;=Modélisation!$B$19,Modélisation!$A$19,IF(C525&gt;=Modélisation!$B$18,Modélisation!$A$18,Modélisation!$A$17))),IF(Modélisation!$B$10=5,IF(C525&gt;=Modélisation!$B$21,Modélisation!$A$21,IF(C525&gt;=Modélisation!$B$20,Modélisation!$A$20,IF(C525&gt;=Modélisation!$B$19,Modélisation!$A$19,IF(C525&gt;=Modélisation!$B$18,Modélisation!$A$18,Modélisation!$A$17)))),IF(Modélisation!$B$10=6,IF(C525&gt;=Modélisation!$B$22,Modélisation!$A$22,IF(C525&gt;=Modélisation!$B$21,Modélisation!$A$21,IF(C525&gt;=Modélisation!$B$20,Modélisation!$A$20,IF(C525&gt;=Modélisation!$B$19,Modélisation!$A$19,IF(C525&gt;=Modélisation!$B$18,Modélisation!$A$18,Modélisation!$A$17))))),IF(Modélisation!$B$10=7,IF(C525&gt;=Modélisation!$B$23,Modélisation!$A$23,IF(C525&gt;=Modélisation!$B$22,Modélisation!$A$22,IF(C525&gt;=Modélisation!$B$21,Modélisation!$A$21,IF(C525&gt;=Modélisation!$B$20,Modélisation!$A$20,IF(C525&gt;=Modélisation!$B$19,Modélisation!$A$19,IF(C525&gt;=Modélisation!$B$18,Modélisation!$A$18,Modélisation!$A$17))))))))))))</f>
        <v/>
      </c>
      <c r="F525" s="1" t="str">
        <f>IF(ISBLANK(C525),"",VLOOKUP(E525,Modélisation!$A$17:$H$23,8,FALSE))</f>
        <v/>
      </c>
      <c r="G525" s="4" t="str">
        <f>IF(ISBLANK(C525),"",IF(Modélisation!$B$3="Oui",IF(D525=Liste!$F$2,0%,VLOOKUP(D525,Modélisation!$A$69:$B$86,2,FALSE)),""))</f>
        <v/>
      </c>
      <c r="H525" s="1" t="str">
        <f>IF(ISBLANK(C525),"",IF(Modélisation!$B$3="Oui",F525*(1-G525),F525))</f>
        <v/>
      </c>
    </row>
    <row r="526" spans="1:8" x14ac:dyDescent="0.35">
      <c r="A526" s="2">
        <v>525</v>
      </c>
      <c r="B526" s="36"/>
      <c r="C526" s="39"/>
      <c r="D526" s="37"/>
      <c r="E526" s="1" t="str">
        <f>IF(ISBLANK(C526),"",IF(Modélisation!$B$10=3,IF(C526&gt;=Modélisation!$B$19,Modélisation!$A$19,IF(C526&gt;=Modélisation!$B$18,Modélisation!$A$18,Modélisation!$A$17)),IF(Modélisation!$B$10=4,IF(C526&gt;=Modélisation!$B$20,Modélisation!$A$20,IF(C526&gt;=Modélisation!$B$19,Modélisation!$A$19,IF(C526&gt;=Modélisation!$B$18,Modélisation!$A$18,Modélisation!$A$17))),IF(Modélisation!$B$10=5,IF(C526&gt;=Modélisation!$B$21,Modélisation!$A$21,IF(C526&gt;=Modélisation!$B$20,Modélisation!$A$20,IF(C526&gt;=Modélisation!$B$19,Modélisation!$A$19,IF(C526&gt;=Modélisation!$B$18,Modélisation!$A$18,Modélisation!$A$17)))),IF(Modélisation!$B$10=6,IF(C526&gt;=Modélisation!$B$22,Modélisation!$A$22,IF(C526&gt;=Modélisation!$B$21,Modélisation!$A$21,IF(C526&gt;=Modélisation!$B$20,Modélisation!$A$20,IF(C526&gt;=Modélisation!$B$19,Modélisation!$A$19,IF(C526&gt;=Modélisation!$B$18,Modélisation!$A$18,Modélisation!$A$17))))),IF(Modélisation!$B$10=7,IF(C526&gt;=Modélisation!$B$23,Modélisation!$A$23,IF(C526&gt;=Modélisation!$B$22,Modélisation!$A$22,IF(C526&gt;=Modélisation!$B$21,Modélisation!$A$21,IF(C526&gt;=Modélisation!$B$20,Modélisation!$A$20,IF(C526&gt;=Modélisation!$B$19,Modélisation!$A$19,IF(C526&gt;=Modélisation!$B$18,Modélisation!$A$18,Modélisation!$A$17))))))))))))</f>
        <v/>
      </c>
      <c r="F526" s="1" t="str">
        <f>IF(ISBLANK(C526),"",VLOOKUP(E526,Modélisation!$A$17:$H$23,8,FALSE))</f>
        <v/>
      </c>
      <c r="G526" s="4" t="str">
        <f>IF(ISBLANK(C526),"",IF(Modélisation!$B$3="Oui",IF(D526=Liste!$F$2,0%,VLOOKUP(D526,Modélisation!$A$69:$B$86,2,FALSE)),""))</f>
        <v/>
      </c>
      <c r="H526" s="1" t="str">
        <f>IF(ISBLANK(C526),"",IF(Modélisation!$B$3="Oui",F526*(1-G526),F526))</f>
        <v/>
      </c>
    </row>
    <row r="527" spans="1:8" x14ac:dyDescent="0.35">
      <c r="A527" s="2">
        <v>526</v>
      </c>
      <c r="B527" s="36"/>
      <c r="C527" s="39"/>
      <c r="D527" s="37"/>
      <c r="E527" s="1" t="str">
        <f>IF(ISBLANK(C527),"",IF(Modélisation!$B$10=3,IF(C527&gt;=Modélisation!$B$19,Modélisation!$A$19,IF(C527&gt;=Modélisation!$B$18,Modélisation!$A$18,Modélisation!$A$17)),IF(Modélisation!$B$10=4,IF(C527&gt;=Modélisation!$B$20,Modélisation!$A$20,IF(C527&gt;=Modélisation!$B$19,Modélisation!$A$19,IF(C527&gt;=Modélisation!$B$18,Modélisation!$A$18,Modélisation!$A$17))),IF(Modélisation!$B$10=5,IF(C527&gt;=Modélisation!$B$21,Modélisation!$A$21,IF(C527&gt;=Modélisation!$B$20,Modélisation!$A$20,IF(C527&gt;=Modélisation!$B$19,Modélisation!$A$19,IF(C527&gt;=Modélisation!$B$18,Modélisation!$A$18,Modélisation!$A$17)))),IF(Modélisation!$B$10=6,IF(C527&gt;=Modélisation!$B$22,Modélisation!$A$22,IF(C527&gt;=Modélisation!$B$21,Modélisation!$A$21,IF(C527&gt;=Modélisation!$B$20,Modélisation!$A$20,IF(C527&gt;=Modélisation!$B$19,Modélisation!$A$19,IF(C527&gt;=Modélisation!$B$18,Modélisation!$A$18,Modélisation!$A$17))))),IF(Modélisation!$B$10=7,IF(C527&gt;=Modélisation!$B$23,Modélisation!$A$23,IF(C527&gt;=Modélisation!$B$22,Modélisation!$A$22,IF(C527&gt;=Modélisation!$B$21,Modélisation!$A$21,IF(C527&gt;=Modélisation!$B$20,Modélisation!$A$20,IF(C527&gt;=Modélisation!$B$19,Modélisation!$A$19,IF(C527&gt;=Modélisation!$B$18,Modélisation!$A$18,Modélisation!$A$17))))))))))))</f>
        <v/>
      </c>
      <c r="F527" s="1" t="str">
        <f>IF(ISBLANK(C527),"",VLOOKUP(E527,Modélisation!$A$17:$H$23,8,FALSE))</f>
        <v/>
      </c>
      <c r="G527" s="4" t="str">
        <f>IF(ISBLANK(C527),"",IF(Modélisation!$B$3="Oui",IF(D527=Liste!$F$2,0%,VLOOKUP(D527,Modélisation!$A$69:$B$86,2,FALSE)),""))</f>
        <v/>
      </c>
      <c r="H527" s="1" t="str">
        <f>IF(ISBLANK(C527),"",IF(Modélisation!$B$3="Oui",F527*(1-G527),F527))</f>
        <v/>
      </c>
    </row>
    <row r="528" spans="1:8" x14ac:dyDescent="0.35">
      <c r="A528" s="2">
        <v>527</v>
      </c>
      <c r="B528" s="36"/>
      <c r="C528" s="39"/>
      <c r="D528" s="37"/>
      <c r="E528" s="1" t="str">
        <f>IF(ISBLANK(C528),"",IF(Modélisation!$B$10=3,IF(C528&gt;=Modélisation!$B$19,Modélisation!$A$19,IF(C528&gt;=Modélisation!$B$18,Modélisation!$A$18,Modélisation!$A$17)),IF(Modélisation!$B$10=4,IF(C528&gt;=Modélisation!$B$20,Modélisation!$A$20,IF(C528&gt;=Modélisation!$B$19,Modélisation!$A$19,IF(C528&gt;=Modélisation!$B$18,Modélisation!$A$18,Modélisation!$A$17))),IF(Modélisation!$B$10=5,IF(C528&gt;=Modélisation!$B$21,Modélisation!$A$21,IF(C528&gt;=Modélisation!$B$20,Modélisation!$A$20,IF(C528&gt;=Modélisation!$B$19,Modélisation!$A$19,IF(C528&gt;=Modélisation!$B$18,Modélisation!$A$18,Modélisation!$A$17)))),IF(Modélisation!$B$10=6,IF(C528&gt;=Modélisation!$B$22,Modélisation!$A$22,IF(C528&gt;=Modélisation!$B$21,Modélisation!$A$21,IF(C528&gt;=Modélisation!$B$20,Modélisation!$A$20,IF(C528&gt;=Modélisation!$B$19,Modélisation!$A$19,IF(C528&gt;=Modélisation!$B$18,Modélisation!$A$18,Modélisation!$A$17))))),IF(Modélisation!$B$10=7,IF(C528&gt;=Modélisation!$B$23,Modélisation!$A$23,IF(C528&gt;=Modélisation!$B$22,Modélisation!$A$22,IF(C528&gt;=Modélisation!$B$21,Modélisation!$A$21,IF(C528&gt;=Modélisation!$B$20,Modélisation!$A$20,IF(C528&gt;=Modélisation!$B$19,Modélisation!$A$19,IF(C528&gt;=Modélisation!$B$18,Modélisation!$A$18,Modélisation!$A$17))))))))))))</f>
        <v/>
      </c>
      <c r="F528" s="1" t="str">
        <f>IF(ISBLANK(C528),"",VLOOKUP(E528,Modélisation!$A$17:$H$23,8,FALSE))</f>
        <v/>
      </c>
      <c r="G528" s="4" t="str">
        <f>IF(ISBLANK(C528),"",IF(Modélisation!$B$3="Oui",IF(D528=Liste!$F$2,0%,VLOOKUP(D528,Modélisation!$A$69:$B$86,2,FALSE)),""))</f>
        <v/>
      </c>
      <c r="H528" s="1" t="str">
        <f>IF(ISBLANK(C528),"",IF(Modélisation!$B$3="Oui",F528*(1-G528),F528))</f>
        <v/>
      </c>
    </row>
    <row r="529" spans="1:8" x14ac:dyDescent="0.35">
      <c r="A529" s="2">
        <v>528</v>
      </c>
      <c r="B529" s="36"/>
      <c r="C529" s="39"/>
      <c r="D529" s="37"/>
      <c r="E529" s="1" t="str">
        <f>IF(ISBLANK(C529),"",IF(Modélisation!$B$10=3,IF(C529&gt;=Modélisation!$B$19,Modélisation!$A$19,IF(C529&gt;=Modélisation!$B$18,Modélisation!$A$18,Modélisation!$A$17)),IF(Modélisation!$B$10=4,IF(C529&gt;=Modélisation!$B$20,Modélisation!$A$20,IF(C529&gt;=Modélisation!$B$19,Modélisation!$A$19,IF(C529&gt;=Modélisation!$B$18,Modélisation!$A$18,Modélisation!$A$17))),IF(Modélisation!$B$10=5,IF(C529&gt;=Modélisation!$B$21,Modélisation!$A$21,IF(C529&gt;=Modélisation!$B$20,Modélisation!$A$20,IF(C529&gt;=Modélisation!$B$19,Modélisation!$A$19,IF(C529&gt;=Modélisation!$B$18,Modélisation!$A$18,Modélisation!$A$17)))),IF(Modélisation!$B$10=6,IF(C529&gt;=Modélisation!$B$22,Modélisation!$A$22,IF(C529&gt;=Modélisation!$B$21,Modélisation!$A$21,IF(C529&gt;=Modélisation!$B$20,Modélisation!$A$20,IF(C529&gt;=Modélisation!$B$19,Modélisation!$A$19,IF(C529&gt;=Modélisation!$B$18,Modélisation!$A$18,Modélisation!$A$17))))),IF(Modélisation!$B$10=7,IF(C529&gt;=Modélisation!$B$23,Modélisation!$A$23,IF(C529&gt;=Modélisation!$B$22,Modélisation!$A$22,IF(C529&gt;=Modélisation!$B$21,Modélisation!$A$21,IF(C529&gt;=Modélisation!$B$20,Modélisation!$A$20,IF(C529&gt;=Modélisation!$B$19,Modélisation!$A$19,IF(C529&gt;=Modélisation!$B$18,Modélisation!$A$18,Modélisation!$A$17))))))))))))</f>
        <v/>
      </c>
      <c r="F529" s="1" t="str">
        <f>IF(ISBLANK(C529),"",VLOOKUP(E529,Modélisation!$A$17:$H$23,8,FALSE))</f>
        <v/>
      </c>
      <c r="G529" s="4" t="str">
        <f>IF(ISBLANK(C529),"",IF(Modélisation!$B$3="Oui",IF(D529=Liste!$F$2,0%,VLOOKUP(D529,Modélisation!$A$69:$B$86,2,FALSE)),""))</f>
        <v/>
      </c>
      <c r="H529" s="1" t="str">
        <f>IF(ISBLANK(C529),"",IF(Modélisation!$B$3="Oui",F529*(1-G529),F529))</f>
        <v/>
      </c>
    </row>
    <row r="530" spans="1:8" x14ac:dyDescent="0.35">
      <c r="A530" s="2">
        <v>529</v>
      </c>
      <c r="B530" s="36"/>
      <c r="C530" s="39"/>
      <c r="D530" s="37"/>
      <c r="E530" s="1" t="str">
        <f>IF(ISBLANK(C530),"",IF(Modélisation!$B$10=3,IF(C530&gt;=Modélisation!$B$19,Modélisation!$A$19,IF(C530&gt;=Modélisation!$B$18,Modélisation!$A$18,Modélisation!$A$17)),IF(Modélisation!$B$10=4,IF(C530&gt;=Modélisation!$B$20,Modélisation!$A$20,IF(C530&gt;=Modélisation!$B$19,Modélisation!$A$19,IF(C530&gt;=Modélisation!$B$18,Modélisation!$A$18,Modélisation!$A$17))),IF(Modélisation!$B$10=5,IF(C530&gt;=Modélisation!$B$21,Modélisation!$A$21,IF(C530&gt;=Modélisation!$B$20,Modélisation!$A$20,IF(C530&gt;=Modélisation!$B$19,Modélisation!$A$19,IF(C530&gt;=Modélisation!$B$18,Modélisation!$A$18,Modélisation!$A$17)))),IF(Modélisation!$B$10=6,IF(C530&gt;=Modélisation!$B$22,Modélisation!$A$22,IF(C530&gt;=Modélisation!$B$21,Modélisation!$A$21,IF(C530&gt;=Modélisation!$B$20,Modélisation!$A$20,IF(C530&gt;=Modélisation!$B$19,Modélisation!$A$19,IF(C530&gt;=Modélisation!$B$18,Modélisation!$A$18,Modélisation!$A$17))))),IF(Modélisation!$B$10=7,IF(C530&gt;=Modélisation!$B$23,Modélisation!$A$23,IF(C530&gt;=Modélisation!$B$22,Modélisation!$A$22,IF(C530&gt;=Modélisation!$B$21,Modélisation!$A$21,IF(C530&gt;=Modélisation!$B$20,Modélisation!$A$20,IF(C530&gt;=Modélisation!$B$19,Modélisation!$A$19,IF(C530&gt;=Modélisation!$B$18,Modélisation!$A$18,Modélisation!$A$17))))))))))))</f>
        <v/>
      </c>
      <c r="F530" s="1" t="str">
        <f>IF(ISBLANK(C530),"",VLOOKUP(E530,Modélisation!$A$17:$H$23,8,FALSE))</f>
        <v/>
      </c>
      <c r="G530" s="4" t="str">
        <f>IF(ISBLANK(C530),"",IF(Modélisation!$B$3="Oui",IF(D530=Liste!$F$2,0%,VLOOKUP(D530,Modélisation!$A$69:$B$86,2,FALSE)),""))</f>
        <v/>
      </c>
      <c r="H530" s="1" t="str">
        <f>IF(ISBLANK(C530),"",IF(Modélisation!$B$3="Oui",F530*(1-G530),F530))</f>
        <v/>
      </c>
    </row>
    <row r="531" spans="1:8" x14ac:dyDescent="0.35">
      <c r="A531" s="2">
        <v>530</v>
      </c>
      <c r="B531" s="36"/>
      <c r="C531" s="39"/>
      <c r="D531" s="37"/>
      <c r="E531" s="1" t="str">
        <f>IF(ISBLANK(C531),"",IF(Modélisation!$B$10=3,IF(C531&gt;=Modélisation!$B$19,Modélisation!$A$19,IF(C531&gt;=Modélisation!$B$18,Modélisation!$A$18,Modélisation!$A$17)),IF(Modélisation!$B$10=4,IF(C531&gt;=Modélisation!$B$20,Modélisation!$A$20,IF(C531&gt;=Modélisation!$B$19,Modélisation!$A$19,IF(C531&gt;=Modélisation!$B$18,Modélisation!$A$18,Modélisation!$A$17))),IF(Modélisation!$B$10=5,IF(C531&gt;=Modélisation!$B$21,Modélisation!$A$21,IF(C531&gt;=Modélisation!$B$20,Modélisation!$A$20,IF(C531&gt;=Modélisation!$B$19,Modélisation!$A$19,IF(C531&gt;=Modélisation!$B$18,Modélisation!$A$18,Modélisation!$A$17)))),IF(Modélisation!$B$10=6,IF(C531&gt;=Modélisation!$B$22,Modélisation!$A$22,IF(C531&gt;=Modélisation!$B$21,Modélisation!$A$21,IF(C531&gt;=Modélisation!$B$20,Modélisation!$A$20,IF(C531&gt;=Modélisation!$B$19,Modélisation!$A$19,IF(C531&gt;=Modélisation!$B$18,Modélisation!$A$18,Modélisation!$A$17))))),IF(Modélisation!$B$10=7,IF(C531&gt;=Modélisation!$B$23,Modélisation!$A$23,IF(C531&gt;=Modélisation!$B$22,Modélisation!$A$22,IF(C531&gt;=Modélisation!$B$21,Modélisation!$A$21,IF(C531&gt;=Modélisation!$B$20,Modélisation!$A$20,IF(C531&gt;=Modélisation!$B$19,Modélisation!$A$19,IF(C531&gt;=Modélisation!$B$18,Modélisation!$A$18,Modélisation!$A$17))))))))))))</f>
        <v/>
      </c>
      <c r="F531" s="1" t="str">
        <f>IF(ISBLANK(C531),"",VLOOKUP(E531,Modélisation!$A$17:$H$23,8,FALSE))</f>
        <v/>
      </c>
      <c r="G531" s="4" t="str">
        <f>IF(ISBLANK(C531),"",IF(Modélisation!$B$3="Oui",IF(D531=Liste!$F$2,0%,VLOOKUP(D531,Modélisation!$A$69:$B$86,2,FALSE)),""))</f>
        <v/>
      </c>
      <c r="H531" s="1" t="str">
        <f>IF(ISBLANK(C531),"",IF(Modélisation!$B$3="Oui",F531*(1-G531),F531))</f>
        <v/>
      </c>
    </row>
    <row r="532" spans="1:8" x14ac:dyDescent="0.35">
      <c r="A532" s="2">
        <v>531</v>
      </c>
      <c r="B532" s="36"/>
      <c r="C532" s="39"/>
      <c r="D532" s="37"/>
      <c r="E532" s="1" t="str">
        <f>IF(ISBLANK(C532),"",IF(Modélisation!$B$10=3,IF(C532&gt;=Modélisation!$B$19,Modélisation!$A$19,IF(C532&gt;=Modélisation!$B$18,Modélisation!$A$18,Modélisation!$A$17)),IF(Modélisation!$B$10=4,IF(C532&gt;=Modélisation!$B$20,Modélisation!$A$20,IF(C532&gt;=Modélisation!$B$19,Modélisation!$A$19,IF(C532&gt;=Modélisation!$B$18,Modélisation!$A$18,Modélisation!$A$17))),IF(Modélisation!$B$10=5,IF(C532&gt;=Modélisation!$B$21,Modélisation!$A$21,IF(C532&gt;=Modélisation!$B$20,Modélisation!$A$20,IF(C532&gt;=Modélisation!$B$19,Modélisation!$A$19,IF(C532&gt;=Modélisation!$B$18,Modélisation!$A$18,Modélisation!$A$17)))),IF(Modélisation!$B$10=6,IF(C532&gt;=Modélisation!$B$22,Modélisation!$A$22,IF(C532&gt;=Modélisation!$B$21,Modélisation!$A$21,IF(C532&gt;=Modélisation!$B$20,Modélisation!$A$20,IF(C532&gt;=Modélisation!$B$19,Modélisation!$A$19,IF(C532&gt;=Modélisation!$B$18,Modélisation!$A$18,Modélisation!$A$17))))),IF(Modélisation!$B$10=7,IF(C532&gt;=Modélisation!$B$23,Modélisation!$A$23,IF(C532&gt;=Modélisation!$B$22,Modélisation!$A$22,IF(C532&gt;=Modélisation!$B$21,Modélisation!$A$21,IF(C532&gt;=Modélisation!$B$20,Modélisation!$A$20,IF(C532&gt;=Modélisation!$B$19,Modélisation!$A$19,IF(C532&gt;=Modélisation!$B$18,Modélisation!$A$18,Modélisation!$A$17))))))))))))</f>
        <v/>
      </c>
      <c r="F532" s="1" t="str">
        <f>IF(ISBLANK(C532),"",VLOOKUP(E532,Modélisation!$A$17:$H$23,8,FALSE))</f>
        <v/>
      </c>
      <c r="G532" s="4" t="str">
        <f>IF(ISBLANK(C532),"",IF(Modélisation!$B$3="Oui",IF(D532=Liste!$F$2,0%,VLOOKUP(D532,Modélisation!$A$69:$B$86,2,FALSE)),""))</f>
        <v/>
      </c>
      <c r="H532" s="1" t="str">
        <f>IF(ISBLANK(C532),"",IF(Modélisation!$B$3="Oui",F532*(1-G532),F532))</f>
        <v/>
      </c>
    </row>
    <row r="533" spans="1:8" x14ac:dyDescent="0.35">
      <c r="A533" s="2">
        <v>532</v>
      </c>
      <c r="B533" s="36"/>
      <c r="C533" s="39"/>
      <c r="D533" s="37"/>
      <c r="E533" s="1" t="str">
        <f>IF(ISBLANK(C533),"",IF(Modélisation!$B$10=3,IF(C533&gt;=Modélisation!$B$19,Modélisation!$A$19,IF(C533&gt;=Modélisation!$B$18,Modélisation!$A$18,Modélisation!$A$17)),IF(Modélisation!$B$10=4,IF(C533&gt;=Modélisation!$B$20,Modélisation!$A$20,IF(C533&gt;=Modélisation!$B$19,Modélisation!$A$19,IF(C533&gt;=Modélisation!$B$18,Modélisation!$A$18,Modélisation!$A$17))),IF(Modélisation!$B$10=5,IF(C533&gt;=Modélisation!$B$21,Modélisation!$A$21,IF(C533&gt;=Modélisation!$B$20,Modélisation!$A$20,IF(C533&gt;=Modélisation!$B$19,Modélisation!$A$19,IF(C533&gt;=Modélisation!$B$18,Modélisation!$A$18,Modélisation!$A$17)))),IF(Modélisation!$B$10=6,IF(C533&gt;=Modélisation!$B$22,Modélisation!$A$22,IF(C533&gt;=Modélisation!$B$21,Modélisation!$A$21,IF(C533&gt;=Modélisation!$B$20,Modélisation!$A$20,IF(C533&gt;=Modélisation!$B$19,Modélisation!$A$19,IF(C533&gt;=Modélisation!$B$18,Modélisation!$A$18,Modélisation!$A$17))))),IF(Modélisation!$B$10=7,IF(C533&gt;=Modélisation!$B$23,Modélisation!$A$23,IF(C533&gt;=Modélisation!$B$22,Modélisation!$A$22,IF(C533&gt;=Modélisation!$B$21,Modélisation!$A$21,IF(C533&gt;=Modélisation!$B$20,Modélisation!$A$20,IF(C533&gt;=Modélisation!$B$19,Modélisation!$A$19,IF(C533&gt;=Modélisation!$B$18,Modélisation!$A$18,Modélisation!$A$17))))))))))))</f>
        <v/>
      </c>
      <c r="F533" s="1" t="str">
        <f>IF(ISBLANK(C533),"",VLOOKUP(E533,Modélisation!$A$17:$H$23,8,FALSE))</f>
        <v/>
      </c>
      <c r="G533" s="4" t="str">
        <f>IF(ISBLANK(C533),"",IF(Modélisation!$B$3="Oui",IF(D533=Liste!$F$2,0%,VLOOKUP(D533,Modélisation!$A$69:$B$86,2,FALSE)),""))</f>
        <v/>
      </c>
      <c r="H533" s="1" t="str">
        <f>IF(ISBLANK(C533),"",IF(Modélisation!$B$3="Oui",F533*(1-G533),F533))</f>
        <v/>
      </c>
    </row>
    <row r="534" spans="1:8" x14ac:dyDescent="0.35">
      <c r="A534" s="2">
        <v>533</v>
      </c>
      <c r="B534" s="36"/>
      <c r="C534" s="39"/>
      <c r="D534" s="37"/>
      <c r="E534" s="1" t="str">
        <f>IF(ISBLANK(C534),"",IF(Modélisation!$B$10=3,IF(C534&gt;=Modélisation!$B$19,Modélisation!$A$19,IF(C534&gt;=Modélisation!$B$18,Modélisation!$A$18,Modélisation!$A$17)),IF(Modélisation!$B$10=4,IF(C534&gt;=Modélisation!$B$20,Modélisation!$A$20,IF(C534&gt;=Modélisation!$B$19,Modélisation!$A$19,IF(C534&gt;=Modélisation!$B$18,Modélisation!$A$18,Modélisation!$A$17))),IF(Modélisation!$B$10=5,IF(C534&gt;=Modélisation!$B$21,Modélisation!$A$21,IF(C534&gt;=Modélisation!$B$20,Modélisation!$A$20,IF(C534&gt;=Modélisation!$B$19,Modélisation!$A$19,IF(C534&gt;=Modélisation!$B$18,Modélisation!$A$18,Modélisation!$A$17)))),IF(Modélisation!$B$10=6,IF(C534&gt;=Modélisation!$B$22,Modélisation!$A$22,IF(C534&gt;=Modélisation!$B$21,Modélisation!$A$21,IF(C534&gt;=Modélisation!$B$20,Modélisation!$A$20,IF(C534&gt;=Modélisation!$B$19,Modélisation!$A$19,IF(C534&gt;=Modélisation!$B$18,Modélisation!$A$18,Modélisation!$A$17))))),IF(Modélisation!$B$10=7,IF(C534&gt;=Modélisation!$B$23,Modélisation!$A$23,IF(C534&gt;=Modélisation!$B$22,Modélisation!$A$22,IF(C534&gt;=Modélisation!$B$21,Modélisation!$A$21,IF(C534&gt;=Modélisation!$B$20,Modélisation!$A$20,IF(C534&gt;=Modélisation!$B$19,Modélisation!$A$19,IF(C534&gt;=Modélisation!$B$18,Modélisation!$A$18,Modélisation!$A$17))))))))))))</f>
        <v/>
      </c>
      <c r="F534" s="1" t="str">
        <f>IF(ISBLANK(C534),"",VLOOKUP(E534,Modélisation!$A$17:$H$23,8,FALSE))</f>
        <v/>
      </c>
      <c r="G534" s="4" t="str">
        <f>IF(ISBLANK(C534),"",IF(Modélisation!$B$3="Oui",IF(D534=Liste!$F$2,0%,VLOOKUP(D534,Modélisation!$A$69:$B$86,2,FALSE)),""))</f>
        <v/>
      </c>
      <c r="H534" s="1" t="str">
        <f>IF(ISBLANK(C534),"",IF(Modélisation!$B$3="Oui",F534*(1-G534),F534))</f>
        <v/>
      </c>
    </row>
    <row r="535" spans="1:8" x14ac:dyDescent="0.35">
      <c r="A535" s="2">
        <v>534</v>
      </c>
      <c r="B535" s="36"/>
      <c r="C535" s="39"/>
      <c r="D535" s="37"/>
      <c r="E535" s="1" t="str">
        <f>IF(ISBLANK(C535),"",IF(Modélisation!$B$10=3,IF(C535&gt;=Modélisation!$B$19,Modélisation!$A$19,IF(C535&gt;=Modélisation!$B$18,Modélisation!$A$18,Modélisation!$A$17)),IF(Modélisation!$B$10=4,IF(C535&gt;=Modélisation!$B$20,Modélisation!$A$20,IF(C535&gt;=Modélisation!$B$19,Modélisation!$A$19,IF(C535&gt;=Modélisation!$B$18,Modélisation!$A$18,Modélisation!$A$17))),IF(Modélisation!$B$10=5,IF(C535&gt;=Modélisation!$B$21,Modélisation!$A$21,IF(C535&gt;=Modélisation!$B$20,Modélisation!$A$20,IF(C535&gt;=Modélisation!$B$19,Modélisation!$A$19,IF(C535&gt;=Modélisation!$B$18,Modélisation!$A$18,Modélisation!$A$17)))),IF(Modélisation!$B$10=6,IF(C535&gt;=Modélisation!$B$22,Modélisation!$A$22,IF(C535&gt;=Modélisation!$B$21,Modélisation!$A$21,IF(C535&gt;=Modélisation!$B$20,Modélisation!$A$20,IF(C535&gt;=Modélisation!$B$19,Modélisation!$A$19,IF(C535&gt;=Modélisation!$B$18,Modélisation!$A$18,Modélisation!$A$17))))),IF(Modélisation!$B$10=7,IF(C535&gt;=Modélisation!$B$23,Modélisation!$A$23,IF(C535&gt;=Modélisation!$B$22,Modélisation!$A$22,IF(C535&gt;=Modélisation!$B$21,Modélisation!$A$21,IF(C535&gt;=Modélisation!$B$20,Modélisation!$A$20,IF(C535&gt;=Modélisation!$B$19,Modélisation!$A$19,IF(C535&gt;=Modélisation!$B$18,Modélisation!$A$18,Modélisation!$A$17))))))))))))</f>
        <v/>
      </c>
      <c r="F535" s="1" t="str">
        <f>IF(ISBLANK(C535),"",VLOOKUP(E535,Modélisation!$A$17:$H$23,8,FALSE))</f>
        <v/>
      </c>
      <c r="G535" s="4" t="str">
        <f>IF(ISBLANK(C535),"",IF(Modélisation!$B$3="Oui",IF(D535=Liste!$F$2,0%,VLOOKUP(D535,Modélisation!$A$69:$B$86,2,FALSE)),""))</f>
        <v/>
      </c>
      <c r="H535" s="1" t="str">
        <f>IF(ISBLANK(C535),"",IF(Modélisation!$B$3="Oui",F535*(1-G535),F535))</f>
        <v/>
      </c>
    </row>
    <row r="536" spans="1:8" x14ac:dyDescent="0.35">
      <c r="A536" s="2">
        <v>535</v>
      </c>
      <c r="B536" s="36"/>
      <c r="C536" s="39"/>
      <c r="D536" s="37"/>
      <c r="E536" s="1" t="str">
        <f>IF(ISBLANK(C536),"",IF(Modélisation!$B$10=3,IF(C536&gt;=Modélisation!$B$19,Modélisation!$A$19,IF(C536&gt;=Modélisation!$B$18,Modélisation!$A$18,Modélisation!$A$17)),IF(Modélisation!$B$10=4,IF(C536&gt;=Modélisation!$B$20,Modélisation!$A$20,IF(C536&gt;=Modélisation!$B$19,Modélisation!$A$19,IF(C536&gt;=Modélisation!$B$18,Modélisation!$A$18,Modélisation!$A$17))),IF(Modélisation!$B$10=5,IF(C536&gt;=Modélisation!$B$21,Modélisation!$A$21,IF(C536&gt;=Modélisation!$B$20,Modélisation!$A$20,IF(C536&gt;=Modélisation!$B$19,Modélisation!$A$19,IF(C536&gt;=Modélisation!$B$18,Modélisation!$A$18,Modélisation!$A$17)))),IF(Modélisation!$B$10=6,IF(C536&gt;=Modélisation!$B$22,Modélisation!$A$22,IF(C536&gt;=Modélisation!$B$21,Modélisation!$A$21,IF(C536&gt;=Modélisation!$B$20,Modélisation!$A$20,IF(C536&gt;=Modélisation!$B$19,Modélisation!$A$19,IF(C536&gt;=Modélisation!$B$18,Modélisation!$A$18,Modélisation!$A$17))))),IF(Modélisation!$B$10=7,IF(C536&gt;=Modélisation!$B$23,Modélisation!$A$23,IF(C536&gt;=Modélisation!$B$22,Modélisation!$A$22,IF(C536&gt;=Modélisation!$B$21,Modélisation!$A$21,IF(C536&gt;=Modélisation!$B$20,Modélisation!$A$20,IF(C536&gt;=Modélisation!$B$19,Modélisation!$A$19,IF(C536&gt;=Modélisation!$B$18,Modélisation!$A$18,Modélisation!$A$17))))))))))))</f>
        <v/>
      </c>
      <c r="F536" s="1" t="str">
        <f>IF(ISBLANK(C536),"",VLOOKUP(E536,Modélisation!$A$17:$H$23,8,FALSE))</f>
        <v/>
      </c>
      <c r="G536" s="4" t="str">
        <f>IF(ISBLANK(C536),"",IF(Modélisation!$B$3="Oui",IF(D536=Liste!$F$2,0%,VLOOKUP(D536,Modélisation!$A$69:$B$86,2,FALSE)),""))</f>
        <v/>
      </c>
      <c r="H536" s="1" t="str">
        <f>IF(ISBLANK(C536),"",IF(Modélisation!$B$3="Oui",F536*(1-G536),F536))</f>
        <v/>
      </c>
    </row>
    <row r="537" spans="1:8" x14ac:dyDescent="0.35">
      <c r="A537" s="2">
        <v>536</v>
      </c>
      <c r="B537" s="36"/>
      <c r="C537" s="39"/>
      <c r="D537" s="37"/>
      <c r="E537" s="1" t="str">
        <f>IF(ISBLANK(C537),"",IF(Modélisation!$B$10=3,IF(C537&gt;=Modélisation!$B$19,Modélisation!$A$19,IF(C537&gt;=Modélisation!$B$18,Modélisation!$A$18,Modélisation!$A$17)),IF(Modélisation!$B$10=4,IF(C537&gt;=Modélisation!$B$20,Modélisation!$A$20,IF(C537&gt;=Modélisation!$B$19,Modélisation!$A$19,IF(C537&gt;=Modélisation!$B$18,Modélisation!$A$18,Modélisation!$A$17))),IF(Modélisation!$B$10=5,IF(C537&gt;=Modélisation!$B$21,Modélisation!$A$21,IF(C537&gt;=Modélisation!$B$20,Modélisation!$A$20,IF(C537&gt;=Modélisation!$B$19,Modélisation!$A$19,IF(C537&gt;=Modélisation!$B$18,Modélisation!$A$18,Modélisation!$A$17)))),IF(Modélisation!$B$10=6,IF(C537&gt;=Modélisation!$B$22,Modélisation!$A$22,IF(C537&gt;=Modélisation!$B$21,Modélisation!$A$21,IF(C537&gt;=Modélisation!$B$20,Modélisation!$A$20,IF(C537&gt;=Modélisation!$B$19,Modélisation!$A$19,IF(C537&gt;=Modélisation!$B$18,Modélisation!$A$18,Modélisation!$A$17))))),IF(Modélisation!$B$10=7,IF(C537&gt;=Modélisation!$B$23,Modélisation!$A$23,IF(C537&gt;=Modélisation!$B$22,Modélisation!$A$22,IF(C537&gt;=Modélisation!$B$21,Modélisation!$A$21,IF(C537&gt;=Modélisation!$B$20,Modélisation!$A$20,IF(C537&gt;=Modélisation!$B$19,Modélisation!$A$19,IF(C537&gt;=Modélisation!$B$18,Modélisation!$A$18,Modélisation!$A$17))))))))))))</f>
        <v/>
      </c>
      <c r="F537" s="1" t="str">
        <f>IF(ISBLANK(C537),"",VLOOKUP(E537,Modélisation!$A$17:$H$23,8,FALSE))</f>
        <v/>
      </c>
      <c r="G537" s="4" t="str">
        <f>IF(ISBLANK(C537),"",IF(Modélisation!$B$3="Oui",IF(D537=Liste!$F$2,0%,VLOOKUP(D537,Modélisation!$A$69:$B$86,2,FALSE)),""))</f>
        <v/>
      </c>
      <c r="H537" s="1" t="str">
        <f>IF(ISBLANK(C537),"",IF(Modélisation!$B$3="Oui",F537*(1-G537),F537))</f>
        <v/>
      </c>
    </row>
    <row r="538" spans="1:8" x14ac:dyDescent="0.35">
      <c r="A538" s="2">
        <v>537</v>
      </c>
      <c r="B538" s="36"/>
      <c r="C538" s="39"/>
      <c r="D538" s="37"/>
      <c r="E538" s="1" t="str">
        <f>IF(ISBLANK(C538),"",IF(Modélisation!$B$10=3,IF(C538&gt;=Modélisation!$B$19,Modélisation!$A$19,IF(C538&gt;=Modélisation!$B$18,Modélisation!$A$18,Modélisation!$A$17)),IF(Modélisation!$B$10=4,IF(C538&gt;=Modélisation!$B$20,Modélisation!$A$20,IF(C538&gt;=Modélisation!$B$19,Modélisation!$A$19,IF(C538&gt;=Modélisation!$B$18,Modélisation!$A$18,Modélisation!$A$17))),IF(Modélisation!$B$10=5,IF(C538&gt;=Modélisation!$B$21,Modélisation!$A$21,IF(C538&gt;=Modélisation!$B$20,Modélisation!$A$20,IF(C538&gt;=Modélisation!$B$19,Modélisation!$A$19,IF(C538&gt;=Modélisation!$B$18,Modélisation!$A$18,Modélisation!$A$17)))),IF(Modélisation!$B$10=6,IF(C538&gt;=Modélisation!$B$22,Modélisation!$A$22,IF(C538&gt;=Modélisation!$B$21,Modélisation!$A$21,IF(C538&gt;=Modélisation!$B$20,Modélisation!$A$20,IF(C538&gt;=Modélisation!$B$19,Modélisation!$A$19,IF(C538&gt;=Modélisation!$B$18,Modélisation!$A$18,Modélisation!$A$17))))),IF(Modélisation!$B$10=7,IF(C538&gt;=Modélisation!$B$23,Modélisation!$A$23,IF(C538&gt;=Modélisation!$B$22,Modélisation!$A$22,IF(C538&gt;=Modélisation!$B$21,Modélisation!$A$21,IF(C538&gt;=Modélisation!$B$20,Modélisation!$A$20,IF(C538&gt;=Modélisation!$B$19,Modélisation!$A$19,IF(C538&gt;=Modélisation!$B$18,Modélisation!$A$18,Modélisation!$A$17))))))))))))</f>
        <v/>
      </c>
      <c r="F538" s="1" t="str">
        <f>IF(ISBLANK(C538),"",VLOOKUP(E538,Modélisation!$A$17:$H$23,8,FALSE))</f>
        <v/>
      </c>
      <c r="G538" s="4" t="str">
        <f>IF(ISBLANK(C538),"",IF(Modélisation!$B$3="Oui",IF(D538=Liste!$F$2,0%,VLOOKUP(D538,Modélisation!$A$69:$B$86,2,FALSE)),""))</f>
        <v/>
      </c>
      <c r="H538" s="1" t="str">
        <f>IF(ISBLANK(C538),"",IF(Modélisation!$B$3="Oui",F538*(1-G538),F538))</f>
        <v/>
      </c>
    </row>
    <row r="539" spans="1:8" x14ac:dyDescent="0.35">
      <c r="A539" s="2">
        <v>538</v>
      </c>
      <c r="B539" s="36"/>
      <c r="C539" s="39"/>
      <c r="D539" s="37"/>
      <c r="E539" s="1" t="str">
        <f>IF(ISBLANK(C539),"",IF(Modélisation!$B$10=3,IF(C539&gt;=Modélisation!$B$19,Modélisation!$A$19,IF(C539&gt;=Modélisation!$B$18,Modélisation!$A$18,Modélisation!$A$17)),IF(Modélisation!$B$10=4,IF(C539&gt;=Modélisation!$B$20,Modélisation!$A$20,IF(C539&gt;=Modélisation!$B$19,Modélisation!$A$19,IF(C539&gt;=Modélisation!$B$18,Modélisation!$A$18,Modélisation!$A$17))),IF(Modélisation!$B$10=5,IF(C539&gt;=Modélisation!$B$21,Modélisation!$A$21,IF(C539&gt;=Modélisation!$B$20,Modélisation!$A$20,IF(C539&gt;=Modélisation!$B$19,Modélisation!$A$19,IF(C539&gt;=Modélisation!$B$18,Modélisation!$A$18,Modélisation!$A$17)))),IF(Modélisation!$B$10=6,IF(C539&gt;=Modélisation!$B$22,Modélisation!$A$22,IF(C539&gt;=Modélisation!$B$21,Modélisation!$A$21,IF(C539&gt;=Modélisation!$B$20,Modélisation!$A$20,IF(C539&gt;=Modélisation!$B$19,Modélisation!$A$19,IF(C539&gt;=Modélisation!$B$18,Modélisation!$A$18,Modélisation!$A$17))))),IF(Modélisation!$B$10=7,IF(C539&gt;=Modélisation!$B$23,Modélisation!$A$23,IF(C539&gt;=Modélisation!$B$22,Modélisation!$A$22,IF(C539&gt;=Modélisation!$B$21,Modélisation!$A$21,IF(C539&gt;=Modélisation!$B$20,Modélisation!$A$20,IF(C539&gt;=Modélisation!$B$19,Modélisation!$A$19,IF(C539&gt;=Modélisation!$B$18,Modélisation!$A$18,Modélisation!$A$17))))))))))))</f>
        <v/>
      </c>
      <c r="F539" s="1" t="str">
        <f>IF(ISBLANK(C539),"",VLOOKUP(E539,Modélisation!$A$17:$H$23,8,FALSE))</f>
        <v/>
      </c>
      <c r="G539" s="4" t="str">
        <f>IF(ISBLANK(C539),"",IF(Modélisation!$B$3="Oui",IF(D539=Liste!$F$2,0%,VLOOKUP(D539,Modélisation!$A$69:$B$86,2,FALSE)),""))</f>
        <v/>
      </c>
      <c r="H539" s="1" t="str">
        <f>IF(ISBLANK(C539),"",IF(Modélisation!$B$3="Oui",F539*(1-G539),F539))</f>
        <v/>
      </c>
    </row>
    <row r="540" spans="1:8" x14ac:dyDescent="0.35">
      <c r="A540" s="2">
        <v>539</v>
      </c>
      <c r="B540" s="36"/>
      <c r="C540" s="39"/>
      <c r="D540" s="37"/>
      <c r="E540" s="1" t="str">
        <f>IF(ISBLANK(C540),"",IF(Modélisation!$B$10=3,IF(C540&gt;=Modélisation!$B$19,Modélisation!$A$19,IF(C540&gt;=Modélisation!$B$18,Modélisation!$A$18,Modélisation!$A$17)),IF(Modélisation!$B$10=4,IF(C540&gt;=Modélisation!$B$20,Modélisation!$A$20,IF(C540&gt;=Modélisation!$B$19,Modélisation!$A$19,IF(C540&gt;=Modélisation!$B$18,Modélisation!$A$18,Modélisation!$A$17))),IF(Modélisation!$B$10=5,IF(C540&gt;=Modélisation!$B$21,Modélisation!$A$21,IF(C540&gt;=Modélisation!$B$20,Modélisation!$A$20,IF(C540&gt;=Modélisation!$B$19,Modélisation!$A$19,IF(C540&gt;=Modélisation!$B$18,Modélisation!$A$18,Modélisation!$A$17)))),IF(Modélisation!$B$10=6,IF(C540&gt;=Modélisation!$B$22,Modélisation!$A$22,IF(C540&gt;=Modélisation!$B$21,Modélisation!$A$21,IF(C540&gt;=Modélisation!$B$20,Modélisation!$A$20,IF(C540&gt;=Modélisation!$B$19,Modélisation!$A$19,IF(C540&gt;=Modélisation!$B$18,Modélisation!$A$18,Modélisation!$A$17))))),IF(Modélisation!$B$10=7,IF(C540&gt;=Modélisation!$B$23,Modélisation!$A$23,IF(C540&gt;=Modélisation!$B$22,Modélisation!$A$22,IF(C540&gt;=Modélisation!$B$21,Modélisation!$A$21,IF(C540&gt;=Modélisation!$B$20,Modélisation!$A$20,IF(C540&gt;=Modélisation!$B$19,Modélisation!$A$19,IF(C540&gt;=Modélisation!$B$18,Modélisation!$A$18,Modélisation!$A$17))))))))))))</f>
        <v/>
      </c>
      <c r="F540" s="1" t="str">
        <f>IF(ISBLANK(C540),"",VLOOKUP(E540,Modélisation!$A$17:$H$23,8,FALSE))</f>
        <v/>
      </c>
      <c r="G540" s="4" t="str">
        <f>IF(ISBLANK(C540),"",IF(Modélisation!$B$3="Oui",IF(D540=Liste!$F$2,0%,VLOOKUP(D540,Modélisation!$A$69:$B$86,2,FALSE)),""))</f>
        <v/>
      </c>
      <c r="H540" s="1" t="str">
        <f>IF(ISBLANK(C540),"",IF(Modélisation!$B$3="Oui",F540*(1-G540),F540))</f>
        <v/>
      </c>
    </row>
    <row r="541" spans="1:8" x14ac:dyDescent="0.35">
      <c r="A541" s="2">
        <v>540</v>
      </c>
      <c r="B541" s="36"/>
      <c r="C541" s="39"/>
      <c r="D541" s="37"/>
      <c r="E541" s="1" t="str">
        <f>IF(ISBLANK(C541),"",IF(Modélisation!$B$10=3,IF(C541&gt;=Modélisation!$B$19,Modélisation!$A$19,IF(C541&gt;=Modélisation!$B$18,Modélisation!$A$18,Modélisation!$A$17)),IF(Modélisation!$B$10=4,IF(C541&gt;=Modélisation!$B$20,Modélisation!$A$20,IF(C541&gt;=Modélisation!$B$19,Modélisation!$A$19,IF(C541&gt;=Modélisation!$B$18,Modélisation!$A$18,Modélisation!$A$17))),IF(Modélisation!$B$10=5,IF(C541&gt;=Modélisation!$B$21,Modélisation!$A$21,IF(C541&gt;=Modélisation!$B$20,Modélisation!$A$20,IF(C541&gt;=Modélisation!$B$19,Modélisation!$A$19,IF(C541&gt;=Modélisation!$B$18,Modélisation!$A$18,Modélisation!$A$17)))),IF(Modélisation!$B$10=6,IF(C541&gt;=Modélisation!$B$22,Modélisation!$A$22,IF(C541&gt;=Modélisation!$B$21,Modélisation!$A$21,IF(C541&gt;=Modélisation!$B$20,Modélisation!$A$20,IF(C541&gt;=Modélisation!$B$19,Modélisation!$A$19,IF(C541&gt;=Modélisation!$B$18,Modélisation!$A$18,Modélisation!$A$17))))),IF(Modélisation!$B$10=7,IF(C541&gt;=Modélisation!$B$23,Modélisation!$A$23,IF(C541&gt;=Modélisation!$B$22,Modélisation!$A$22,IF(C541&gt;=Modélisation!$B$21,Modélisation!$A$21,IF(C541&gt;=Modélisation!$B$20,Modélisation!$A$20,IF(C541&gt;=Modélisation!$B$19,Modélisation!$A$19,IF(C541&gt;=Modélisation!$B$18,Modélisation!$A$18,Modélisation!$A$17))))))))))))</f>
        <v/>
      </c>
      <c r="F541" s="1" t="str">
        <f>IF(ISBLANK(C541),"",VLOOKUP(E541,Modélisation!$A$17:$H$23,8,FALSE))</f>
        <v/>
      </c>
      <c r="G541" s="4" t="str">
        <f>IF(ISBLANK(C541),"",IF(Modélisation!$B$3="Oui",IF(D541=Liste!$F$2,0%,VLOOKUP(D541,Modélisation!$A$69:$B$86,2,FALSE)),""))</f>
        <v/>
      </c>
      <c r="H541" s="1" t="str">
        <f>IF(ISBLANK(C541),"",IF(Modélisation!$B$3="Oui",F541*(1-G541),F541))</f>
        <v/>
      </c>
    </row>
    <row r="542" spans="1:8" x14ac:dyDescent="0.35">
      <c r="A542" s="2">
        <v>541</v>
      </c>
      <c r="B542" s="36"/>
      <c r="C542" s="39"/>
      <c r="D542" s="37"/>
      <c r="E542" s="1" t="str">
        <f>IF(ISBLANK(C542),"",IF(Modélisation!$B$10=3,IF(C542&gt;=Modélisation!$B$19,Modélisation!$A$19,IF(C542&gt;=Modélisation!$B$18,Modélisation!$A$18,Modélisation!$A$17)),IF(Modélisation!$B$10=4,IF(C542&gt;=Modélisation!$B$20,Modélisation!$A$20,IF(C542&gt;=Modélisation!$B$19,Modélisation!$A$19,IF(C542&gt;=Modélisation!$B$18,Modélisation!$A$18,Modélisation!$A$17))),IF(Modélisation!$B$10=5,IF(C542&gt;=Modélisation!$B$21,Modélisation!$A$21,IF(C542&gt;=Modélisation!$B$20,Modélisation!$A$20,IF(C542&gt;=Modélisation!$B$19,Modélisation!$A$19,IF(C542&gt;=Modélisation!$B$18,Modélisation!$A$18,Modélisation!$A$17)))),IF(Modélisation!$B$10=6,IF(C542&gt;=Modélisation!$B$22,Modélisation!$A$22,IF(C542&gt;=Modélisation!$B$21,Modélisation!$A$21,IF(C542&gt;=Modélisation!$B$20,Modélisation!$A$20,IF(C542&gt;=Modélisation!$B$19,Modélisation!$A$19,IF(C542&gt;=Modélisation!$B$18,Modélisation!$A$18,Modélisation!$A$17))))),IF(Modélisation!$B$10=7,IF(C542&gt;=Modélisation!$B$23,Modélisation!$A$23,IF(C542&gt;=Modélisation!$B$22,Modélisation!$A$22,IF(C542&gt;=Modélisation!$B$21,Modélisation!$A$21,IF(C542&gt;=Modélisation!$B$20,Modélisation!$A$20,IF(C542&gt;=Modélisation!$B$19,Modélisation!$A$19,IF(C542&gt;=Modélisation!$B$18,Modélisation!$A$18,Modélisation!$A$17))))))))))))</f>
        <v/>
      </c>
      <c r="F542" s="1" t="str">
        <f>IF(ISBLANK(C542),"",VLOOKUP(E542,Modélisation!$A$17:$H$23,8,FALSE))</f>
        <v/>
      </c>
      <c r="G542" s="4" t="str">
        <f>IF(ISBLANK(C542),"",IF(Modélisation!$B$3="Oui",IF(D542=Liste!$F$2,0%,VLOOKUP(D542,Modélisation!$A$69:$B$86,2,FALSE)),""))</f>
        <v/>
      </c>
      <c r="H542" s="1" t="str">
        <f>IF(ISBLANK(C542),"",IF(Modélisation!$B$3="Oui",F542*(1-G542),F542))</f>
        <v/>
      </c>
    </row>
    <row r="543" spans="1:8" x14ac:dyDescent="0.35">
      <c r="A543" s="2">
        <v>542</v>
      </c>
      <c r="B543" s="36"/>
      <c r="C543" s="39"/>
      <c r="D543" s="37"/>
      <c r="E543" s="1" t="str">
        <f>IF(ISBLANK(C543),"",IF(Modélisation!$B$10=3,IF(C543&gt;=Modélisation!$B$19,Modélisation!$A$19,IF(C543&gt;=Modélisation!$B$18,Modélisation!$A$18,Modélisation!$A$17)),IF(Modélisation!$B$10=4,IF(C543&gt;=Modélisation!$B$20,Modélisation!$A$20,IF(C543&gt;=Modélisation!$B$19,Modélisation!$A$19,IF(C543&gt;=Modélisation!$B$18,Modélisation!$A$18,Modélisation!$A$17))),IF(Modélisation!$B$10=5,IF(C543&gt;=Modélisation!$B$21,Modélisation!$A$21,IF(C543&gt;=Modélisation!$B$20,Modélisation!$A$20,IF(C543&gt;=Modélisation!$B$19,Modélisation!$A$19,IF(C543&gt;=Modélisation!$B$18,Modélisation!$A$18,Modélisation!$A$17)))),IF(Modélisation!$B$10=6,IF(C543&gt;=Modélisation!$B$22,Modélisation!$A$22,IF(C543&gt;=Modélisation!$B$21,Modélisation!$A$21,IF(C543&gt;=Modélisation!$B$20,Modélisation!$A$20,IF(C543&gt;=Modélisation!$B$19,Modélisation!$A$19,IF(C543&gt;=Modélisation!$B$18,Modélisation!$A$18,Modélisation!$A$17))))),IF(Modélisation!$B$10=7,IF(C543&gt;=Modélisation!$B$23,Modélisation!$A$23,IF(C543&gt;=Modélisation!$B$22,Modélisation!$A$22,IF(C543&gt;=Modélisation!$B$21,Modélisation!$A$21,IF(C543&gt;=Modélisation!$B$20,Modélisation!$A$20,IF(C543&gt;=Modélisation!$B$19,Modélisation!$A$19,IF(C543&gt;=Modélisation!$B$18,Modélisation!$A$18,Modélisation!$A$17))))))))))))</f>
        <v/>
      </c>
      <c r="F543" s="1" t="str">
        <f>IF(ISBLANK(C543),"",VLOOKUP(E543,Modélisation!$A$17:$H$23,8,FALSE))</f>
        <v/>
      </c>
      <c r="G543" s="4" t="str">
        <f>IF(ISBLANK(C543),"",IF(Modélisation!$B$3="Oui",IF(D543=Liste!$F$2,0%,VLOOKUP(D543,Modélisation!$A$69:$B$86,2,FALSE)),""))</f>
        <v/>
      </c>
      <c r="H543" s="1" t="str">
        <f>IF(ISBLANK(C543),"",IF(Modélisation!$B$3="Oui",F543*(1-G543),F543))</f>
        <v/>
      </c>
    </row>
    <row r="544" spans="1:8" x14ac:dyDescent="0.35">
      <c r="A544" s="2">
        <v>543</v>
      </c>
      <c r="B544" s="36"/>
      <c r="C544" s="39"/>
      <c r="D544" s="37"/>
      <c r="E544" s="1" t="str">
        <f>IF(ISBLANK(C544),"",IF(Modélisation!$B$10=3,IF(C544&gt;=Modélisation!$B$19,Modélisation!$A$19,IF(C544&gt;=Modélisation!$B$18,Modélisation!$A$18,Modélisation!$A$17)),IF(Modélisation!$B$10=4,IF(C544&gt;=Modélisation!$B$20,Modélisation!$A$20,IF(C544&gt;=Modélisation!$B$19,Modélisation!$A$19,IF(C544&gt;=Modélisation!$B$18,Modélisation!$A$18,Modélisation!$A$17))),IF(Modélisation!$B$10=5,IF(C544&gt;=Modélisation!$B$21,Modélisation!$A$21,IF(C544&gt;=Modélisation!$B$20,Modélisation!$A$20,IF(C544&gt;=Modélisation!$B$19,Modélisation!$A$19,IF(C544&gt;=Modélisation!$B$18,Modélisation!$A$18,Modélisation!$A$17)))),IF(Modélisation!$B$10=6,IF(C544&gt;=Modélisation!$B$22,Modélisation!$A$22,IF(C544&gt;=Modélisation!$B$21,Modélisation!$A$21,IF(C544&gt;=Modélisation!$B$20,Modélisation!$A$20,IF(C544&gt;=Modélisation!$B$19,Modélisation!$A$19,IF(C544&gt;=Modélisation!$B$18,Modélisation!$A$18,Modélisation!$A$17))))),IF(Modélisation!$B$10=7,IF(C544&gt;=Modélisation!$B$23,Modélisation!$A$23,IF(C544&gt;=Modélisation!$B$22,Modélisation!$A$22,IF(C544&gt;=Modélisation!$B$21,Modélisation!$A$21,IF(C544&gt;=Modélisation!$B$20,Modélisation!$A$20,IF(C544&gt;=Modélisation!$B$19,Modélisation!$A$19,IF(C544&gt;=Modélisation!$B$18,Modélisation!$A$18,Modélisation!$A$17))))))))))))</f>
        <v/>
      </c>
      <c r="F544" s="1" t="str">
        <f>IF(ISBLANK(C544),"",VLOOKUP(E544,Modélisation!$A$17:$H$23,8,FALSE))</f>
        <v/>
      </c>
      <c r="G544" s="4" t="str">
        <f>IF(ISBLANK(C544),"",IF(Modélisation!$B$3="Oui",IF(D544=Liste!$F$2,0%,VLOOKUP(D544,Modélisation!$A$69:$B$86,2,FALSE)),""))</f>
        <v/>
      </c>
      <c r="H544" s="1" t="str">
        <f>IF(ISBLANK(C544),"",IF(Modélisation!$B$3="Oui",F544*(1-G544),F544))</f>
        <v/>
      </c>
    </row>
    <row r="545" spans="1:8" x14ac:dyDescent="0.35">
      <c r="A545" s="2">
        <v>544</v>
      </c>
      <c r="B545" s="36"/>
      <c r="C545" s="39"/>
      <c r="D545" s="37"/>
      <c r="E545" s="1" t="str">
        <f>IF(ISBLANK(C545),"",IF(Modélisation!$B$10=3,IF(C545&gt;=Modélisation!$B$19,Modélisation!$A$19,IF(C545&gt;=Modélisation!$B$18,Modélisation!$A$18,Modélisation!$A$17)),IF(Modélisation!$B$10=4,IF(C545&gt;=Modélisation!$B$20,Modélisation!$A$20,IF(C545&gt;=Modélisation!$B$19,Modélisation!$A$19,IF(C545&gt;=Modélisation!$B$18,Modélisation!$A$18,Modélisation!$A$17))),IF(Modélisation!$B$10=5,IF(C545&gt;=Modélisation!$B$21,Modélisation!$A$21,IF(C545&gt;=Modélisation!$B$20,Modélisation!$A$20,IF(C545&gt;=Modélisation!$B$19,Modélisation!$A$19,IF(C545&gt;=Modélisation!$B$18,Modélisation!$A$18,Modélisation!$A$17)))),IF(Modélisation!$B$10=6,IF(C545&gt;=Modélisation!$B$22,Modélisation!$A$22,IF(C545&gt;=Modélisation!$B$21,Modélisation!$A$21,IF(C545&gt;=Modélisation!$B$20,Modélisation!$A$20,IF(C545&gt;=Modélisation!$B$19,Modélisation!$A$19,IF(C545&gt;=Modélisation!$B$18,Modélisation!$A$18,Modélisation!$A$17))))),IF(Modélisation!$B$10=7,IF(C545&gt;=Modélisation!$B$23,Modélisation!$A$23,IF(C545&gt;=Modélisation!$B$22,Modélisation!$A$22,IF(C545&gt;=Modélisation!$B$21,Modélisation!$A$21,IF(C545&gt;=Modélisation!$B$20,Modélisation!$A$20,IF(C545&gt;=Modélisation!$B$19,Modélisation!$A$19,IF(C545&gt;=Modélisation!$B$18,Modélisation!$A$18,Modélisation!$A$17))))))))))))</f>
        <v/>
      </c>
      <c r="F545" s="1" t="str">
        <f>IF(ISBLANK(C545),"",VLOOKUP(E545,Modélisation!$A$17:$H$23,8,FALSE))</f>
        <v/>
      </c>
      <c r="G545" s="4" t="str">
        <f>IF(ISBLANK(C545),"",IF(Modélisation!$B$3="Oui",IF(D545=Liste!$F$2,0%,VLOOKUP(D545,Modélisation!$A$69:$B$86,2,FALSE)),""))</f>
        <v/>
      </c>
      <c r="H545" s="1" t="str">
        <f>IF(ISBLANK(C545),"",IF(Modélisation!$B$3="Oui",F545*(1-G545),F545))</f>
        <v/>
      </c>
    </row>
    <row r="546" spans="1:8" x14ac:dyDescent="0.35">
      <c r="A546" s="2">
        <v>545</v>
      </c>
      <c r="B546" s="36"/>
      <c r="C546" s="39"/>
      <c r="D546" s="37"/>
      <c r="E546" s="1" t="str">
        <f>IF(ISBLANK(C546),"",IF(Modélisation!$B$10=3,IF(C546&gt;=Modélisation!$B$19,Modélisation!$A$19,IF(C546&gt;=Modélisation!$B$18,Modélisation!$A$18,Modélisation!$A$17)),IF(Modélisation!$B$10=4,IF(C546&gt;=Modélisation!$B$20,Modélisation!$A$20,IF(C546&gt;=Modélisation!$B$19,Modélisation!$A$19,IF(C546&gt;=Modélisation!$B$18,Modélisation!$A$18,Modélisation!$A$17))),IF(Modélisation!$B$10=5,IF(C546&gt;=Modélisation!$B$21,Modélisation!$A$21,IF(C546&gt;=Modélisation!$B$20,Modélisation!$A$20,IF(C546&gt;=Modélisation!$B$19,Modélisation!$A$19,IF(C546&gt;=Modélisation!$B$18,Modélisation!$A$18,Modélisation!$A$17)))),IF(Modélisation!$B$10=6,IF(C546&gt;=Modélisation!$B$22,Modélisation!$A$22,IF(C546&gt;=Modélisation!$B$21,Modélisation!$A$21,IF(C546&gt;=Modélisation!$B$20,Modélisation!$A$20,IF(C546&gt;=Modélisation!$B$19,Modélisation!$A$19,IF(C546&gt;=Modélisation!$B$18,Modélisation!$A$18,Modélisation!$A$17))))),IF(Modélisation!$B$10=7,IF(C546&gt;=Modélisation!$B$23,Modélisation!$A$23,IF(C546&gt;=Modélisation!$B$22,Modélisation!$A$22,IF(C546&gt;=Modélisation!$B$21,Modélisation!$A$21,IF(C546&gt;=Modélisation!$B$20,Modélisation!$A$20,IF(C546&gt;=Modélisation!$B$19,Modélisation!$A$19,IF(C546&gt;=Modélisation!$B$18,Modélisation!$A$18,Modélisation!$A$17))))))))))))</f>
        <v/>
      </c>
      <c r="F546" s="1" t="str">
        <f>IF(ISBLANK(C546),"",VLOOKUP(E546,Modélisation!$A$17:$H$23,8,FALSE))</f>
        <v/>
      </c>
      <c r="G546" s="4" t="str">
        <f>IF(ISBLANK(C546),"",IF(Modélisation!$B$3="Oui",IF(D546=Liste!$F$2,0%,VLOOKUP(D546,Modélisation!$A$69:$B$86,2,FALSE)),""))</f>
        <v/>
      </c>
      <c r="H546" s="1" t="str">
        <f>IF(ISBLANK(C546),"",IF(Modélisation!$B$3="Oui",F546*(1-G546),F546))</f>
        <v/>
      </c>
    </row>
    <row r="547" spans="1:8" x14ac:dyDescent="0.35">
      <c r="A547" s="2">
        <v>546</v>
      </c>
      <c r="B547" s="36"/>
      <c r="C547" s="39"/>
      <c r="D547" s="37"/>
      <c r="E547" s="1" t="str">
        <f>IF(ISBLANK(C547),"",IF(Modélisation!$B$10=3,IF(C547&gt;=Modélisation!$B$19,Modélisation!$A$19,IF(C547&gt;=Modélisation!$B$18,Modélisation!$A$18,Modélisation!$A$17)),IF(Modélisation!$B$10=4,IF(C547&gt;=Modélisation!$B$20,Modélisation!$A$20,IF(C547&gt;=Modélisation!$B$19,Modélisation!$A$19,IF(C547&gt;=Modélisation!$B$18,Modélisation!$A$18,Modélisation!$A$17))),IF(Modélisation!$B$10=5,IF(C547&gt;=Modélisation!$B$21,Modélisation!$A$21,IF(C547&gt;=Modélisation!$B$20,Modélisation!$A$20,IF(C547&gt;=Modélisation!$B$19,Modélisation!$A$19,IF(C547&gt;=Modélisation!$B$18,Modélisation!$A$18,Modélisation!$A$17)))),IF(Modélisation!$B$10=6,IF(C547&gt;=Modélisation!$B$22,Modélisation!$A$22,IF(C547&gt;=Modélisation!$B$21,Modélisation!$A$21,IF(C547&gt;=Modélisation!$B$20,Modélisation!$A$20,IF(C547&gt;=Modélisation!$B$19,Modélisation!$A$19,IF(C547&gt;=Modélisation!$B$18,Modélisation!$A$18,Modélisation!$A$17))))),IF(Modélisation!$B$10=7,IF(C547&gt;=Modélisation!$B$23,Modélisation!$A$23,IF(C547&gt;=Modélisation!$B$22,Modélisation!$A$22,IF(C547&gt;=Modélisation!$B$21,Modélisation!$A$21,IF(C547&gt;=Modélisation!$B$20,Modélisation!$A$20,IF(C547&gt;=Modélisation!$B$19,Modélisation!$A$19,IF(C547&gt;=Modélisation!$B$18,Modélisation!$A$18,Modélisation!$A$17))))))))))))</f>
        <v/>
      </c>
      <c r="F547" s="1" t="str">
        <f>IF(ISBLANK(C547),"",VLOOKUP(E547,Modélisation!$A$17:$H$23,8,FALSE))</f>
        <v/>
      </c>
      <c r="G547" s="4" t="str">
        <f>IF(ISBLANK(C547),"",IF(Modélisation!$B$3="Oui",IF(D547=Liste!$F$2,0%,VLOOKUP(D547,Modélisation!$A$69:$B$86,2,FALSE)),""))</f>
        <v/>
      </c>
      <c r="H547" s="1" t="str">
        <f>IF(ISBLANK(C547),"",IF(Modélisation!$B$3="Oui",F547*(1-G547),F547))</f>
        <v/>
      </c>
    </row>
    <row r="548" spans="1:8" x14ac:dyDescent="0.35">
      <c r="A548" s="2">
        <v>547</v>
      </c>
      <c r="B548" s="36"/>
      <c r="C548" s="39"/>
      <c r="D548" s="37"/>
      <c r="E548" s="1" t="str">
        <f>IF(ISBLANK(C548),"",IF(Modélisation!$B$10=3,IF(C548&gt;=Modélisation!$B$19,Modélisation!$A$19,IF(C548&gt;=Modélisation!$B$18,Modélisation!$A$18,Modélisation!$A$17)),IF(Modélisation!$B$10=4,IF(C548&gt;=Modélisation!$B$20,Modélisation!$A$20,IF(C548&gt;=Modélisation!$B$19,Modélisation!$A$19,IF(C548&gt;=Modélisation!$B$18,Modélisation!$A$18,Modélisation!$A$17))),IF(Modélisation!$B$10=5,IF(C548&gt;=Modélisation!$B$21,Modélisation!$A$21,IF(C548&gt;=Modélisation!$B$20,Modélisation!$A$20,IF(C548&gt;=Modélisation!$B$19,Modélisation!$A$19,IF(C548&gt;=Modélisation!$B$18,Modélisation!$A$18,Modélisation!$A$17)))),IF(Modélisation!$B$10=6,IF(C548&gt;=Modélisation!$B$22,Modélisation!$A$22,IF(C548&gt;=Modélisation!$B$21,Modélisation!$A$21,IF(C548&gt;=Modélisation!$B$20,Modélisation!$A$20,IF(C548&gt;=Modélisation!$B$19,Modélisation!$A$19,IF(C548&gt;=Modélisation!$B$18,Modélisation!$A$18,Modélisation!$A$17))))),IF(Modélisation!$B$10=7,IF(C548&gt;=Modélisation!$B$23,Modélisation!$A$23,IF(C548&gt;=Modélisation!$B$22,Modélisation!$A$22,IF(C548&gt;=Modélisation!$B$21,Modélisation!$A$21,IF(C548&gt;=Modélisation!$B$20,Modélisation!$A$20,IF(C548&gt;=Modélisation!$B$19,Modélisation!$A$19,IF(C548&gt;=Modélisation!$B$18,Modélisation!$A$18,Modélisation!$A$17))))))))))))</f>
        <v/>
      </c>
      <c r="F548" s="1" t="str">
        <f>IF(ISBLANK(C548),"",VLOOKUP(E548,Modélisation!$A$17:$H$23,8,FALSE))</f>
        <v/>
      </c>
      <c r="G548" s="4" t="str">
        <f>IF(ISBLANK(C548),"",IF(Modélisation!$B$3="Oui",IF(D548=Liste!$F$2,0%,VLOOKUP(D548,Modélisation!$A$69:$B$86,2,FALSE)),""))</f>
        <v/>
      </c>
      <c r="H548" s="1" t="str">
        <f>IF(ISBLANK(C548),"",IF(Modélisation!$B$3="Oui",F548*(1-G548),F548))</f>
        <v/>
      </c>
    </row>
    <row r="549" spans="1:8" x14ac:dyDescent="0.35">
      <c r="A549" s="2">
        <v>548</v>
      </c>
      <c r="B549" s="36"/>
      <c r="C549" s="39"/>
      <c r="D549" s="37"/>
      <c r="E549" s="1" t="str">
        <f>IF(ISBLANK(C549),"",IF(Modélisation!$B$10=3,IF(C549&gt;=Modélisation!$B$19,Modélisation!$A$19,IF(C549&gt;=Modélisation!$B$18,Modélisation!$A$18,Modélisation!$A$17)),IF(Modélisation!$B$10=4,IF(C549&gt;=Modélisation!$B$20,Modélisation!$A$20,IF(C549&gt;=Modélisation!$B$19,Modélisation!$A$19,IF(C549&gt;=Modélisation!$B$18,Modélisation!$A$18,Modélisation!$A$17))),IF(Modélisation!$B$10=5,IF(C549&gt;=Modélisation!$B$21,Modélisation!$A$21,IF(C549&gt;=Modélisation!$B$20,Modélisation!$A$20,IF(C549&gt;=Modélisation!$B$19,Modélisation!$A$19,IF(C549&gt;=Modélisation!$B$18,Modélisation!$A$18,Modélisation!$A$17)))),IF(Modélisation!$B$10=6,IF(C549&gt;=Modélisation!$B$22,Modélisation!$A$22,IF(C549&gt;=Modélisation!$B$21,Modélisation!$A$21,IF(C549&gt;=Modélisation!$B$20,Modélisation!$A$20,IF(C549&gt;=Modélisation!$B$19,Modélisation!$A$19,IF(C549&gt;=Modélisation!$B$18,Modélisation!$A$18,Modélisation!$A$17))))),IF(Modélisation!$B$10=7,IF(C549&gt;=Modélisation!$B$23,Modélisation!$A$23,IF(C549&gt;=Modélisation!$B$22,Modélisation!$A$22,IF(C549&gt;=Modélisation!$B$21,Modélisation!$A$21,IF(C549&gt;=Modélisation!$B$20,Modélisation!$A$20,IF(C549&gt;=Modélisation!$B$19,Modélisation!$A$19,IF(C549&gt;=Modélisation!$B$18,Modélisation!$A$18,Modélisation!$A$17))))))))))))</f>
        <v/>
      </c>
      <c r="F549" s="1" t="str">
        <f>IF(ISBLANK(C549),"",VLOOKUP(E549,Modélisation!$A$17:$H$23,8,FALSE))</f>
        <v/>
      </c>
      <c r="G549" s="4" t="str">
        <f>IF(ISBLANK(C549),"",IF(Modélisation!$B$3="Oui",IF(D549=Liste!$F$2,0%,VLOOKUP(D549,Modélisation!$A$69:$B$86,2,FALSE)),""))</f>
        <v/>
      </c>
      <c r="H549" s="1" t="str">
        <f>IF(ISBLANK(C549),"",IF(Modélisation!$B$3="Oui",F549*(1-G549),F549))</f>
        <v/>
      </c>
    </row>
    <row r="550" spans="1:8" x14ac:dyDescent="0.35">
      <c r="A550" s="2">
        <v>549</v>
      </c>
      <c r="B550" s="36"/>
      <c r="C550" s="39"/>
      <c r="D550" s="37"/>
      <c r="E550" s="1" t="str">
        <f>IF(ISBLANK(C550),"",IF(Modélisation!$B$10=3,IF(C550&gt;=Modélisation!$B$19,Modélisation!$A$19,IF(C550&gt;=Modélisation!$B$18,Modélisation!$A$18,Modélisation!$A$17)),IF(Modélisation!$B$10=4,IF(C550&gt;=Modélisation!$B$20,Modélisation!$A$20,IF(C550&gt;=Modélisation!$B$19,Modélisation!$A$19,IF(C550&gt;=Modélisation!$B$18,Modélisation!$A$18,Modélisation!$A$17))),IF(Modélisation!$B$10=5,IF(C550&gt;=Modélisation!$B$21,Modélisation!$A$21,IF(C550&gt;=Modélisation!$B$20,Modélisation!$A$20,IF(C550&gt;=Modélisation!$B$19,Modélisation!$A$19,IF(C550&gt;=Modélisation!$B$18,Modélisation!$A$18,Modélisation!$A$17)))),IF(Modélisation!$B$10=6,IF(C550&gt;=Modélisation!$B$22,Modélisation!$A$22,IF(C550&gt;=Modélisation!$B$21,Modélisation!$A$21,IF(C550&gt;=Modélisation!$B$20,Modélisation!$A$20,IF(C550&gt;=Modélisation!$B$19,Modélisation!$A$19,IF(C550&gt;=Modélisation!$B$18,Modélisation!$A$18,Modélisation!$A$17))))),IF(Modélisation!$B$10=7,IF(C550&gt;=Modélisation!$B$23,Modélisation!$A$23,IF(C550&gt;=Modélisation!$B$22,Modélisation!$A$22,IF(C550&gt;=Modélisation!$B$21,Modélisation!$A$21,IF(C550&gt;=Modélisation!$B$20,Modélisation!$A$20,IF(C550&gt;=Modélisation!$B$19,Modélisation!$A$19,IF(C550&gt;=Modélisation!$B$18,Modélisation!$A$18,Modélisation!$A$17))))))))))))</f>
        <v/>
      </c>
      <c r="F550" s="1" t="str">
        <f>IF(ISBLANK(C550),"",VLOOKUP(E550,Modélisation!$A$17:$H$23,8,FALSE))</f>
        <v/>
      </c>
      <c r="G550" s="4" t="str">
        <f>IF(ISBLANK(C550),"",IF(Modélisation!$B$3="Oui",IF(D550=Liste!$F$2,0%,VLOOKUP(D550,Modélisation!$A$69:$B$86,2,FALSE)),""))</f>
        <v/>
      </c>
      <c r="H550" s="1" t="str">
        <f>IF(ISBLANK(C550),"",IF(Modélisation!$B$3="Oui",F550*(1-G550),F550))</f>
        <v/>
      </c>
    </row>
    <row r="551" spans="1:8" x14ac:dyDescent="0.35">
      <c r="A551" s="2">
        <v>550</v>
      </c>
      <c r="B551" s="36"/>
      <c r="C551" s="39"/>
      <c r="D551" s="37"/>
      <c r="E551" s="1" t="str">
        <f>IF(ISBLANK(C551),"",IF(Modélisation!$B$10=3,IF(C551&gt;=Modélisation!$B$19,Modélisation!$A$19,IF(C551&gt;=Modélisation!$B$18,Modélisation!$A$18,Modélisation!$A$17)),IF(Modélisation!$B$10=4,IF(C551&gt;=Modélisation!$B$20,Modélisation!$A$20,IF(C551&gt;=Modélisation!$B$19,Modélisation!$A$19,IF(C551&gt;=Modélisation!$B$18,Modélisation!$A$18,Modélisation!$A$17))),IF(Modélisation!$B$10=5,IF(C551&gt;=Modélisation!$B$21,Modélisation!$A$21,IF(C551&gt;=Modélisation!$B$20,Modélisation!$A$20,IF(C551&gt;=Modélisation!$B$19,Modélisation!$A$19,IF(C551&gt;=Modélisation!$B$18,Modélisation!$A$18,Modélisation!$A$17)))),IF(Modélisation!$B$10=6,IF(C551&gt;=Modélisation!$B$22,Modélisation!$A$22,IF(C551&gt;=Modélisation!$B$21,Modélisation!$A$21,IF(C551&gt;=Modélisation!$B$20,Modélisation!$A$20,IF(C551&gt;=Modélisation!$B$19,Modélisation!$A$19,IF(C551&gt;=Modélisation!$B$18,Modélisation!$A$18,Modélisation!$A$17))))),IF(Modélisation!$B$10=7,IF(C551&gt;=Modélisation!$B$23,Modélisation!$A$23,IF(C551&gt;=Modélisation!$B$22,Modélisation!$A$22,IF(C551&gt;=Modélisation!$B$21,Modélisation!$A$21,IF(C551&gt;=Modélisation!$B$20,Modélisation!$A$20,IF(C551&gt;=Modélisation!$B$19,Modélisation!$A$19,IF(C551&gt;=Modélisation!$B$18,Modélisation!$A$18,Modélisation!$A$17))))))))))))</f>
        <v/>
      </c>
      <c r="F551" s="1" t="str">
        <f>IF(ISBLANK(C551),"",VLOOKUP(E551,Modélisation!$A$17:$H$23,8,FALSE))</f>
        <v/>
      </c>
      <c r="G551" s="4" t="str">
        <f>IF(ISBLANK(C551),"",IF(Modélisation!$B$3="Oui",IF(D551=Liste!$F$2,0%,VLOOKUP(D551,Modélisation!$A$69:$B$86,2,FALSE)),""))</f>
        <v/>
      </c>
      <c r="H551" s="1" t="str">
        <f>IF(ISBLANK(C551),"",IF(Modélisation!$B$3="Oui",F551*(1-G551),F551))</f>
        <v/>
      </c>
    </row>
    <row r="552" spans="1:8" x14ac:dyDescent="0.35">
      <c r="A552" s="2">
        <v>551</v>
      </c>
      <c r="B552" s="36"/>
      <c r="C552" s="39"/>
      <c r="D552" s="37"/>
      <c r="E552" s="1" t="str">
        <f>IF(ISBLANK(C552),"",IF(Modélisation!$B$10=3,IF(C552&gt;=Modélisation!$B$19,Modélisation!$A$19,IF(C552&gt;=Modélisation!$B$18,Modélisation!$A$18,Modélisation!$A$17)),IF(Modélisation!$B$10=4,IF(C552&gt;=Modélisation!$B$20,Modélisation!$A$20,IF(C552&gt;=Modélisation!$B$19,Modélisation!$A$19,IF(C552&gt;=Modélisation!$B$18,Modélisation!$A$18,Modélisation!$A$17))),IF(Modélisation!$B$10=5,IF(C552&gt;=Modélisation!$B$21,Modélisation!$A$21,IF(C552&gt;=Modélisation!$B$20,Modélisation!$A$20,IF(C552&gt;=Modélisation!$B$19,Modélisation!$A$19,IF(C552&gt;=Modélisation!$B$18,Modélisation!$A$18,Modélisation!$A$17)))),IF(Modélisation!$B$10=6,IF(C552&gt;=Modélisation!$B$22,Modélisation!$A$22,IF(C552&gt;=Modélisation!$B$21,Modélisation!$A$21,IF(C552&gt;=Modélisation!$B$20,Modélisation!$A$20,IF(C552&gt;=Modélisation!$B$19,Modélisation!$A$19,IF(C552&gt;=Modélisation!$B$18,Modélisation!$A$18,Modélisation!$A$17))))),IF(Modélisation!$B$10=7,IF(C552&gt;=Modélisation!$B$23,Modélisation!$A$23,IF(C552&gt;=Modélisation!$B$22,Modélisation!$A$22,IF(C552&gt;=Modélisation!$B$21,Modélisation!$A$21,IF(C552&gt;=Modélisation!$B$20,Modélisation!$A$20,IF(C552&gt;=Modélisation!$B$19,Modélisation!$A$19,IF(C552&gt;=Modélisation!$B$18,Modélisation!$A$18,Modélisation!$A$17))))))))))))</f>
        <v/>
      </c>
      <c r="F552" s="1" t="str">
        <f>IF(ISBLANK(C552),"",VLOOKUP(E552,Modélisation!$A$17:$H$23,8,FALSE))</f>
        <v/>
      </c>
      <c r="G552" s="4" t="str">
        <f>IF(ISBLANK(C552),"",IF(Modélisation!$B$3="Oui",IF(D552=Liste!$F$2,0%,VLOOKUP(D552,Modélisation!$A$69:$B$86,2,FALSE)),""))</f>
        <v/>
      </c>
      <c r="H552" s="1" t="str">
        <f>IF(ISBLANK(C552),"",IF(Modélisation!$B$3="Oui",F552*(1-G552),F552))</f>
        <v/>
      </c>
    </row>
    <row r="553" spans="1:8" x14ac:dyDescent="0.35">
      <c r="A553" s="2">
        <v>552</v>
      </c>
      <c r="B553" s="36"/>
      <c r="C553" s="39"/>
      <c r="D553" s="37"/>
      <c r="E553" s="1" t="str">
        <f>IF(ISBLANK(C553),"",IF(Modélisation!$B$10=3,IF(C553&gt;=Modélisation!$B$19,Modélisation!$A$19,IF(C553&gt;=Modélisation!$B$18,Modélisation!$A$18,Modélisation!$A$17)),IF(Modélisation!$B$10=4,IF(C553&gt;=Modélisation!$B$20,Modélisation!$A$20,IF(C553&gt;=Modélisation!$B$19,Modélisation!$A$19,IF(C553&gt;=Modélisation!$B$18,Modélisation!$A$18,Modélisation!$A$17))),IF(Modélisation!$B$10=5,IF(C553&gt;=Modélisation!$B$21,Modélisation!$A$21,IF(C553&gt;=Modélisation!$B$20,Modélisation!$A$20,IF(C553&gt;=Modélisation!$B$19,Modélisation!$A$19,IF(C553&gt;=Modélisation!$B$18,Modélisation!$A$18,Modélisation!$A$17)))),IF(Modélisation!$B$10=6,IF(C553&gt;=Modélisation!$B$22,Modélisation!$A$22,IF(C553&gt;=Modélisation!$B$21,Modélisation!$A$21,IF(C553&gt;=Modélisation!$B$20,Modélisation!$A$20,IF(C553&gt;=Modélisation!$B$19,Modélisation!$A$19,IF(C553&gt;=Modélisation!$B$18,Modélisation!$A$18,Modélisation!$A$17))))),IF(Modélisation!$B$10=7,IF(C553&gt;=Modélisation!$B$23,Modélisation!$A$23,IF(C553&gt;=Modélisation!$B$22,Modélisation!$A$22,IF(C553&gt;=Modélisation!$B$21,Modélisation!$A$21,IF(C553&gt;=Modélisation!$B$20,Modélisation!$A$20,IF(C553&gt;=Modélisation!$B$19,Modélisation!$A$19,IF(C553&gt;=Modélisation!$B$18,Modélisation!$A$18,Modélisation!$A$17))))))))))))</f>
        <v/>
      </c>
      <c r="F553" s="1" t="str">
        <f>IF(ISBLANK(C553),"",VLOOKUP(E553,Modélisation!$A$17:$H$23,8,FALSE))</f>
        <v/>
      </c>
      <c r="G553" s="4" t="str">
        <f>IF(ISBLANK(C553),"",IF(Modélisation!$B$3="Oui",IF(D553=Liste!$F$2,0%,VLOOKUP(D553,Modélisation!$A$69:$B$86,2,FALSE)),""))</f>
        <v/>
      </c>
      <c r="H553" s="1" t="str">
        <f>IF(ISBLANK(C553),"",IF(Modélisation!$B$3="Oui",F553*(1-G553),F553))</f>
        <v/>
      </c>
    </row>
    <row r="554" spans="1:8" x14ac:dyDescent="0.35">
      <c r="A554" s="2">
        <v>553</v>
      </c>
      <c r="B554" s="36"/>
      <c r="C554" s="39"/>
      <c r="D554" s="37"/>
      <c r="E554" s="1" t="str">
        <f>IF(ISBLANK(C554),"",IF(Modélisation!$B$10=3,IF(C554&gt;=Modélisation!$B$19,Modélisation!$A$19,IF(C554&gt;=Modélisation!$B$18,Modélisation!$A$18,Modélisation!$A$17)),IF(Modélisation!$B$10=4,IF(C554&gt;=Modélisation!$B$20,Modélisation!$A$20,IF(C554&gt;=Modélisation!$B$19,Modélisation!$A$19,IF(C554&gt;=Modélisation!$B$18,Modélisation!$A$18,Modélisation!$A$17))),IF(Modélisation!$B$10=5,IF(C554&gt;=Modélisation!$B$21,Modélisation!$A$21,IF(C554&gt;=Modélisation!$B$20,Modélisation!$A$20,IF(C554&gt;=Modélisation!$B$19,Modélisation!$A$19,IF(C554&gt;=Modélisation!$B$18,Modélisation!$A$18,Modélisation!$A$17)))),IF(Modélisation!$B$10=6,IF(C554&gt;=Modélisation!$B$22,Modélisation!$A$22,IF(C554&gt;=Modélisation!$B$21,Modélisation!$A$21,IF(C554&gt;=Modélisation!$B$20,Modélisation!$A$20,IF(C554&gt;=Modélisation!$B$19,Modélisation!$A$19,IF(C554&gt;=Modélisation!$B$18,Modélisation!$A$18,Modélisation!$A$17))))),IF(Modélisation!$B$10=7,IF(C554&gt;=Modélisation!$B$23,Modélisation!$A$23,IF(C554&gt;=Modélisation!$B$22,Modélisation!$A$22,IF(C554&gt;=Modélisation!$B$21,Modélisation!$A$21,IF(C554&gt;=Modélisation!$B$20,Modélisation!$A$20,IF(C554&gt;=Modélisation!$B$19,Modélisation!$A$19,IF(C554&gt;=Modélisation!$B$18,Modélisation!$A$18,Modélisation!$A$17))))))))))))</f>
        <v/>
      </c>
      <c r="F554" s="1" t="str">
        <f>IF(ISBLANK(C554),"",VLOOKUP(E554,Modélisation!$A$17:$H$23,8,FALSE))</f>
        <v/>
      </c>
      <c r="G554" s="4" t="str">
        <f>IF(ISBLANK(C554),"",IF(Modélisation!$B$3="Oui",IF(D554=Liste!$F$2,0%,VLOOKUP(D554,Modélisation!$A$69:$B$86,2,FALSE)),""))</f>
        <v/>
      </c>
      <c r="H554" s="1" t="str">
        <f>IF(ISBLANK(C554),"",IF(Modélisation!$B$3="Oui",F554*(1-G554),F554))</f>
        <v/>
      </c>
    </row>
    <row r="555" spans="1:8" x14ac:dyDescent="0.35">
      <c r="A555" s="2">
        <v>554</v>
      </c>
      <c r="B555" s="36"/>
      <c r="C555" s="39"/>
      <c r="D555" s="37"/>
      <c r="E555" s="1" t="str">
        <f>IF(ISBLANK(C555),"",IF(Modélisation!$B$10=3,IF(C555&gt;=Modélisation!$B$19,Modélisation!$A$19,IF(C555&gt;=Modélisation!$B$18,Modélisation!$A$18,Modélisation!$A$17)),IF(Modélisation!$B$10=4,IF(C555&gt;=Modélisation!$B$20,Modélisation!$A$20,IF(C555&gt;=Modélisation!$B$19,Modélisation!$A$19,IF(C555&gt;=Modélisation!$B$18,Modélisation!$A$18,Modélisation!$A$17))),IF(Modélisation!$B$10=5,IF(C555&gt;=Modélisation!$B$21,Modélisation!$A$21,IF(C555&gt;=Modélisation!$B$20,Modélisation!$A$20,IF(C555&gt;=Modélisation!$B$19,Modélisation!$A$19,IF(C555&gt;=Modélisation!$B$18,Modélisation!$A$18,Modélisation!$A$17)))),IF(Modélisation!$B$10=6,IF(C555&gt;=Modélisation!$B$22,Modélisation!$A$22,IF(C555&gt;=Modélisation!$B$21,Modélisation!$A$21,IF(C555&gt;=Modélisation!$B$20,Modélisation!$A$20,IF(C555&gt;=Modélisation!$B$19,Modélisation!$A$19,IF(C555&gt;=Modélisation!$B$18,Modélisation!$A$18,Modélisation!$A$17))))),IF(Modélisation!$B$10=7,IF(C555&gt;=Modélisation!$B$23,Modélisation!$A$23,IF(C555&gt;=Modélisation!$B$22,Modélisation!$A$22,IF(C555&gt;=Modélisation!$B$21,Modélisation!$A$21,IF(C555&gt;=Modélisation!$B$20,Modélisation!$A$20,IF(C555&gt;=Modélisation!$B$19,Modélisation!$A$19,IF(C555&gt;=Modélisation!$B$18,Modélisation!$A$18,Modélisation!$A$17))))))))))))</f>
        <v/>
      </c>
      <c r="F555" s="1" t="str">
        <f>IF(ISBLANK(C555),"",VLOOKUP(E555,Modélisation!$A$17:$H$23,8,FALSE))</f>
        <v/>
      </c>
      <c r="G555" s="4" t="str">
        <f>IF(ISBLANK(C555),"",IF(Modélisation!$B$3="Oui",IF(D555=Liste!$F$2,0%,VLOOKUP(D555,Modélisation!$A$69:$B$86,2,FALSE)),""))</f>
        <v/>
      </c>
      <c r="H555" s="1" t="str">
        <f>IF(ISBLANK(C555),"",IF(Modélisation!$B$3="Oui",F555*(1-G555),F555))</f>
        <v/>
      </c>
    </row>
    <row r="556" spans="1:8" x14ac:dyDescent="0.35">
      <c r="A556" s="2">
        <v>555</v>
      </c>
      <c r="B556" s="36"/>
      <c r="C556" s="39"/>
      <c r="D556" s="37"/>
      <c r="E556" s="1" t="str">
        <f>IF(ISBLANK(C556),"",IF(Modélisation!$B$10=3,IF(C556&gt;=Modélisation!$B$19,Modélisation!$A$19,IF(C556&gt;=Modélisation!$B$18,Modélisation!$A$18,Modélisation!$A$17)),IF(Modélisation!$B$10=4,IF(C556&gt;=Modélisation!$B$20,Modélisation!$A$20,IF(C556&gt;=Modélisation!$B$19,Modélisation!$A$19,IF(C556&gt;=Modélisation!$B$18,Modélisation!$A$18,Modélisation!$A$17))),IF(Modélisation!$B$10=5,IF(C556&gt;=Modélisation!$B$21,Modélisation!$A$21,IF(C556&gt;=Modélisation!$B$20,Modélisation!$A$20,IF(C556&gt;=Modélisation!$B$19,Modélisation!$A$19,IF(C556&gt;=Modélisation!$B$18,Modélisation!$A$18,Modélisation!$A$17)))),IF(Modélisation!$B$10=6,IF(C556&gt;=Modélisation!$B$22,Modélisation!$A$22,IF(C556&gt;=Modélisation!$B$21,Modélisation!$A$21,IF(C556&gt;=Modélisation!$B$20,Modélisation!$A$20,IF(C556&gt;=Modélisation!$B$19,Modélisation!$A$19,IF(C556&gt;=Modélisation!$B$18,Modélisation!$A$18,Modélisation!$A$17))))),IF(Modélisation!$B$10=7,IF(C556&gt;=Modélisation!$B$23,Modélisation!$A$23,IF(C556&gt;=Modélisation!$B$22,Modélisation!$A$22,IF(C556&gt;=Modélisation!$B$21,Modélisation!$A$21,IF(C556&gt;=Modélisation!$B$20,Modélisation!$A$20,IF(C556&gt;=Modélisation!$B$19,Modélisation!$A$19,IF(C556&gt;=Modélisation!$B$18,Modélisation!$A$18,Modélisation!$A$17))))))))))))</f>
        <v/>
      </c>
      <c r="F556" s="1" t="str">
        <f>IF(ISBLANK(C556),"",VLOOKUP(E556,Modélisation!$A$17:$H$23,8,FALSE))</f>
        <v/>
      </c>
      <c r="G556" s="4" t="str">
        <f>IF(ISBLANK(C556),"",IF(Modélisation!$B$3="Oui",IF(D556=Liste!$F$2,0%,VLOOKUP(D556,Modélisation!$A$69:$B$86,2,FALSE)),""))</f>
        <v/>
      </c>
      <c r="H556" s="1" t="str">
        <f>IF(ISBLANK(C556),"",IF(Modélisation!$B$3="Oui",F556*(1-G556),F556))</f>
        <v/>
      </c>
    </row>
    <row r="557" spans="1:8" x14ac:dyDescent="0.35">
      <c r="A557" s="2">
        <v>556</v>
      </c>
      <c r="B557" s="36"/>
      <c r="C557" s="39"/>
      <c r="D557" s="37"/>
      <c r="E557" s="1" t="str">
        <f>IF(ISBLANK(C557),"",IF(Modélisation!$B$10=3,IF(C557&gt;=Modélisation!$B$19,Modélisation!$A$19,IF(C557&gt;=Modélisation!$B$18,Modélisation!$A$18,Modélisation!$A$17)),IF(Modélisation!$B$10=4,IF(C557&gt;=Modélisation!$B$20,Modélisation!$A$20,IF(C557&gt;=Modélisation!$B$19,Modélisation!$A$19,IF(C557&gt;=Modélisation!$B$18,Modélisation!$A$18,Modélisation!$A$17))),IF(Modélisation!$B$10=5,IF(C557&gt;=Modélisation!$B$21,Modélisation!$A$21,IF(C557&gt;=Modélisation!$B$20,Modélisation!$A$20,IF(C557&gt;=Modélisation!$B$19,Modélisation!$A$19,IF(C557&gt;=Modélisation!$B$18,Modélisation!$A$18,Modélisation!$A$17)))),IF(Modélisation!$B$10=6,IF(C557&gt;=Modélisation!$B$22,Modélisation!$A$22,IF(C557&gt;=Modélisation!$B$21,Modélisation!$A$21,IF(C557&gt;=Modélisation!$B$20,Modélisation!$A$20,IF(C557&gt;=Modélisation!$B$19,Modélisation!$A$19,IF(C557&gt;=Modélisation!$B$18,Modélisation!$A$18,Modélisation!$A$17))))),IF(Modélisation!$B$10=7,IF(C557&gt;=Modélisation!$B$23,Modélisation!$A$23,IF(C557&gt;=Modélisation!$B$22,Modélisation!$A$22,IF(C557&gt;=Modélisation!$B$21,Modélisation!$A$21,IF(C557&gt;=Modélisation!$B$20,Modélisation!$A$20,IF(C557&gt;=Modélisation!$B$19,Modélisation!$A$19,IF(C557&gt;=Modélisation!$B$18,Modélisation!$A$18,Modélisation!$A$17))))))))))))</f>
        <v/>
      </c>
      <c r="F557" s="1" t="str">
        <f>IF(ISBLANK(C557),"",VLOOKUP(E557,Modélisation!$A$17:$H$23,8,FALSE))</f>
        <v/>
      </c>
      <c r="G557" s="4" t="str">
        <f>IF(ISBLANK(C557),"",IF(Modélisation!$B$3="Oui",IF(D557=Liste!$F$2,0%,VLOOKUP(D557,Modélisation!$A$69:$B$86,2,FALSE)),""))</f>
        <v/>
      </c>
      <c r="H557" s="1" t="str">
        <f>IF(ISBLANK(C557),"",IF(Modélisation!$B$3="Oui",F557*(1-G557),F557))</f>
        <v/>
      </c>
    </row>
    <row r="558" spans="1:8" x14ac:dyDescent="0.35">
      <c r="A558" s="2">
        <v>557</v>
      </c>
      <c r="B558" s="36"/>
      <c r="C558" s="39"/>
      <c r="D558" s="37"/>
      <c r="E558" s="1" t="str">
        <f>IF(ISBLANK(C558),"",IF(Modélisation!$B$10=3,IF(C558&gt;=Modélisation!$B$19,Modélisation!$A$19,IF(C558&gt;=Modélisation!$B$18,Modélisation!$A$18,Modélisation!$A$17)),IF(Modélisation!$B$10=4,IF(C558&gt;=Modélisation!$B$20,Modélisation!$A$20,IF(C558&gt;=Modélisation!$B$19,Modélisation!$A$19,IF(C558&gt;=Modélisation!$B$18,Modélisation!$A$18,Modélisation!$A$17))),IF(Modélisation!$B$10=5,IF(C558&gt;=Modélisation!$B$21,Modélisation!$A$21,IF(C558&gt;=Modélisation!$B$20,Modélisation!$A$20,IF(C558&gt;=Modélisation!$B$19,Modélisation!$A$19,IF(C558&gt;=Modélisation!$B$18,Modélisation!$A$18,Modélisation!$A$17)))),IF(Modélisation!$B$10=6,IF(C558&gt;=Modélisation!$B$22,Modélisation!$A$22,IF(C558&gt;=Modélisation!$B$21,Modélisation!$A$21,IF(C558&gt;=Modélisation!$B$20,Modélisation!$A$20,IF(C558&gt;=Modélisation!$B$19,Modélisation!$A$19,IF(C558&gt;=Modélisation!$B$18,Modélisation!$A$18,Modélisation!$A$17))))),IF(Modélisation!$B$10=7,IF(C558&gt;=Modélisation!$B$23,Modélisation!$A$23,IF(C558&gt;=Modélisation!$B$22,Modélisation!$A$22,IF(C558&gt;=Modélisation!$B$21,Modélisation!$A$21,IF(C558&gt;=Modélisation!$B$20,Modélisation!$A$20,IF(C558&gt;=Modélisation!$B$19,Modélisation!$A$19,IF(C558&gt;=Modélisation!$B$18,Modélisation!$A$18,Modélisation!$A$17))))))))))))</f>
        <v/>
      </c>
      <c r="F558" s="1" t="str">
        <f>IF(ISBLANK(C558),"",VLOOKUP(E558,Modélisation!$A$17:$H$23,8,FALSE))</f>
        <v/>
      </c>
      <c r="G558" s="4" t="str">
        <f>IF(ISBLANK(C558),"",IF(Modélisation!$B$3="Oui",IF(D558=Liste!$F$2,0%,VLOOKUP(D558,Modélisation!$A$69:$B$86,2,FALSE)),""))</f>
        <v/>
      </c>
      <c r="H558" s="1" t="str">
        <f>IF(ISBLANK(C558),"",IF(Modélisation!$B$3="Oui",F558*(1-G558),F558))</f>
        <v/>
      </c>
    </row>
    <row r="559" spans="1:8" x14ac:dyDescent="0.35">
      <c r="A559" s="2">
        <v>558</v>
      </c>
      <c r="B559" s="36"/>
      <c r="C559" s="39"/>
      <c r="D559" s="37"/>
      <c r="E559" s="1" t="str">
        <f>IF(ISBLANK(C559),"",IF(Modélisation!$B$10=3,IF(C559&gt;=Modélisation!$B$19,Modélisation!$A$19,IF(C559&gt;=Modélisation!$B$18,Modélisation!$A$18,Modélisation!$A$17)),IF(Modélisation!$B$10=4,IF(C559&gt;=Modélisation!$B$20,Modélisation!$A$20,IF(C559&gt;=Modélisation!$B$19,Modélisation!$A$19,IF(C559&gt;=Modélisation!$B$18,Modélisation!$A$18,Modélisation!$A$17))),IF(Modélisation!$B$10=5,IF(C559&gt;=Modélisation!$B$21,Modélisation!$A$21,IF(C559&gt;=Modélisation!$B$20,Modélisation!$A$20,IF(C559&gt;=Modélisation!$B$19,Modélisation!$A$19,IF(C559&gt;=Modélisation!$B$18,Modélisation!$A$18,Modélisation!$A$17)))),IF(Modélisation!$B$10=6,IF(C559&gt;=Modélisation!$B$22,Modélisation!$A$22,IF(C559&gt;=Modélisation!$B$21,Modélisation!$A$21,IF(C559&gt;=Modélisation!$B$20,Modélisation!$A$20,IF(C559&gt;=Modélisation!$B$19,Modélisation!$A$19,IF(C559&gt;=Modélisation!$B$18,Modélisation!$A$18,Modélisation!$A$17))))),IF(Modélisation!$B$10=7,IF(C559&gt;=Modélisation!$B$23,Modélisation!$A$23,IF(C559&gt;=Modélisation!$B$22,Modélisation!$A$22,IF(C559&gt;=Modélisation!$B$21,Modélisation!$A$21,IF(C559&gt;=Modélisation!$B$20,Modélisation!$A$20,IF(C559&gt;=Modélisation!$B$19,Modélisation!$A$19,IF(C559&gt;=Modélisation!$B$18,Modélisation!$A$18,Modélisation!$A$17))))))))))))</f>
        <v/>
      </c>
      <c r="F559" s="1" t="str">
        <f>IF(ISBLANK(C559),"",VLOOKUP(E559,Modélisation!$A$17:$H$23,8,FALSE))</f>
        <v/>
      </c>
      <c r="G559" s="4" t="str">
        <f>IF(ISBLANK(C559),"",IF(Modélisation!$B$3="Oui",IF(D559=Liste!$F$2,0%,VLOOKUP(D559,Modélisation!$A$69:$B$86,2,FALSE)),""))</f>
        <v/>
      </c>
      <c r="H559" s="1" t="str">
        <f>IF(ISBLANK(C559),"",IF(Modélisation!$B$3="Oui",F559*(1-G559),F559))</f>
        <v/>
      </c>
    </row>
    <row r="560" spans="1:8" x14ac:dyDescent="0.35">
      <c r="A560" s="2">
        <v>559</v>
      </c>
      <c r="B560" s="36"/>
      <c r="C560" s="39"/>
      <c r="D560" s="37"/>
      <c r="E560" s="1" t="str">
        <f>IF(ISBLANK(C560),"",IF(Modélisation!$B$10=3,IF(C560&gt;=Modélisation!$B$19,Modélisation!$A$19,IF(C560&gt;=Modélisation!$B$18,Modélisation!$A$18,Modélisation!$A$17)),IF(Modélisation!$B$10=4,IF(C560&gt;=Modélisation!$B$20,Modélisation!$A$20,IF(C560&gt;=Modélisation!$B$19,Modélisation!$A$19,IF(C560&gt;=Modélisation!$B$18,Modélisation!$A$18,Modélisation!$A$17))),IF(Modélisation!$B$10=5,IF(C560&gt;=Modélisation!$B$21,Modélisation!$A$21,IF(C560&gt;=Modélisation!$B$20,Modélisation!$A$20,IF(C560&gt;=Modélisation!$B$19,Modélisation!$A$19,IF(C560&gt;=Modélisation!$B$18,Modélisation!$A$18,Modélisation!$A$17)))),IF(Modélisation!$B$10=6,IF(C560&gt;=Modélisation!$B$22,Modélisation!$A$22,IF(C560&gt;=Modélisation!$B$21,Modélisation!$A$21,IF(C560&gt;=Modélisation!$B$20,Modélisation!$A$20,IF(C560&gt;=Modélisation!$B$19,Modélisation!$A$19,IF(C560&gt;=Modélisation!$B$18,Modélisation!$A$18,Modélisation!$A$17))))),IF(Modélisation!$B$10=7,IF(C560&gt;=Modélisation!$B$23,Modélisation!$A$23,IF(C560&gt;=Modélisation!$B$22,Modélisation!$A$22,IF(C560&gt;=Modélisation!$B$21,Modélisation!$A$21,IF(C560&gt;=Modélisation!$B$20,Modélisation!$A$20,IF(C560&gt;=Modélisation!$B$19,Modélisation!$A$19,IF(C560&gt;=Modélisation!$B$18,Modélisation!$A$18,Modélisation!$A$17))))))))))))</f>
        <v/>
      </c>
      <c r="F560" s="1" t="str">
        <f>IF(ISBLANK(C560),"",VLOOKUP(E560,Modélisation!$A$17:$H$23,8,FALSE))</f>
        <v/>
      </c>
      <c r="G560" s="4" t="str">
        <f>IF(ISBLANK(C560),"",IF(Modélisation!$B$3="Oui",IF(D560=Liste!$F$2,0%,VLOOKUP(D560,Modélisation!$A$69:$B$86,2,FALSE)),""))</f>
        <v/>
      </c>
      <c r="H560" s="1" t="str">
        <f>IF(ISBLANK(C560),"",IF(Modélisation!$B$3="Oui",F560*(1-G560),F560))</f>
        <v/>
      </c>
    </row>
    <row r="561" spans="1:8" x14ac:dyDescent="0.35">
      <c r="A561" s="2">
        <v>560</v>
      </c>
      <c r="B561" s="36"/>
      <c r="C561" s="39"/>
      <c r="D561" s="37"/>
      <c r="E561" s="1" t="str">
        <f>IF(ISBLANK(C561),"",IF(Modélisation!$B$10=3,IF(C561&gt;=Modélisation!$B$19,Modélisation!$A$19,IF(C561&gt;=Modélisation!$B$18,Modélisation!$A$18,Modélisation!$A$17)),IF(Modélisation!$B$10=4,IF(C561&gt;=Modélisation!$B$20,Modélisation!$A$20,IF(C561&gt;=Modélisation!$B$19,Modélisation!$A$19,IF(C561&gt;=Modélisation!$B$18,Modélisation!$A$18,Modélisation!$A$17))),IF(Modélisation!$B$10=5,IF(C561&gt;=Modélisation!$B$21,Modélisation!$A$21,IF(C561&gt;=Modélisation!$B$20,Modélisation!$A$20,IF(C561&gt;=Modélisation!$B$19,Modélisation!$A$19,IF(C561&gt;=Modélisation!$B$18,Modélisation!$A$18,Modélisation!$A$17)))),IF(Modélisation!$B$10=6,IF(C561&gt;=Modélisation!$B$22,Modélisation!$A$22,IF(C561&gt;=Modélisation!$B$21,Modélisation!$A$21,IF(C561&gt;=Modélisation!$B$20,Modélisation!$A$20,IF(C561&gt;=Modélisation!$B$19,Modélisation!$A$19,IF(C561&gt;=Modélisation!$B$18,Modélisation!$A$18,Modélisation!$A$17))))),IF(Modélisation!$B$10=7,IF(C561&gt;=Modélisation!$B$23,Modélisation!$A$23,IF(C561&gt;=Modélisation!$B$22,Modélisation!$A$22,IF(C561&gt;=Modélisation!$B$21,Modélisation!$A$21,IF(C561&gt;=Modélisation!$B$20,Modélisation!$A$20,IF(C561&gt;=Modélisation!$B$19,Modélisation!$A$19,IF(C561&gt;=Modélisation!$B$18,Modélisation!$A$18,Modélisation!$A$17))))))))))))</f>
        <v/>
      </c>
      <c r="F561" s="1" t="str">
        <f>IF(ISBLANK(C561),"",VLOOKUP(E561,Modélisation!$A$17:$H$23,8,FALSE))</f>
        <v/>
      </c>
      <c r="G561" s="4" t="str">
        <f>IF(ISBLANK(C561),"",IF(Modélisation!$B$3="Oui",IF(D561=Liste!$F$2,0%,VLOOKUP(D561,Modélisation!$A$69:$B$86,2,FALSE)),""))</f>
        <v/>
      </c>
      <c r="H561" s="1" t="str">
        <f>IF(ISBLANK(C561),"",IF(Modélisation!$B$3="Oui",F561*(1-G561),F561))</f>
        <v/>
      </c>
    </row>
    <row r="562" spans="1:8" x14ac:dyDescent="0.35">
      <c r="A562" s="2">
        <v>561</v>
      </c>
      <c r="B562" s="36"/>
      <c r="C562" s="39"/>
      <c r="D562" s="37"/>
      <c r="E562" s="1" t="str">
        <f>IF(ISBLANK(C562),"",IF(Modélisation!$B$10=3,IF(C562&gt;=Modélisation!$B$19,Modélisation!$A$19,IF(C562&gt;=Modélisation!$B$18,Modélisation!$A$18,Modélisation!$A$17)),IF(Modélisation!$B$10=4,IF(C562&gt;=Modélisation!$B$20,Modélisation!$A$20,IF(C562&gt;=Modélisation!$B$19,Modélisation!$A$19,IF(C562&gt;=Modélisation!$B$18,Modélisation!$A$18,Modélisation!$A$17))),IF(Modélisation!$B$10=5,IF(C562&gt;=Modélisation!$B$21,Modélisation!$A$21,IF(C562&gt;=Modélisation!$B$20,Modélisation!$A$20,IF(C562&gt;=Modélisation!$B$19,Modélisation!$A$19,IF(C562&gt;=Modélisation!$B$18,Modélisation!$A$18,Modélisation!$A$17)))),IF(Modélisation!$B$10=6,IF(C562&gt;=Modélisation!$B$22,Modélisation!$A$22,IF(C562&gt;=Modélisation!$B$21,Modélisation!$A$21,IF(C562&gt;=Modélisation!$B$20,Modélisation!$A$20,IF(C562&gt;=Modélisation!$B$19,Modélisation!$A$19,IF(C562&gt;=Modélisation!$B$18,Modélisation!$A$18,Modélisation!$A$17))))),IF(Modélisation!$B$10=7,IF(C562&gt;=Modélisation!$B$23,Modélisation!$A$23,IF(C562&gt;=Modélisation!$B$22,Modélisation!$A$22,IF(C562&gt;=Modélisation!$B$21,Modélisation!$A$21,IF(C562&gt;=Modélisation!$B$20,Modélisation!$A$20,IF(C562&gt;=Modélisation!$B$19,Modélisation!$A$19,IF(C562&gt;=Modélisation!$B$18,Modélisation!$A$18,Modélisation!$A$17))))))))))))</f>
        <v/>
      </c>
      <c r="F562" s="1" t="str">
        <f>IF(ISBLANK(C562),"",VLOOKUP(E562,Modélisation!$A$17:$H$23,8,FALSE))</f>
        <v/>
      </c>
      <c r="G562" s="4" t="str">
        <f>IF(ISBLANK(C562),"",IF(Modélisation!$B$3="Oui",IF(D562=Liste!$F$2,0%,VLOOKUP(D562,Modélisation!$A$69:$B$86,2,FALSE)),""))</f>
        <v/>
      </c>
      <c r="H562" s="1" t="str">
        <f>IF(ISBLANK(C562),"",IF(Modélisation!$B$3="Oui",F562*(1-G562),F562))</f>
        <v/>
      </c>
    </row>
    <row r="563" spans="1:8" x14ac:dyDescent="0.35">
      <c r="A563" s="2">
        <v>562</v>
      </c>
      <c r="B563" s="36"/>
      <c r="C563" s="39"/>
      <c r="D563" s="37"/>
      <c r="E563" s="1" t="str">
        <f>IF(ISBLANK(C563),"",IF(Modélisation!$B$10=3,IF(C563&gt;=Modélisation!$B$19,Modélisation!$A$19,IF(C563&gt;=Modélisation!$B$18,Modélisation!$A$18,Modélisation!$A$17)),IF(Modélisation!$B$10=4,IF(C563&gt;=Modélisation!$B$20,Modélisation!$A$20,IF(C563&gt;=Modélisation!$B$19,Modélisation!$A$19,IF(C563&gt;=Modélisation!$B$18,Modélisation!$A$18,Modélisation!$A$17))),IF(Modélisation!$B$10=5,IF(C563&gt;=Modélisation!$B$21,Modélisation!$A$21,IF(C563&gt;=Modélisation!$B$20,Modélisation!$A$20,IF(C563&gt;=Modélisation!$B$19,Modélisation!$A$19,IF(C563&gt;=Modélisation!$B$18,Modélisation!$A$18,Modélisation!$A$17)))),IF(Modélisation!$B$10=6,IF(C563&gt;=Modélisation!$B$22,Modélisation!$A$22,IF(C563&gt;=Modélisation!$B$21,Modélisation!$A$21,IF(C563&gt;=Modélisation!$B$20,Modélisation!$A$20,IF(C563&gt;=Modélisation!$B$19,Modélisation!$A$19,IF(C563&gt;=Modélisation!$B$18,Modélisation!$A$18,Modélisation!$A$17))))),IF(Modélisation!$B$10=7,IF(C563&gt;=Modélisation!$B$23,Modélisation!$A$23,IF(C563&gt;=Modélisation!$B$22,Modélisation!$A$22,IF(C563&gt;=Modélisation!$B$21,Modélisation!$A$21,IF(C563&gt;=Modélisation!$B$20,Modélisation!$A$20,IF(C563&gt;=Modélisation!$B$19,Modélisation!$A$19,IF(C563&gt;=Modélisation!$B$18,Modélisation!$A$18,Modélisation!$A$17))))))))))))</f>
        <v/>
      </c>
      <c r="F563" s="1" t="str">
        <f>IF(ISBLANK(C563),"",VLOOKUP(E563,Modélisation!$A$17:$H$23,8,FALSE))</f>
        <v/>
      </c>
      <c r="G563" s="4" t="str">
        <f>IF(ISBLANK(C563),"",IF(Modélisation!$B$3="Oui",IF(D563=Liste!$F$2,0%,VLOOKUP(D563,Modélisation!$A$69:$B$86,2,FALSE)),""))</f>
        <v/>
      </c>
      <c r="H563" s="1" t="str">
        <f>IF(ISBLANK(C563),"",IF(Modélisation!$B$3="Oui",F563*(1-G563),F563))</f>
        <v/>
      </c>
    </row>
    <row r="564" spans="1:8" x14ac:dyDescent="0.35">
      <c r="A564" s="2">
        <v>563</v>
      </c>
      <c r="B564" s="36"/>
      <c r="C564" s="39"/>
      <c r="D564" s="37"/>
      <c r="E564" s="1" t="str">
        <f>IF(ISBLANK(C564),"",IF(Modélisation!$B$10=3,IF(C564&gt;=Modélisation!$B$19,Modélisation!$A$19,IF(C564&gt;=Modélisation!$B$18,Modélisation!$A$18,Modélisation!$A$17)),IF(Modélisation!$B$10=4,IF(C564&gt;=Modélisation!$B$20,Modélisation!$A$20,IF(C564&gt;=Modélisation!$B$19,Modélisation!$A$19,IF(C564&gt;=Modélisation!$B$18,Modélisation!$A$18,Modélisation!$A$17))),IF(Modélisation!$B$10=5,IF(C564&gt;=Modélisation!$B$21,Modélisation!$A$21,IF(C564&gt;=Modélisation!$B$20,Modélisation!$A$20,IF(C564&gt;=Modélisation!$B$19,Modélisation!$A$19,IF(C564&gt;=Modélisation!$B$18,Modélisation!$A$18,Modélisation!$A$17)))),IF(Modélisation!$B$10=6,IF(C564&gt;=Modélisation!$B$22,Modélisation!$A$22,IF(C564&gt;=Modélisation!$B$21,Modélisation!$A$21,IF(C564&gt;=Modélisation!$B$20,Modélisation!$A$20,IF(C564&gt;=Modélisation!$B$19,Modélisation!$A$19,IF(C564&gt;=Modélisation!$B$18,Modélisation!$A$18,Modélisation!$A$17))))),IF(Modélisation!$B$10=7,IF(C564&gt;=Modélisation!$B$23,Modélisation!$A$23,IF(C564&gt;=Modélisation!$B$22,Modélisation!$A$22,IF(C564&gt;=Modélisation!$B$21,Modélisation!$A$21,IF(C564&gt;=Modélisation!$B$20,Modélisation!$A$20,IF(C564&gt;=Modélisation!$B$19,Modélisation!$A$19,IF(C564&gt;=Modélisation!$B$18,Modélisation!$A$18,Modélisation!$A$17))))))))))))</f>
        <v/>
      </c>
      <c r="F564" s="1" t="str">
        <f>IF(ISBLANK(C564),"",VLOOKUP(E564,Modélisation!$A$17:$H$23,8,FALSE))</f>
        <v/>
      </c>
      <c r="G564" s="4" t="str">
        <f>IF(ISBLANK(C564),"",IF(Modélisation!$B$3="Oui",IF(D564=Liste!$F$2,0%,VLOOKUP(D564,Modélisation!$A$69:$B$86,2,FALSE)),""))</f>
        <v/>
      </c>
      <c r="H564" s="1" t="str">
        <f>IF(ISBLANK(C564),"",IF(Modélisation!$B$3="Oui",F564*(1-G564),F564))</f>
        <v/>
      </c>
    </row>
    <row r="565" spans="1:8" x14ac:dyDescent="0.35">
      <c r="A565" s="2">
        <v>564</v>
      </c>
      <c r="B565" s="36"/>
      <c r="C565" s="39"/>
      <c r="D565" s="37"/>
      <c r="E565" s="1" t="str">
        <f>IF(ISBLANK(C565),"",IF(Modélisation!$B$10=3,IF(C565&gt;=Modélisation!$B$19,Modélisation!$A$19,IF(C565&gt;=Modélisation!$B$18,Modélisation!$A$18,Modélisation!$A$17)),IF(Modélisation!$B$10=4,IF(C565&gt;=Modélisation!$B$20,Modélisation!$A$20,IF(C565&gt;=Modélisation!$B$19,Modélisation!$A$19,IF(C565&gt;=Modélisation!$B$18,Modélisation!$A$18,Modélisation!$A$17))),IF(Modélisation!$B$10=5,IF(C565&gt;=Modélisation!$B$21,Modélisation!$A$21,IF(C565&gt;=Modélisation!$B$20,Modélisation!$A$20,IF(C565&gt;=Modélisation!$B$19,Modélisation!$A$19,IF(C565&gt;=Modélisation!$B$18,Modélisation!$A$18,Modélisation!$A$17)))),IF(Modélisation!$B$10=6,IF(C565&gt;=Modélisation!$B$22,Modélisation!$A$22,IF(C565&gt;=Modélisation!$B$21,Modélisation!$A$21,IF(C565&gt;=Modélisation!$B$20,Modélisation!$A$20,IF(C565&gt;=Modélisation!$B$19,Modélisation!$A$19,IF(C565&gt;=Modélisation!$B$18,Modélisation!$A$18,Modélisation!$A$17))))),IF(Modélisation!$B$10=7,IF(C565&gt;=Modélisation!$B$23,Modélisation!$A$23,IF(C565&gt;=Modélisation!$B$22,Modélisation!$A$22,IF(C565&gt;=Modélisation!$B$21,Modélisation!$A$21,IF(C565&gt;=Modélisation!$B$20,Modélisation!$A$20,IF(C565&gt;=Modélisation!$B$19,Modélisation!$A$19,IF(C565&gt;=Modélisation!$B$18,Modélisation!$A$18,Modélisation!$A$17))))))))))))</f>
        <v/>
      </c>
      <c r="F565" s="1" t="str">
        <f>IF(ISBLANK(C565),"",VLOOKUP(E565,Modélisation!$A$17:$H$23,8,FALSE))</f>
        <v/>
      </c>
      <c r="G565" s="4" t="str">
        <f>IF(ISBLANK(C565),"",IF(Modélisation!$B$3="Oui",IF(D565=Liste!$F$2,0%,VLOOKUP(D565,Modélisation!$A$69:$B$86,2,FALSE)),""))</f>
        <v/>
      </c>
      <c r="H565" s="1" t="str">
        <f>IF(ISBLANK(C565),"",IF(Modélisation!$B$3="Oui",F565*(1-G565),F565))</f>
        <v/>
      </c>
    </row>
    <row r="566" spans="1:8" x14ac:dyDescent="0.35">
      <c r="A566" s="2">
        <v>565</v>
      </c>
      <c r="B566" s="36"/>
      <c r="C566" s="39"/>
      <c r="D566" s="37"/>
      <c r="E566" s="1" t="str">
        <f>IF(ISBLANK(C566),"",IF(Modélisation!$B$10=3,IF(C566&gt;=Modélisation!$B$19,Modélisation!$A$19,IF(C566&gt;=Modélisation!$B$18,Modélisation!$A$18,Modélisation!$A$17)),IF(Modélisation!$B$10=4,IF(C566&gt;=Modélisation!$B$20,Modélisation!$A$20,IF(C566&gt;=Modélisation!$B$19,Modélisation!$A$19,IF(C566&gt;=Modélisation!$B$18,Modélisation!$A$18,Modélisation!$A$17))),IF(Modélisation!$B$10=5,IF(C566&gt;=Modélisation!$B$21,Modélisation!$A$21,IF(C566&gt;=Modélisation!$B$20,Modélisation!$A$20,IF(C566&gt;=Modélisation!$B$19,Modélisation!$A$19,IF(C566&gt;=Modélisation!$B$18,Modélisation!$A$18,Modélisation!$A$17)))),IF(Modélisation!$B$10=6,IF(C566&gt;=Modélisation!$B$22,Modélisation!$A$22,IF(C566&gt;=Modélisation!$B$21,Modélisation!$A$21,IF(C566&gt;=Modélisation!$B$20,Modélisation!$A$20,IF(C566&gt;=Modélisation!$B$19,Modélisation!$A$19,IF(C566&gt;=Modélisation!$B$18,Modélisation!$A$18,Modélisation!$A$17))))),IF(Modélisation!$B$10=7,IF(C566&gt;=Modélisation!$B$23,Modélisation!$A$23,IF(C566&gt;=Modélisation!$B$22,Modélisation!$A$22,IF(C566&gt;=Modélisation!$B$21,Modélisation!$A$21,IF(C566&gt;=Modélisation!$B$20,Modélisation!$A$20,IF(C566&gt;=Modélisation!$B$19,Modélisation!$A$19,IF(C566&gt;=Modélisation!$B$18,Modélisation!$A$18,Modélisation!$A$17))))))))))))</f>
        <v/>
      </c>
      <c r="F566" s="1" t="str">
        <f>IF(ISBLANK(C566),"",VLOOKUP(E566,Modélisation!$A$17:$H$23,8,FALSE))</f>
        <v/>
      </c>
      <c r="G566" s="4" t="str">
        <f>IF(ISBLANK(C566),"",IF(Modélisation!$B$3="Oui",IF(D566=Liste!$F$2,0%,VLOOKUP(D566,Modélisation!$A$69:$B$86,2,FALSE)),""))</f>
        <v/>
      </c>
      <c r="H566" s="1" t="str">
        <f>IF(ISBLANK(C566),"",IF(Modélisation!$B$3="Oui",F566*(1-G566),F566))</f>
        <v/>
      </c>
    </row>
    <row r="567" spans="1:8" x14ac:dyDescent="0.35">
      <c r="A567" s="2">
        <v>566</v>
      </c>
      <c r="B567" s="36"/>
      <c r="C567" s="39"/>
      <c r="D567" s="37"/>
      <c r="E567" s="1" t="str">
        <f>IF(ISBLANK(C567),"",IF(Modélisation!$B$10=3,IF(C567&gt;=Modélisation!$B$19,Modélisation!$A$19,IF(C567&gt;=Modélisation!$B$18,Modélisation!$A$18,Modélisation!$A$17)),IF(Modélisation!$B$10=4,IF(C567&gt;=Modélisation!$B$20,Modélisation!$A$20,IF(C567&gt;=Modélisation!$B$19,Modélisation!$A$19,IF(C567&gt;=Modélisation!$B$18,Modélisation!$A$18,Modélisation!$A$17))),IF(Modélisation!$B$10=5,IF(C567&gt;=Modélisation!$B$21,Modélisation!$A$21,IF(C567&gt;=Modélisation!$B$20,Modélisation!$A$20,IF(C567&gt;=Modélisation!$B$19,Modélisation!$A$19,IF(C567&gt;=Modélisation!$B$18,Modélisation!$A$18,Modélisation!$A$17)))),IF(Modélisation!$B$10=6,IF(C567&gt;=Modélisation!$B$22,Modélisation!$A$22,IF(C567&gt;=Modélisation!$B$21,Modélisation!$A$21,IF(C567&gt;=Modélisation!$B$20,Modélisation!$A$20,IF(C567&gt;=Modélisation!$B$19,Modélisation!$A$19,IF(C567&gt;=Modélisation!$B$18,Modélisation!$A$18,Modélisation!$A$17))))),IF(Modélisation!$B$10=7,IF(C567&gt;=Modélisation!$B$23,Modélisation!$A$23,IF(C567&gt;=Modélisation!$B$22,Modélisation!$A$22,IF(C567&gt;=Modélisation!$B$21,Modélisation!$A$21,IF(C567&gt;=Modélisation!$B$20,Modélisation!$A$20,IF(C567&gt;=Modélisation!$B$19,Modélisation!$A$19,IF(C567&gt;=Modélisation!$B$18,Modélisation!$A$18,Modélisation!$A$17))))))))))))</f>
        <v/>
      </c>
      <c r="F567" s="1" t="str">
        <f>IF(ISBLANK(C567),"",VLOOKUP(E567,Modélisation!$A$17:$H$23,8,FALSE))</f>
        <v/>
      </c>
      <c r="G567" s="4" t="str">
        <f>IF(ISBLANK(C567),"",IF(Modélisation!$B$3="Oui",IF(D567=Liste!$F$2,0%,VLOOKUP(D567,Modélisation!$A$69:$B$86,2,FALSE)),""))</f>
        <v/>
      </c>
      <c r="H567" s="1" t="str">
        <f>IF(ISBLANK(C567),"",IF(Modélisation!$B$3="Oui",F567*(1-G567),F567))</f>
        <v/>
      </c>
    </row>
    <row r="568" spans="1:8" x14ac:dyDescent="0.35">
      <c r="A568" s="2">
        <v>567</v>
      </c>
      <c r="B568" s="36"/>
      <c r="C568" s="39"/>
      <c r="D568" s="37"/>
      <c r="E568" s="1" t="str">
        <f>IF(ISBLANK(C568),"",IF(Modélisation!$B$10=3,IF(C568&gt;=Modélisation!$B$19,Modélisation!$A$19,IF(C568&gt;=Modélisation!$B$18,Modélisation!$A$18,Modélisation!$A$17)),IF(Modélisation!$B$10=4,IF(C568&gt;=Modélisation!$B$20,Modélisation!$A$20,IF(C568&gt;=Modélisation!$B$19,Modélisation!$A$19,IF(C568&gt;=Modélisation!$B$18,Modélisation!$A$18,Modélisation!$A$17))),IF(Modélisation!$B$10=5,IF(C568&gt;=Modélisation!$B$21,Modélisation!$A$21,IF(C568&gt;=Modélisation!$B$20,Modélisation!$A$20,IF(C568&gt;=Modélisation!$B$19,Modélisation!$A$19,IF(C568&gt;=Modélisation!$B$18,Modélisation!$A$18,Modélisation!$A$17)))),IF(Modélisation!$B$10=6,IF(C568&gt;=Modélisation!$B$22,Modélisation!$A$22,IF(C568&gt;=Modélisation!$B$21,Modélisation!$A$21,IF(C568&gt;=Modélisation!$B$20,Modélisation!$A$20,IF(C568&gt;=Modélisation!$B$19,Modélisation!$A$19,IF(C568&gt;=Modélisation!$B$18,Modélisation!$A$18,Modélisation!$A$17))))),IF(Modélisation!$B$10=7,IF(C568&gt;=Modélisation!$B$23,Modélisation!$A$23,IF(C568&gt;=Modélisation!$B$22,Modélisation!$A$22,IF(C568&gt;=Modélisation!$B$21,Modélisation!$A$21,IF(C568&gt;=Modélisation!$B$20,Modélisation!$A$20,IF(C568&gt;=Modélisation!$B$19,Modélisation!$A$19,IF(C568&gt;=Modélisation!$B$18,Modélisation!$A$18,Modélisation!$A$17))))))))))))</f>
        <v/>
      </c>
      <c r="F568" s="1" t="str">
        <f>IF(ISBLANK(C568),"",VLOOKUP(E568,Modélisation!$A$17:$H$23,8,FALSE))</f>
        <v/>
      </c>
      <c r="G568" s="4" t="str">
        <f>IF(ISBLANK(C568),"",IF(Modélisation!$B$3="Oui",IF(D568=Liste!$F$2,0%,VLOOKUP(D568,Modélisation!$A$69:$B$86,2,FALSE)),""))</f>
        <v/>
      </c>
      <c r="H568" s="1" t="str">
        <f>IF(ISBLANK(C568),"",IF(Modélisation!$B$3="Oui",F568*(1-G568),F568))</f>
        <v/>
      </c>
    </row>
    <row r="569" spans="1:8" x14ac:dyDescent="0.35">
      <c r="A569" s="2">
        <v>568</v>
      </c>
      <c r="B569" s="36"/>
      <c r="C569" s="39"/>
      <c r="D569" s="37"/>
      <c r="E569" s="1" t="str">
        <f>IF(ISBLANK(C569),"",IF(Modélisation!$B$10=3,IF(C569&gt;=Modélisation!$B$19,Modélisation!$A$19,IF(C569&gt;=Modélisation!$B$18,Modélisation!$A$18,Modélisation!$A$17)),IF(Modélisation!$B$10=4,IF(C569&gt;=Modélisation!$B$20,Modélisation!$A$20,IF(C569&gt;=Modélisation!$B$19,Modélisation!$A$19,IF(C569&gt;=Modélisation!$B$18,Modélisation!$A$18,Modélisation!$A$17))),IF(Modélisation!$B$10=5,IF(C569&gt;=Modélisation!$B$21,Modélisation!$A$21,IF(C569&gt;=Modélisation!$B$20,Modélisation!$A$20,IF(C569&gt;=Modélisation!$B$19,Modélisation!$A$19,IF(C569&gt;=Modélisation!$B$18,Modélisation!$A$18,Modélisation!$A$17)))),IF(Modélisation!$B$10=6,IF(C569&gt;=Modélisation!$B$22,Modélisation!$A$22,IF(C569&gt;=Modélisation!$B$21,Modélisation!$A$21,IF(C569&gt;=Modélisation!$B$20,Modélisation!$A$20,IF(C569&gt;=Modélisation!$B$19,Modélisation!$A$19,IF(C569&gt;=Modélisation!$B$18,Modélisation!$A$18,Modélisation!$A$17))))),IF(Modélisation!$B$10=7,IF(C569&gt;=Modélisation!$B$23,Modélisation!$A$23,IF(C569&gt;=Modélisation!$B$22,Modélisation!$A$22,IF(C569&gt;=Modélisation!$B$21,Modélisation!$A$21,IF(C569&gt;=Modélisation!$B$20,Modélisation!$A$20,IF(C569&gt;=Modélisation!$B$19,Modélisation!$A$19,IF(C569&gt;=Modélisation!$B$18,Modélisation!$A$18,Modélisation!$A$17))))))))))))</f>
        <v/>
      </c>
      <c r="F569" s="1" t="str">
        <f>IF(ISBLANK(C569),"",VLOOKUP(E569,Modélisation!$A$17:$H$23,8,FALSE))</f>
        <v/>
      </c>
      <c r="G569" s="4" t="str">
        <f>IF(ISBLANK(C569),"",IF(Modélisation!$B$3="Oui",IF(D569=Liste!$F$2,0%,VLOOKUP(D569,Modélisation!$A$69:$B$86,2,FALSE)),""))</f>
        <v/>
      </c>
      <c r="H569" s="1" t="str">
        <f>IF(ISBLANK(C569),"",IF(Modélisation!$B$3="Oui",F569*(1-G569),F569))</f>
        <v/>
      </c>
    </row>
    <row r="570" spans="1:8" x14ac:dyDescent="0.35">
      <c r="A570" s="2">
        <v>569</v>
      </c>
      <c r="B570" s="36"/>
      <c r="C570" s="39"/>
      <c r="D570" s="37"/>
      <c r="E570" s="1" t="str">
        <f>IF(ISBLANK(C570),"",IF(Modélisation!$B$10=3,IF(C570&gt;=Modélisation!$B$19,Modélisation!$A$19,IF(C570&gt;=Modélisation!$B$18,Modélisation!$A$18,Modélisation!$A$17)),IF(Modélisation!$B$10=4,IF(C570&gt;=Modélisation!$B$20,Modélisation!$A$20,IF(C570&gt;=Modélisation!$B$19,Modélisation!$A$19,IF(C570&gt;=Modélisation!$B$18,Modélisation!$A$18,Modélisation!$A$17))),IF(Modélisation!$B$10=5,IF(C570&gt;=Modélisation!$B$21,Modélisation!$A$21,IF(C570&gt;=Modélisation!$B$20,Modélisation!$A$20,IF(C570&gt;=Modélisation!$B$19,Modélisation!$A$19,IF(C570&gt;=Modélisation!$B$18,Modélisation!$A$18,Modélisation!$A$17)))),IF(Modélisation!$B$10=6,IF(C570&gt;=Modélisation!$B$22,Modélisation!$A$22,IF(C570&gt;=Modélisation!$B$21,Modélisation!$A$21,IF(C570&gt;=Modélisation!$B$20,Modélisation!$A$20,IF(C570&gt;=Modélisation!$B$19,Modélisation!$A$19,IF(C570&gt;=Modélisation!$B$18,Modélisation!$A$18,Modélisation!$A$17))))),IF(Modélisation!$B$10=7,IF(C570&gt;=Modélisation!$B$23,Modélisation!$A$23,IF(C570&gt;=Modélisation!$B$22,Modélisation!$A$22,IF(C570&gt;=Modélisation!$B$21,Modélisation!$A$21,IF(C570&gt;=Modélisation!$B$20,Modélisation!$A$20,IF(C570&gt;=Modélisation!$B$19,Modélisation!$A$19,IF(C570&gt;=Modélisation!$B$18,Modélisation!$A$18,Modélisation!$A$17))))))))))))</f>
        <v/>
      </c>
      <c r="F570" s="1" t="str">
        <f>IF(ISBLANK(C570),"",VLOOKUP(E570,Modélisation!$A$17:$H$23,8,FALSE))</f>
        <v/>
      </c>
      <c r="G570" s="4" t="str">
        <f>IF(ISBLANK(C570),"",IF(Modélisation!$B$3="Oui",IF(D570=Liste!$F$2,0%,VLOOKUP(D570,Modélisation!$A$69:$B$86,2,FALSE)),""))</f>
        <v/>
      </c>
      <c r="H570" s="1" t="str">
        <f>IF(ISBLANK(C570),"",IF(Modélisation!$B$3="Oui",F570*(1-G570),F570))</f>
        <v/>
      </c>
    </row>
    <row r="571" spans="1:8" x14ac:dyDescent="0.35">
      <c r="A571" s="2">
        <v>570</v>
      </c>
      <c r="B571" s="36"/>
      <c r="C571" s="39"/>
      <c r="D571" s="37"/>
      <c r="E571" s="1" t="str">
        <f>IF(ISBLANK(C571),"",IF(Modélisation!$B$10=3,IF(C571&gt;=Modélisation!$B$19,Modélisation!$A$19,IF(C571&gt;=Modélisation!$B$18,Modélisation!$A$18,Modélisation!$A$17)),IF(Modélisation!$B$10=4,IF(C571&gt;=Modélisation!$B$20,Modélisation!$A$20,IF(C571&gt;=Modélisation!$B$19,Modélisation!$A$19,IF(C571&gt;=Modélisation!$B$18,Modélisation!$A$18,Modélisation!$A$17))),IF(Modélisation!$B$10=5,IF(C571&gt;=Modélisation!$B$21,Modélisation!$A$21,IF(C571&gt;=Modélisation!$B$20,Modélisation!$A$20,IF(C571&gt;=Modélisation!$B$19,Modélisation!$A$19,IF(C571&gt;=Modélisation!$B$18,Modélisation!$A$18,Modélisation!$A$17)))),IF(Modélisation!$B$10=6,IF(C571&gt;=Modélisation!$B$22,Modélisation!$A$22,IF(C571&gt;=Modélisation!$B$21,Modélisation!$A$21,IF(C571&gt;=Modélisation!$B$20,Modélisation!$A$20,IF(C571&gt;=Modélisation!$B$19,Modélisation!$A$19,IF(C571&gt;=Modélisation!$B$18,Modélisation!$A$18,Modélisation!$A$17))))),IF(Modélisation!$B$10=7,IF(C571&gt;=Modélisation!$B$23,Modélisation!$A$23,IF(C571&gt;=Modélisation!$B$22,Modélisation!$A$22,IF(C571&gt;=Modélisation!$B$21,Modélisation!$A$21,IF(C571&gt;=Modélisation!$B$20,Modélisation!$A$20,IF(C571&gt;=Modélisation!$B$19,Modélisation!$A$19,IF(C571&gt;=Modélisation!$B$18,Modélisation!$A$18,Modélisation!$A$17))))))))))))</f>
        <v/>
      </c>
      <c r="F571" s="1" t="str">
        <f>IF(ISBLANK(C571),"",VLOOKUP(E571,Modélisation!$A$17:$H$23,8,FALSE))</f>
        <v/>
      </c>
      <c r="G571" s="4" t="str">
        <f>IF(ISBLANK(C571),"",IF(Modélisation!$B$3="Oui",IF(D571=Liste!$F$2,0%,VLOOKUP(D571,Modélisation!$A$69:$B$86,2,FALSE)),""))</f>
        <v/>
      </c>
      <c r="H571" s="1" t="str">
        <f>IF(ISBLANK(C571),"",IF(Modélisation!$B$3="Oui",F571*(1-G571),F571))</f>
        <v/>
      </c>
    </row>
    <row r="572" spans="1:8" x14ac:dyDescent="0.35">
      <c r="A572" s="2">
        <v>571</v>
      </c>
      <c r="B572" s="36"/>
      <c r="C572" s="39"/>
      <c r="D572" s="37"/>
      <c r="E572" s="1" t="str">
        <f>IF(ISBLANK(C572),"",IF(Modélisation!$B$10=3,IF(C572&gt;=Modélisation!$B$19,Modélisation!$A$19,IF(C572&gt;=Modélisation!$B$18,Modélisation!$A$18,Modélisation!$A$17)),IF(Modélisation!$B$10=4,IF(C572&gt;=Modélisation!$B$20,Modélisation!$A$20,IF(C572&gt;=Modélisation!$B$19,Modélisation!$A$19,IF(C572&gt;=Modélisation!$B$18,Modélisation!$A$18,Modélisation!$A$17))),IF(Modélisation!$B$10=5,IF(C572&gt;=Modélisation!$B$21,Modélisation!$A$21,IF(C572&gt;=Modélisation!$B$20,Modélisation!$A$20,IF(C572&gt;=Modélisation!$B$19,Modélisation!$A$19,IF(C572&gt;=Modélisation!$B$18,Modélisation!$A$18,Modélisation!$A$17)))),IF(Modélisation!$B$10=6,IF(C572&gt;=Modélisation!$B$22,Modélisation!$A$22,IF(C572&gt;=Modélisation!$B$21,Modélisation!$A$21,IF(C572&gt;=Modélisation!$B$20,Modélisation!$A$20,IF(C572&gt;=Modélisation!$B$19,Modélisation!$A$19,IF(C572&gt;=Modélisation!$B$18,Modélisation!$A$18,Modélisation!$A$17))))),IF(Modélisation!$B$10=7,IF(C572&gt;=Modélisation!$B$23,Modélisation!$A$23,IF(C572&gt;=Modélisation!$B$22,Modélisation!$A$22,IF(C572&gt;=Modélisation!$B$21,Modélisation!$A$21,IF(C572&gt;=Modélisation!$B$20,Modélisation!$A$20,IF(C572&gt;=Modélisation!$B$19,Modélisation!$A$19,IF(C572&gt;=Modélisation!$B$18,Modélisation!$A$18,Modélisation!$A$17))))))))))))</f>
        <v/>
      </c>
      <c r="F572" s="1" t="str">
        <f>IF(ISBLANK(C572),"",VLOOKUP(E572,Modélisation!$A$17:$H$23,8,FALSE))</f>
        <v/>
      </c>
      <c r="G572" s="4" t="str">
        <f>IF(ISBLANK(C572),"",IF(Modélisation!$B$3="Oui",IF(D572=Liste!$F$2,0%,VLOOKUP(D572,Modélisation!$A$69:$B$86,2,FALSE)),""))</f>
        <v/>
      </c>
      <c r="H572" s="1" t="str">
        <f>IF(ISBLANK(C572),"",IF(Modélisation!$B$3="Oui",F572*(1-G572),F572))</f>
        <v/>
      </c>
    </row>
    <row r="573" spans="1:8" x14ac:dyDescent="0.35">
      <c r="A573" s="2">
        <v>572</v>
      </c>
      <c r="B573" s="36"/>
      <c r="C573" s="39"/>
      <c r="D573" s="37"/>
      <c r="E573" s="1" t="str">
        <f>IF(ISBLANK(C573),"",IF(Modélisation!$B$10=3,IF(C573&gt;=Modélisation!$B$19,Modélisation!$A$19,IF(C573&gt;=Modélisation!$B$18,Modélisation!$A$18,Modélisation!$A$17)),IF(Modélisation!$B$10=4,IF(C573&gt;=Modélisation!$B$20,Modélisation!$A$20,IF(C573&gt;=Modélisation!$B$19,Modélisation!$A$19,IF(C573&gt;=Modélisation!$B$18,Modélisation!$A$18,Modélisation!$A$17))),IF(Modélisation!$B$10=5,IF(C573&gt;=Modélisation!$B$21,Modélisation!$A$21,IF(C573&gt;=Modélisation!$B$20,Modélisation!$A$20,IF(C573&gt;=Modélisation!$B$19,Modélisation!$A$19,IF(C573&gt;=Modélisation!$B$18,Modélisation!$A$18,Modélisation!$A$17)))),IF(Modélisation!$B$10=6,IF(C573&gt;=Modélisation!$B$22,Modélisation!$A$22,IF(C573&gt;=Modélisation!$B$21,Modélisation!$A$21,IF(C573&gt;=Modélisation!$B$20,Modélisation!$A$20,IF(C573&gt;=Modélisation!$B$19,Modélisation!$A$19,IF(C573&gt;=Modélisation!$B$18,Modélisation!$A$18,Modélisation!$A$17))))),IF(Modélisation!$B$10=7,IF(C573&gt;=Modélisation!$B$23,Modélisation!$A$23,IF(C573&gt;=Modélisation!$B$22,Modélisation!$A$22,IF(C573&gt;=Modélisation!$B$21,Modélisation!$A$21,IF(C573&gt;=Modélisation!$B$20,Modélisation!$A$20,IF(C573&gt;=Modélisation!$B$19,Modélisation!$A$19,IF(C573&gt;=Modélisation!$B$18,Modélisation!$A$18,Modélisation!$A$17))))))))))))</f>
        <v/>
      </c>
      <c r="F573" s="1" t="str">
        <f>IF(ISBLANK(C573),"",VLOOKUP(E573,Modélisation!$A$17:$H$23,8,FALSE))</f>
        <v/>
      </c>
      <c r="G573" s="4" t="str">
        <f>IF(ISBLANK(C573),"",IF(Modélisation!$B$3="Oui",IF(D573=Liste!$F$2,0%,VLOOKUP(D573,Modélisation!$A$69:$B$86,2,FALSE)),""))</f>
        <v/>
      </c>
      <c r="H573" s="1" t="str">
        <f>IF(ISBLANK(C573),"",IF(Modélisation!$B$3="Oui",F573*(1-G573),F573))</f>
        <v/>
      </c>
    </row>
    <row r="574" spans="1:8" x14ac:dyDescent="0.35">
      <c r="A574" s="2">
        <v>573</v>
      </c>
      <c r="B574" s="36"/>
      <c r="C574" s="39"/>
      <c r="D574" s="37"/>
      <c r="E574" s="1" t="str">
        <f>IF(ISBLANK(C574),"",IF(Modélisation!$B$10=3,IF(C574&gt;=Modélisation!$B$19,Modélisation!$A$19,IF(C574&gt;=Modélisation!$B$18,Modélisation!$A$18,Modélisation!$A$17)),IF(Modélisation!$B$10=4,IF(C574&gt;=Modélisation!$B$20,Modélisation!$A$20,IF(C574&gt;=Modélisation!$B$19,Modélisation!$A$19,IF(C574&gt;=Modélisation!$B$18,Modélisation!$A$18,Modélisation!$A$17))),IF(Modélisation!$B$10=5,IF(C574&gt;=Modélisation!$B$21,Modélisation!$A$21,IF(C574&gt;=Modélisation!$B$20,Modélisation!$A$20,IF(C574&gt;=Modélisation!$B$19,Modélisation!$A$19,IF(C574&gt;=Modélisation!$B$18,Modélisation!$A$18,Modélisation!$A$17)))),IF(Modélisation!$B$10=6,IF(C574&gt;=Modélisation!$B$22,Modélisation!$A$22,IF(C574&gt;=Modélisation!$B$21,Modélisation!$A$21,IF(C574&gt;=Modélisation!$B$20,Modélisation!$A$20,IF(C574&gt;=Modélisation!$B$19,Modélisation!$A$19,IF(C574&gt;=Modélisation!$B$18,Modélisation!$A$18,Modélisation!$A$17))))),IF(Modélisation!$B$10=7,IF(C574&gt;=Modélisation!$B$23,Modélisation!$A$23,IF(C574&gt;=Modélisation!$B$22,Modélisation!$A$22,IF(C574&gt;=Modélisation!$B$21,Modélisation!$A$21,IF(C574&gt;=Modélisation!$B$20,Modélisation!$A$20,IF(C574&gt;=Modélisation!$B$19,Modélisation!$A$19,IF(C574&gt;=Modélisation!$B$18,Modélisation!$A$18,Modélisation!$A$17))))))))))))</f>
        <v/>
      </c>
      <c r="F574" s="1" t="str">
        <f>IF(ISBLANK(C574),"",VLOOKUP(E574,Modélisation!$A$17:$H$23,8,FALSE))</f>
        <v/>
      </c>
      <c r="G574" s="4" t="str">
        <f>IF(ISBLANK(C574),"",IF(Modélisation!$B$3="Oui",IF(D574=Liste!$F$2,0%,VLOOKUP(D574,Modélisation!$A$69:$B$86,2,FALSE)),""))</f>
        <v/>
      </c>
      <c r="H574" s="1" t="str">
        <f>IF(ISBLANK(C574),"",IF(Modélisation!$B$3="Oui",F574*(1-G574),F574))</f>
        <v/>
      </c>
    </row>
    <row r="575" spans="1:8" x14ac:dyDescent="0.35">
      <c r="A575" s="2">
        <v>574</v>
      </c>
      <c r="B575" s="36"/>
      <c r="C575" s="39"/>
      <c r="D575" s="37"/>
      <c r="E575" s="1" t="str">
        <f>IF(ISBLANK(C575),"",IF(Modélisation!$B$10=3,IF(C575&gt;=Modélisation!$B$19,Modélisation!$A$19,IF(C575&gt;=Modélisation!$B$18,Modélisation!$A$18,Modélisation!$A$17)),IF(Modélisation!$B$10=4,IF(C575&gt;=Modélisation!$B$20,Modélisation!$A$20,IF(C575&gt;=Modélisation!$B$19,Modélisation!$A$19,IF(C575&gt;=Modélisation!$B$18,Modélisation!$A$18,Modélisation!$A$17))),IF(Modélisation!$B$10=5,IF(C575&gt;=Modélisation!$B$21,Modélisation!$A$21,IF(C575&gt;=Modélisation!$B$20,Modélisation!$A$20,IF(C575&gt;=Modélisation!$B$19,Modélisation!$A$19,IF(C575&gt;=Modélisation!$B$18,Modélisation!$A$18,Modélisation!$A$17)))),IF(Modélisation!$B$10=6,IF(C575&gt;=Modélisation!$B$22,Modélisation!$A$22,IF(C575&gt;=Modélisation!$B$21,Modélisation!$A$21,IF(C575&gt;=Modélisation!$B$20,Modélisation!$A$20,IF(C575&gt;=Modélisation!$B$19,Modélisation!$A$19,IF(C575&gt;=Modélisation!$B$18,Modélisation!$A$18,Modélisation!$A$17))))),IF(Modélisation!$B$10=7,IF(C575&gt;=Modélisation!$B$23,Modélisation!$A$23,IF(C575&gt;=Modélisation!$B$22,Modélisation!$A$22,IF(C575&gt;=Modélisation!$B$21,Modélisation!$A$21,IF(C575&gt;=Modélisation!$B$20,Modélisation!$A$20,IF(C575&gt;=Modélisation!$B$19,Modélisation!$A$19,IF(C575&gt;=Modélisation!$B$18,Modélisation!$A$18,Modélisation!$A$17))))))))))))</f>
        <v/>
      </c>
      <c r="F575" s="1" t="str">
        <f>IF(ISBLANK(C575),"",VLOOKUP(E575,Modélisation!$A$17:$H$23,8,FALSE))</f>
        <v/>
      </c>
      <c r="G575" s="4" t="str">
        <f>IF(ISBLANK(C575),"",IF(Modélisation!$B$3="Oui",IF(D575=Liste!$F$2,0%,VLOOKUP(D575,Modélisation!$A$69:$B$86,2,FALSE)),""))</f>
        <v/>
      </c>
      <c r="H575" s="1" t="str">
        <f>IF(ISBLANK(C575),"",IF(Modélisation!$B$3="Oui",F575*(1-G575),F575))</f>
        <v/>
      </c>
    </row>
    <row r="576" spans="1:8" x14ac:dyDescent="0.35">
      <c r="A576" s="2">
        <v>575</v>
      </c>
      <c r="B576" s="36"/>
      <c r="C576" s="39"/>
      <c r="D576" s="37"/>
      <c r="E576" s="1" t="str">
        <f>IF(ISBLANK(C576),"",IF(Modélisation!$B$10=3,IF(C576&gt;=Modélisation!$B$19,Modélisation!$A$19,IF(C576&gt;=Modélisation!$B$18,Modélisation!$A$18,Modélisation!$A$17)),IF(Modélisation!$B$10=4,IF(C576&gt;=Modélisation!$B$20,Modélisation!$A$20,IF(C576&gt;=Modélisation!$B$19,Modélisation!$A$19,IF(C576&gt;=Modélisation!$B$18,Modélisation!$A$18,Modélisation!$A$17))),IF(Modélisation!$B$10=5,IF(C576&gt;=Modélisation!$B$21,Modélisation!$A$21,IF(C576&gt;=Modélisation!$B$20,Modélisation!$A$20,IF(C576&gt;=Modélisation!$B$19,Modélisation!$A$19,IF(C576&gt;=Modélisation!$B$18,Modélisation!$A$18,Modélisation!$A$17)))),IF(Modélisation!$B$10=6,IF(C576&gt;=Modélisation!$B$22,Modélisation!$A$22,IF(C576&gt;=Modélisation!$B$21,Modélisation!$A$21,IF(C576&gt;=Modélisation!$B$20,Modélisation!$A$20,IF(C576&gt;=Modélisation!$B$19,Modélisation!$A$19,IF(C576&gt;=Modélisation!$B$18,Modélisation!$A$18,Modélisation!$A$17))))),IF(Modélisation!$B$10=7,IF(C576&gt;=Modélisation!$B$23,Modélisation!$A$23,IF(C576&gt;=Modélisation!$B$22,Modélisation!$A$22,IF(C576&gt;=Modélisation!$B$21,Modélisation!$A$21,IF(C576&gt;=Modélisation!$B$20,Modélisation!$A$20,IF(C576&gt;=Modélisation!$B$19,Modélisation!$A$19,IF(C576&gt;=Modélisation!$B$18,Modélisation!$A$18,Modélisation!$A$17))))))))))))</f>
        <v/>
      </c>
      <c r="F576" s="1" t="str">
        <f>IF(ISBLANK(C576),"",VLOOKUP(E576,Modélisation!$A$17:$H$23,8,FALSE))</f>
        <v/>
      </c>
      <c r="G576" s="4" t="str">
        <f>IF(ISBLANK(C576),"",IF(Modélisation!$B$3="Oui",IF(D576=Liste!$F$2,0%,VLOOKUP(D576,Modélisation!$A$69:$B$86,2,FALSE)),""))</f>
        <v/>
      </c>
      <c r="H576" s="1" t="str">
        <f>IF(ISBLANK(C576),"",IF(Modélisation!$B$3="Oui",F576*(1-G576),F576))</f>
        <v/>
      </c>
    </row>
    <row r="577" spans="1:8" x14ac:dyDescent="0.35">
      <c r="A577" s="2">
        <v>576</v>
      </c>
      <c r="B577" s="36"/>
      <c r="C577" s="39"/>
      <c r="D577" s="37"/>
      <c r="E577" s="1" t="str">
        <f>IF(ISBLANK(C577),"",IF(Modélisation!$B$10=3,IF(C577&gt;=Modélisation!$B$19,Modélisation!$A$19,IF(C577&gt;=Modélisation!$B$18,Modélisation!$A$18,Modélisation!$A$17)),IF(Modélisation!$B$10=4,IF(C577&gt;=Modélisation!$B$20,Modélisation!$A$20,IF(C577&gt;=Modélisation!$B$19,Modélisation!$A$19,IF(C577&gt;=Modélisation!$B$18,Modélisation!$A$18,Modélisation!$A$17))),IF(Modélisation!$B$10=5,IF(C577&gt;=Modélisation!$B$21,Modélisation!$A$21,IF(C577&gt;=Modélisation!$B$20,Modélisation!$A$20,IF(C577&gt;=Modélisation!$B$19,Modélisation!$A$19,IF(C577&gt;=Modélisation!$B$18,Modélisation!$A$18,Modélisation!$A$17)))),IF(Modélisation!$B$10=6,IF(C577&gt;=Modélisation!$B$22,Modélisation!$A$22,IF(C577&gt;=Modélisation!$B$21,Modélisation!$A$21,IF(C577&gt;=Modélisation!$B$20,Modélisation!$A$20,IF(C577&gt;=Modélisation!$B$19,Modélisation!$A$19,IF(C577&gt;=Modélisation!$B$18,Modélisation!$A$18,Modélisation!$A$17))))),IF(Modélisation!$B$10=7,IF(C577&gt;=Modélisation!$B$23,Modélisation!$A$23,IF(C577&gt;=Modélisation!$B$22,Modélisation!$A$22,IF(C577&gt;=Modélisation!$B$21,Modélisation!$A$21,IF(C577&gt;=Modélisation!$B$20,Modélisation!$A$20,IF(C577&gt;=Modélisation!$B$19,Modélisation!$A$19,IF(C577&gt;=Modélisation!$B$18,Modélisation!$A$18,Modélisation!$A$17))))))))))))</f>
        <v/>
      </c>
      <c r="F577" s="1" t="str">
        <f>IF(ISBLANK(C577),"",VLOOKUP(E577,Modélisation!$A$17:$H$23,8,FALSE))</f>
        <v/>
      </c>
      <c r="G577" s="4" t="str">
        <f>IF(ISBLANK(C577),"",IF(Modélisation!$B$3="Oui",IF(D577=Liste!$F$2,0%,VLOOKUP(D577,Modélisation!$A$69:$B$86,2,FALSE)),""))</f>
        <v/>
      </c>
      <c r="H577" s="1" t="str">
        <f>IF(ISBLANK(C577),"",IF(Modélisation!$B$3="Oui",F577*(1-G577),F577))</f>
        <v/>
      </c>
    </row>
    <row r="578" spans="1:8" x14ac:dyDescent="0.35">
      <c r="A578" s="2">
        <v>577</v>
      </c>
      <c r="B578" s="36"/>
      <c r="C578" s="39"/>
      <c r="D578" s="37"/>
      <c r="E578" s="1" t="str">
        <f>IF(ISBLANK(C578),"",IF(Modélisation!$B$10=3,IF(C578&gt;=Modélisation!$B$19,Modélisation!$A$19,IF(C578&gt;=Modélisation!$B$18,Modélisation!$A$18,Modélisation!$A$17)),IF(Modélisation!$B$10=4,IF(C578&gt;=Modélisation!$B$20,Modélisation!$A$20,IF(C578&gt;=Modélisation!$B$19,Modélisation!$A$19,IF(C578&gt;=Modélisation!$B$18,Modélisation!$A$18,Modélisation!$A$17))),IF(Modélisation!$B$10=5,IF(C578&gt;=Modélisation!$B$21,Modélisation!$A$21,IF(C578&gt;=Modélisation!$B$20,Modélisation!$A$20,IF(C578&gt;=Modélisation!$B$19,Modélisation!$A$19,IF(C578&gt;=Modélisation!$B$18,Modélisation!$A$18,Modélisation!$A$17)))),IF(Modélisation!$B$10=6,IF(C578&gt;=Modélisation!$B$22,Modélisation!$A$22,IF(C578&gt;=Modélisation!$B$21,Modélisation!$A$21,IF(C578&gt;=Modélisation!$B$20,Modélisation!$A$20,IF(C578&gt;=Modélisation!$B$19,Modélisation!$A$19,IF(C578&gt;=Modélisation!$B$18,Modélisation!$A$18,Modélisation!$A$17))))),IF(Modélisation!$B$10=7,IF(C578&gt;=Modélisation!$B$23,Modélisation!$A$23,IF(C578&gt;=Modélisation!$B$22,Modélisation!$A$22,IF(C578&gt;=Modélisation!$B$21,Modélisation!$A$21,IF(C578&gt;=Modélisation!$B$20,Modélisation!$A$20,IF(C578&gt;=Modélisation!$B$19,Modélisation!$A$19,IF(C578&gt;=Modélisation!$B$18,Modélisation!$A$18,Modélisation!$A$17))))))))))))</f>
        <v/>
      </c>
      <c r="F578" s="1" t="str">
        <f>IF(ISBLANK(C578),"",VLOOKUP(E578,Modélisation!$A$17:$H$23,8,FALSE))</f>
        <v/>
      </c>
      <c r="G578" s="4" t="str">
        <f>IF(ISBLANK(C578),"",IF(Modélisation!$B$3="Oui",IF(D578=Liste!$F$2,0%,VLOOKUP(D578,Modélisation!$A$69:$B$86,2,FALSE)),""))</f>
        <v/>
      </c>
      <c r="H578" s="1" t="str">
        <f>IF(ISBLANK(C578),"",IF(Modélisation!$B$3="Oui",F578*(1-G578),F578))</f>
        <v/>
      </c>
    </row>
    <row r="579" spans="1:8" x14ac:dyDescent="0.35">
      <c r="A579" s="2">
        <v>578</v>
      </c>
      <c r="B579" s="36"/>
      <c r="C579" s="39"/>
      <c r="D579" s="37"/>
      <c r="E579" s="1" t="str">
        <f>IF(ISBLANK(C579),"",IF(Modélisation!$B$10=3,IF(C579&gt;=Modélisation!$B$19,Modélisation!$A$19,IF(C579&gt;=Modélisation!$B$18,Modélisation!$A$18,Modélisation!$A$17)),IF(Modélisation!$B$10=4,IF(C579&gt;=Modélisation!$B$20,Modélisation!$A$20,IF(C579&gt;=Modélisation!$B$19,Modélisation!$A$19,IF(C579&gt;=Modélisation!$B$18,Modélisation!$A$18,Modélisation!$A$17))),IF(Modélisation!$B$10=5,IF(C579&gt;=Modélisation!$B$21,Modélisation!$A$21,IF(C579&gt;=Modélisation!$B$20,Modélisation!$A$20,IF(C579&gt;=Modélisation!$B$19,Modélisation!$A$19,IF(C579&gt;=Modélisation!$B$18,Modélisation!$A$18,Modélisation!$A$17)))),IF(Modélisation!$B$10=6,IF(C579&gt;=Modélisation!$B$22,Modélisation!$A$22,IF(C579&gt;=Modélisation!$B$21,Modélisation!$A$21,IF(C579&gt;=Modélisation!$B$20,Modélisation!$A$20,IF(C579&gt;=Modélisation!$B$19,Modélisation!$A$19,IF(C579&gt;=Modélisation!$B$18,Modélisation!$A$18,Modélisation!$A$17))))),IF(Modélisation!$B$10=7,IF(C579&gt;=Modélisation!$B$23,Modélisation!$A$23,IF(C579&gt;=Modélisation!$B$22,Modélisation!$A$22,IF(C579&gt;=Modélisation!$B$21,Modélisation!$A$21,IF(C579&gt;=Modélisation!$B$20,Modélisation!$A$20,IF(C579&gt;=Modélisation!$B$19,Modélisation!$A$19,IF(C579&gt;=Modélisation!$B$18,Modélisation!$A$18,Modélisation!$A$17))))))))))))</f>
        <v/>
      </c>
      <c r="F579" s="1" t="str">
        <f>IF(ISBLANK(C579),"",VLOOKUP(E579,Modélisation!$A$17:$H$23,8,FALSE))</f>
        <v/>
      </c>
      <c r="G579" s="4" t="str">
        <f>IF(ISBLANK(C579),"",IF(Modélisation!$B$3="Oui",IF(D579=Liste!$F$2,0%,VLOOKUP(D579,Modélisation!$A$69:$B$86,2,FALSE)),""))</f>
        <v/>
      </c>
      <c r="H579" s="1" t="str">
        <f>IF(ISBLANK(C579),"",IF(Modélisation!$B$3="Oui",F579*(1-G579),F579))</f>
        <v/>
      </c>
    </row>
    <row r="580" spans="1:8" x14ac:dyDescent="0.35">
      <c r="A580" s="2">
        <v>579</v>
      </c>
      <c r="B580" s="36"/>
      <c r="C580" s="39"/>
      <c r="D580" s="37"/>
      <c r="E580" s="1" t="str">
        <f>IF(ISBLANK(C580),"",IF(Modélisation!$B$10=3,IF(C580&gt;=Modélisation!$B$19,Modélisation!$A$19,IF(C580&gt;=Modélisation!$B$18,Modélisation!$A$18,Modélisation!$A$17)),IF(Modélisation!$B$10=4,IF(C580&gt;=Modélisation!$B$20,Modélisation!$A$20,IF(C580&gt;=Modélisation!$B$19,Modélisation!$A$19,IF(C580&gt;=Modélisation!$B$18,Modélisation!$A$18,Modélisation!$A$17))),IF(Modélisation!$B$10=5,IF(C580&gt;=Modélisation!$B$21,Modélisation!$A$21,IF(C580&gt;=Modélisation!$B$20,Modélisation!$A$20,IF(C580&gt;=Modélisation!$B$19,Modélisation!$A$19,IF(C580&gt;=Modélisation!$B$18,Modélisation!$A$18,Modélisation!$A$17)))),IF(Modélisation!$B$10=6,IF(C580&gt;=Modélisation!$B$22,Modélisation!$A$22,IF(C580&gt;=Modélisation!$B$21,Modélisation!$A$21,IF(C580&gt;=Modélisation!$B$20,Modélisation!$A$20,IF(C580&gt;=Modélisation!$B$19,Modélisation!$A$19,IF(C580&gt;=Modélisation!$B$18,Modélisation!$A$18,Modélisation!$A$17))))),IF(Modélisation!$B$10=7,IF(C580&gt;=Modélisation!$B$23,Modélisation!$A$23,IF(C580&gt;=Modélisation!$B$22,Modélisation!$A$22,IF(C580&gt;=Modélisation!$B$21,Modélisation!$A$21,IF(C580&gt;=Modélisation!$B$20,Modélisation!$A$20,IF(C580&gt;=Modélisation!$B$19,Modélisation!$A$19,IF(C580&gt;=Modélisation!$B$18,Modélisation!$A$18,Modélisation!$A$17))))))))))))</f>
        <v/>
      </c>
      <c r="F580" s="1" t="str">
        <f>IF(ISBLANK(C580),"",VLOOKUP(E580,Modélisation!$A$17:$H$23,8,FALSE))</f>
        <v/>
      </c>
      <c r="G580" s="4" t="str">
        <f>IF(ISBLANK(C580),"",IF(Modélisation!$B$3="Oui",IF(D580=Liste!$F$2,0%,VLOOKUP(D580,Modélisation!$A$69:$B$86,2,FALSE)),""))</f>
        <v/>
      </c>
      <c r="H580" s="1" t="str">
        <f>IF(ISBLANK(C580),"",IF(Modélisation!$B$3="Oui",F580*(1-G580),F580))</f>
        <v/>
      </c>
    </row>
    <row r="581" spans="1:8" x14ac:dyDescent="0.35">
      <c r="A581" s="2">
        <v>580</v>
      </c>
      <c r="B581" s="36"/>
      <c r="C581" s="39"/>
      <c r="D581" s="37"/>
      <c r="E581" s="1" t="str">
        <f>IF(ISBLANK(C581),"",IF(Modélisation!$B$10=3,IF(C581&gt;=Modélisation!$B$19,Modélisation!$A$19,IF(C581&gt;=Modélisation!$B$18,Modélisation!$A$18,Modélisation!$A$17)),IF(Modélisation!$B$10=4,IF(C581&gt;=Modélisation!$B$20,Modélisation!$A$20,IF(C581&gt;=Modélisation!$B$19,Modélisation!$A$19,IF(C581&gt;=Modélisation!$B$18,Modélisation!$A$18,Modélisation!$A$17))),IF(Modélisation!$B$10=5,IF(C581&gt;=Modélisation!$B$21,Modélisation!$A$21,IF(C581&gt;=Modélisation!$B$20,Modélisation!$A$20,IF(C581&gt;=Modélisation!$B$19,Modélisation!$A$19,IF(C581&gt;=Modélisation!$B$18,Modélisation!$A$18,Modélisation!$A$17)))),IF(Modélisation!$B$10=6,IF(C581&gt;=Modélisation!$B$22,Modélisation!$A$22,IF(C581&gt;=Modélisation!$B$21,Modélisation!$A$21,IF(C581&gt;=Modélisation!$B$20,Modélisation!$A$20,IF(C581&gt;=Modélisation!$B$19,Modélisation!$A$19,IF(C581&gt;=Modélisation!$B$18,Modélisation!$A$18,Modélisation!$A$17))))),IF(Modélisation!$B$10=7,IF(C581&gt;=Modélisation!$B$23,Modélisation!$A$23,IF(C581&gt;=Modélisation!$B$22,Modélisation!$A$22,IF(C581&gt;=Modélisation!$B$21,Modélisation!$A$21,IF(C581&gt;=Modélisation!$B$20,Modélisation!$A$20,IF(C581&gt;=Modélisation!$B$19,Modélisation!$A$19,IF(C581&gt;=Modélisation!$B$18,Modélisation!$A$18,Modélisation!$A$17))))))))))))</f>
        <v/>
      </c>
      <c r="F581" s="1" t="str">
        <f>IF(ISBLANK(C581),"",VLOOKUP(E581,Modélisation!$A$17:$H$23,8,FALSE))</f>
        <v/>
      </c>
      <c r="G581" s="4" t="str">
        <f>IF(ISBLANK(C581),"",IF(Modélisation!$B$3="Oui",IF(D581=Liste!$F$2,0%,VLOOKUP(D581,Modélisation!$A$69:$B$86,2,FALSE)),""))</f>
        <v/>
      </c>
      <c r="H581" s="1" t="str">
        <f>IF(ISBLANK(C581),"",IF(Modélisation!$B$3="Oui",F581*(1-G581),F581))</f>
        <v/>
      </c>
    </row>
    <row r="582" spans="1:8" x14ac:dyDescent="0.35">
      <c r="A582" s="2">
        <v>581</v>
      </c>
      <c r="B582" s="36"/>
      <c r="C582" s="39"/>
      <c r="D582" s="37"/>
      <c r="E582" s="1" t="str">
        <f>IF(ISBLANK(C582),"",IF(Modélisation!$B$10=3,IF(C582&gt;=Modélisation!$B$19,Modélisation!$A$19,IF(C582&gt;=Modélisation!$B$18,Modélisation!$A$18,Modélisation!$A$17)),IF(Modélisation!$B$10=4,IF(C582&gt;=Modélisation!$B$20,Modélisation!$A$20,IF(C582&gt;=Modélisation!$B$19,Modélisation!$A$19,IF(C582&gt;=Modélisation!$B$18,Modélisation!$A$18,Modélisation!$A$17))),IF(Modélisation!$B$10=5,IF(C582&gt;=Modélisation!$B$21,Modélisation!$A$21,IF(C582&gt;=Modélisation!$B$20,Modélisation!$A$20,IF(C582&gt;=Modélisation!$B$19,Modélisation!$A$19,IF(C582&gt;=Modélisation!$B$18,Modélisation!$A$18,Modélisation!$A$17)))),IF(Modélisation!$B$10=6,IF(C582&gt;=Modélisation!$B$22,Modélisation!$A$22,IF(C582&gt;=Modélisation!$B$21,Modélisation!$A$21,IF(C582&gt;=Modélisation!$B$20,Modélisation!$A$20,IF(C582&gt;=Modélisation!$B$19,Modélisation!$A$19,IF(C582&gt;=Modélisation!$B$18,Modélisation!$A$18,Modélisation!$A$17))))),IF(Modélisation!$B$10=7,IF(C582&gt;=Modélisation!$B$23,Modélisation!$A$23,IF(C582&gt;=Modélisation!$B$22,Modélisation!$A$22,IF(C582&gt;=Modélisation!$B$21,Modélisation!$A$21,IF(C582&gt;=Modélisation!$B$20,Modélisation!$A$20,IF(C582&gt;=Modélisation!$B$19,Modélisation!$A$19,IF(C582&gt;=Modélisation!$B$18,Modélisation!$A$18,Modélisation!$A$17))))))))))))</f>
        <v/>
      </c>
      <c r="F582" s="1" t="str">
        <f>IF(ISBLANK(C582),"",VLOOKUP(E582,Modélisation!$A$17:$H$23,8,FALSE))</f>
        <v/>
      </c>
      <c r="G582" s="4" t="str">
        <f>IF(ISBLANK(C582),"",IF(Modélisation!$B$3="Oui",IF(D582=Liste!$F$2,0%,VLOOKUP(D582,Modélisation!$A$69:$B$86,2,FALSE)),""))</f>
        <v/>
      </c>
      <c r="H582" s="1" t="str">
        <f>IF(ISBLANK(C582),"",IF(Modélisation!$B$3="Oui",F582*(1-G582),F582))</f>
        <v/>
      </c>
    </row>
    <row r="583" spans="1:8" x14ac:dyDescent="0.35">
      <c r="A583" s="2">
        <v>582</v>
      </c>
      <c r="B583" s="36"/>
      <c r="C583" s="39"/>
      <c r="D583" s="37"/>
      <c r="E583" s="1" t="str">
        <f>IF(ISBLANK(C583),"",IF(Modélisation!$B$10=3,IF(C583&gt;=Modélisation!$B$19,Modélisation!$A$19,IF(C583&gt;=Modélisation!$B$18,Modélisation!$A$18,Modélisation!$A$17)),IF(Modélisation!$B$10=4,IF(C583&gt;=Modélisation!$B$20,Modélisation!$A$20,IF(C583&gt;=Modélisation!$B$19,Modélisation!$A$19,IF(C583&gt;=Modélisation!$B$18,Modélisation!$A$18,Modélisation!$A$17))),IF(Modélisation!$B$10=5,IF(C583&gt;=Modélisation!$B$21,Modélisation!$A$21,IF(C583&gt;=Modélisation!$B$20,Modélisation!$A$20,IF(C583&gt;=Modélisation!$B$19,Modélisation!$A$19,IF(C583&gt;=Modélisation!$B$18,Modélisation!$A$18,Modélisation!$A$17)))),IF(Modélisation!$B$10=6,IF(C583&gt;=Modélisation!$B$22,Modélisation!$A$22,IF(C583&gt;=Modélisation!$B$21,Modélisation!$A$21,IF(C583&gt;=Modélisation!$B$20,Modélisation!$A$20,IF(C583&gt;=Modélisation!$B$19,Modélisation!$A$19,IF(C583&gt;=Modélisation!$B$18,Modélisation!$A$18,Modélisation!$A$17))))),IF(Modélisation!$B$10=7,IF(C583&gt;=Modélisation!$B$23,Modélisation!$A$23,IF(C583&gt;=Modélisation!$B$22,Modélisation!$A$22,IF(C583&gt;=Modélisation!$B$21,Modélisation!$A$21,IF(C583&gt;=Modélisation!$B$20,Modélisation!$A$20,IF(C583&gt;=Modélisation!$B$19,Modélisation!$A$19,IF(C583&gt;=Modélisation!$B$18,Modélisation!$A$18,Modélisation!$A$17))))))))))))</f>
        <v/>
      </c>
      <c r="F583" s="1" t="str">
        <f>IF(ISBLANK(C583),"",VLOOKUP(E583,Modélisation!$A$17:$H$23,8,FALSE))</f>
        <v/>
      </c>
      <c r="G583" s="4" t="str">
        <f>IF(ISBLANK(C583),"",IF(Modélisation!$B$3="Oui",IF(D583=Liste!$F$2,0%,VLOOKUP(D583,Modélisation!$A$69:$B$86,2,FALSE)),""))</f>
        <v/>
      </c>
      <c r="H583" s="1" t="str">
        <f>IF(ISBLANK(C583),"",IF(Modélisation!$B$3="Oui",F583*(1-G583),F583))</f>
        <v/>
      </c>
    </row>
    <row r="584" spans="1:8" x14ac:dyDescent="0.35">
      <c r="A584" s="2">
        <v>583</v>
      </c>
      <c r="B584" s="36"/>
      <c r="C584" s="39"/>
      <c r="D584" s="37"/>
      <c r="E584" s="1" t="str">
        <f>IF(ISBLANK(C584),"",IF(Modélisation!$B$10=3,IF(C584&gt;=Modélisation!$B$19,Modélisation!$A$19,IF(C584&gt;=Modélisation!$B$18,Modélisation!$A$18,Modélisation!$A$17)),IF(Modélisation!$B$10=4,IF(C584&gt;=Modélisation!$B$20,Modélisation!$A$20,IF(C584&gt;=Modélisation!$B$19,Modélisation!$A$19,IF(C584&gt;=Modélisation!$B$18,Modélisation!$A$18,Modélisation!$A$17))),IF(Modélisation!$B$10=5,IF(C584&gt;=Modélisation!$B$21,Modélisation!$A$21,IF(C584&gt;=Modélisation!$B$20,Modélisation!$A$20,IF(C584&gt;=Modélisation!$B$19,Modélisation!$A$19,IF(C584&gt;=Modélisation!$B$18,Modélisation!$A$18,Modélisation!$A$17)))),IF(Modélisation!$B$10=6,IF(C584&gt;=Modélisation!$B$22,Modélisation!$A$22,IF(C584&gt;=Modélisation!$B$21,Modélisation!$A$21,IF(C584&gt;=Modélisation!$B$20,Modélisation!$A$20,IF(C584&gt;=Modélisation!$B$19,Modélisation!$A$19,IF(C584&gt;=Modélisation!$B$18,Modélisation!$A$18,Modélisation!$A$17))))),IF(Modélisation!$B$10=7,IF(C584&gt;=Modélisation!$B$23,Modélisation!$A$23,IF(C584&gt;=Modélisation!$B$22,Modélisation!$A$22,IF(C584&gt;=Modélisation!$B$21,Modélisation!$A$21,IF(C584&gt;=Modélisation!$B$20,Modélisation!$A$20,IF(C584&gt;=Modélisation!$B$19,Modélisation!$A$19,IF(C584&gt;=Modélisation!$B$18,Modélisation!$A$18,Modélisation!$A$17))))))))))))</f>
        <v/>
      </c>
      <c r="F584" s="1" t="str">
        <f>IF(ISBLANK(C584),"",VLOOKUP(E584,Modélisation!$A$17:$H$23,8,FALSE))</f>
        <v/>
      </c>
      <c r="G584" s="4" t="str">
        <f>IF(ISBLANK(C584),"",IF(Modélisation!$B$3="Oui",IF(D584=Liste!$F$2,0%,VLOOKUP(D584,Modélisation!$A$69:$B$86,2,FALSE)),""))</f>
        <v/>
      </c>
      <c r="H584" s="1" t="str">
        <f>IF(ISBLANK(C584),"",IF(Modélisation!$B$3="Oui",F584*(1-G584),F584))</f>
        <v/>
      </c>
    </row>
    <row r="585" spans="1:8" x14ac:dyDescent="0.35">
      <c r="A585" s="2">
        <v>584</v>
      </c>
      <c r="B585" s="36"/>
      <c r="C585" s="39"/>
      <c r="D585" s="37"/>
      <c r="E585" s="1" t="str">
        <f>IF(ISBLANK(C585),"",IF(Modélisation!$B$10=3,IF(C585&gt;=Modélisation!$B$19,Modélisation!$A$19,IF(C585&gt;=Modélisation!$B$18,Modélisation!$A$18,Modélisation!$A$17)),IF(Modélisation!$B$10=4,IF(C585&gt;=Modélisation!$B$20,Modélisation!$A$20,IF(C585&gt;=Modélisation!$B$19,Modélisation!$A$19,IF(C585&gt;=Modélisation!$B$18,Modélisation!$A$18,Modélisation!$A$17))),IF(Modélisation!$B$10=5,IF(C585&gt;=Modélisation!$B$21,Modélisation!$A$21,IF(C585&gt;=Modélisation!$B$20,Modélisation!$A$20,IF(C585&gt;=Modélisation!$B$19,Modélisation!$A$19,IF(C585&gt;=Modélisation!$B$18,Modélisation!$A$18,Modélisation!$A$17)))),IF(Modélisation!$B$10=6,IF(C585&gt;=Modélisation!$B$22,Modélisation!$A$22,IF(C585&gt;=Modélisation!$B$21,Modélisation!$A$21,IF(C585&gt;=Modélisation!$B$20,Modélisation!$A$20,IF(C585&gt;=Modélisation!$B$19,Modélisation!$A$19,IF(C585&gt;=Modélisation!$B$18,Modélisation!$A$18,Modélisation!$A$17))))),IF(Modélisation!$B$10=7,IF(C585&gt;=Modélisation!$B$23,Modélisation!$A$23,IF(C585&gt;=Modélisation!$B$22,Modélisation!$A$22,IF(C585&gt;=Modélisation!$B$21,Modélisation!$A$21,IF(C585&gt;=Modélisation!$B$20,Modélisation!$A$20,IF(C585&gt;=Modélisation!$B$19,Modélisation!$A$19,IF(C585&gt;=Modélisation!$B$18,Modélisation!$A$18,Modélisation!$A$17))))))))))))</f>
        <v/>
      </c>
      <c r="F585" s="1" t="str">
        <f>IF(ISBLANK(C585),"",VLOOKUP(E585,Modélisation!$A$17:$H$23,8,FALSE))</f>
        <v/>
      </c>
      <c r="G585" s="4" t="str">
        <f>IF(ISBLANK(C585),"",IF(Modélisation!$B$3="Oui",IF(D585=Liste!$F$2,0%,VLOOKUP(D585,Modélisation!$A$69:$B$86,2,FALSE)),""))</f>
        <v/>
      </c>
      <c r="H585" s="1" t="str">
        <f>IF(ISBLANK(C585),"",IF(Modélisation!$B$3="Oui",F585*(1-G585),F585))</f>
        <v/>
      </c>
    </row>
    <row r="586" spans="1:8" x14ac:dyDescent="0.35">
      <c r="A586" s="2">
        <v>585</v>
      </c>
      <c r="B586" s="36"/>
      <c r="C586" s="39"/>
      <c r="D586" s="37"/>
      <c r="E586" s="1" t="str">
        <f>IF(ISBLANK(C586),"",IF(Modélisation!$B$10=3,IF(C586&gt;=Modélisation!$B$19,Modélisation!$A$19,IF(C586&gt;=Modélisation!$B$18,Modélisation!$A$18,Modélisation!$A$17)),IF(Modélisation!$B$10=4,IF(C586&gt;=Modélisation!$B$20,Modélisation!$A$20,IF(C586&gt;=Modélisation!$B$19,Modélisation!$A$19,IF(C586&gt;=Modélisation!$B$18,Modélisation!$A$18,Modélisation!$A$17))),IF(Modélisation!$B$10=5,IF(C586&gt;=Modélisation!$B$21,Modélisation!$A$21,IF(C586&gt;=Modélisation!$B$20,Modélisation!$A$20,IF(C586&gt;=Modélisation!$B$19,Modélisation!$A$19,IF(C586&gt;=Modélisation!$B$18,Modélisation!$A$18,Modélisation!$A$17)))),IF(Modélisation!$B$10=6,IF(C586&gt;=Modélisation!$B$22,Modélisation!$A$22,IF(C586&gt;=Modélisation!$B$21,Modélisation!$A$21,IF(C586&gt;=Modélisation!$B$20,Modélisation!$A$20,IF(C586&gt;=Modélisation!$B$19,Modélisation!$A$19,IF(C586&gt;=Modélisation!$B$18,Modélisation!$A$18,Modélisation!$A$17))))),IF(Modélisation!$B$10=7,IF(C586&gt;=Modélisation!$B$23,Modélisation!$A$23,IF(C586&gt;=Modélisation!$B$22,Modélisation!$A$22,IF(C586&gt;=Modélisation!$B$21,Modélisation!$A$21,IF(C586&gt;=Modélisation!$B$20,Modélisation!$A$20,IF(C586&gt;=Modélisation!$B$19,Modélisation!$A$19,IF(C586&gt;=Modélisation!$B$18,Modélisation!$A$18,Modélisation!$A$17))))))))))))</f>
        <v/>
      </c>
      <c r="F586" s="1" t="str">
        <f>IF(ISBLANK(C586),"",VLOOKUP(E586,Modélisation!$A$17:$H$23,8,FALSE))</f>
        <v/>
      </c>
      <c r="G586" s="4" t="str">
        <f>IF(ISBLANK(C586),"",IF(Modélisation!$B$3="Oui",IF(D586=Liste!$F$2,0%,VLOOKUP(D586,Modélisation!$A$69:$B$86,2,FALSE)),""))</f>
        <v/>
      </c>
      <c r="H586" s="1" t="str">
        <f>IF(ISBLANK(C586),"",IF(Modélisation!$B$3="Oui",F586*(1-G586),F586))</f>
        <v/>
      </c>
    </row>
    <row r="587" spans="1:8" x14ac:dyDescent="0.35">
      <c r="A587" s="2">
        <v>586</v>
      </c>
      <c r="B587" s="36"/>
      <c r="C587" s="39"/>
      <c r="D587" s="37"/>
      <c r="E587" s="1" t="str">
        <f>IF(ISBLANK(C587),"",IF(Modélisation!$B$10=3,IF(C587&gt;=Modélisation!$B$19,Modélisation!$A$19,IF(C587&gt;=Modélisation!$B$18,Modélisation!$A$18,Modélisation!$A$17)),IF(Modélisation!$B$10=4,IF(C587&gt;=Modélisation!$B$20,Modélisation!$A$20,IF(C587&gt;=Modélisation!$B$19,Modélisation!$A$19,IF(C587&gt;=Modélisation!$B$18,Modélisation!$A$18,Modélisation!$A$17))),IF(Modélisation!$B$10=5,IF(C587&gt;=Modélisation!$B$21,Modélisation!$A$21,IF(C587&gt;=Modélisation!$B$20,Modélisation!$A$20,IF(C587&gt;=Modélisation!$B$19,Modélisation!$A$19,IF(C587&gt;=Modélisation!$B$18,Modélisation!$A$18,Modélisation!$A$17)))),IF(Modélisation!$B$10=6,IF(C587&gt;=Modélisation!$B$22,Modélisation!$A$22,IF(C587&gt;=Modélisation!$B$21,Modélisation!$A$21,IF(C587&gt;=Modélisation!$B$20,Modélisation!$A$20,IF(C587&gt;=Modélisation!$B$19,Modélisation!$A$19,IF(C587&gt;=Modélisation!$B$18,Modélisation!$A$18,Modélisation!$A$17))))),IF(Modélisation!$B$10=7,IF(C587&gt;=Modélisation!$B$23,Modélisation!$A$23,IF(C587&gt;=Modélisation!$B$22,Modélisation!$A$22,IF(C587&gt;=Modélisation!$B$21,Modélisation!$A$21,IF(C587&gt;=Modélisation!$B$20,Modélisation!$A$20,IF(C587&gt;=Modélisation!$B$19,Modélisation!$A$19,IF(C587&gt;=Modélisation!$B$18,Modélisation!$A$18,Modélisation!$A$17))))))))))))</f>
        <v/>
      </c>
      <c r="F587" s="1" t="str">
        <f>IF(ISBLANK(C587),"",VLOOKUP(E587,Modélisation!$A$17:$H$23,8,FALSE))</f>
        <v/>
      </c>
      <c r="G587" s="4" t="str">
        <f>IF(ISBLANK(C587),"",IF(Modélisation!$B$3="Oui",IF(D587=Liste!$F$2,0%,VLOOKUP(D587,Modélisation!$A$69:$B$86,2,FALSE)),""))</f>
        <v/>
      </c>
      <c r="H587" s="1" t="str">
        <f>IF(ISBLANK(C587),"",IF(Modélisation!$B$3="Oui",F587*(1-G587),F587))</f>
        <v/>
      </c>
    </row>
    <row r="588" spans="1:8" x14ac:dyDescent="0.35">
      <c r="A588" s="2">
        <v>587</v>
      </c>
      <c r="B588" s="36"/>
      <c r="C588" s="39"/>
      <c r="D588" s="37"/>
      <c r="E588" s="1" t="str">
        <f>IF(ISBLANK(C588),"",IF(Modélisation!$B$10=3,IF(C588&gt;=Modélisation!$B$19,Modélisation!$A$19,IF(C588&gt;=Modélisation!$B$18,Modélisation!$A$18,Modélisation!$A$17)),IF(Modélisation!$B$10=4,IF(C588&gt;=Modélisation!$B$20,Modélisation!$A$20,IF(C588&gt;=Modélisation!$B$19,Modélisation!$A$19,IF(C588&gt;=Modélisation!$B$18,Modélisation!$A$18,Modélisation!$A$17))),IF(Modélisation!$B$10=5,IF(C588&gt;=Modélisation!$B$21,Modélisation!$A$21,IF(C588&gt;=Modélisation!$B$20,Modélisation!$A$20,IF(C588&gt;=Modélisation!$B$19,Modélisation!$A$19,IF(C588&gt;=Modélisation!$B$18,Modélisation!$A$18,Modélisation!$A$17)))),IF(Modélisation!$B$10=6,IF(C588&gt;=Modélisation!$B$22,Modélisation!$A$22,IF(C588&gt;=Modélisation!$B$21,Modélisation!$A$21,IF(C588&gt;=Modélisation!$B$20,Modélisation!$A$20,IF(C588&gt;=Modélisation!$B$19,Modélisation!$A$19,IF(C588&gt;=Modélisation!$B$18,Modélisation!$A$18,Modélisation!$A$17))))),IF(Modélisation!$B$10=7,IF(C588&gt;=Modélisation!$B$23,Modélisation!$A$23,IF(C588&gt;=Modélisation!$B$22,Modélisation!$A$22,IF(C588&gt;=Modélisation!$B$21,Modélisation!$A$21,IF(C588&gt;=Modélisation!$B$20,Modélisation!$A$20,IF(C588&gt;=Modélisation!$B$19,Modélisation!$A$19,IF(C588&gt;=Modélisation!$B$18,Modélisation!$A$18,Modélisation!$A$17))))))))))))</f>
        <v/>
      </c>
      <c r="F588" s="1" t="str">
        <f>IF(ISBLANK(C588),"",VLOOKUP(E588,Modélisation!$A$17:$H$23,8,FALSE))</f>
        <v/>
      </c>
      <c r="G588" s="4" t="str">
        <f>IF(ISBLANK(C588),"",IF(Modélisation!$B$3="Oui",IF(D588=Liste!$F$2,0%,VLOOKUP(D588,Modélisation!$A$69:$B$86,2,FALSE)),""))</f>
        <v/>
      </c>
      <c r="H588" s="1" t="str">
        <f>IF(ISBLANK(C588),"",IF(Modélisation!$B$3="Oui",F588*(1-G588),F588))</f>
        <v/>
      </c>
    </row>
    <row r="589" spans="1:8" x14ac:dyDescent="0.35">
      <c r="A589" s="2">
        <v>588</v>
      </c>
      <c r="B589" s="36"/>
      <c r="C589" s="39"/>
      <c r="D589" s="37"/>
      <c r="E589" s="1" t="str">
        <f>IF(ISBLANK(C589),"",IF(Modélisation!$B$10=3,IF(C589&gt;=Modélisation!$B$19,Modélisation!$A$19,IF(C589&gt;=Modélisation!$B$18,Modélisation!$A$18,Modélisation!$A$17)),IF(Modélisation!$B$10=4,IF(C589&gt;=Modélisation!$B$20,Modélisation!$A$20,IF(C589&gt;=Modélisation!$B$19,Modélisation!$A$19,IF(C589&gt;=Modélisation!$B$18,Modélisation!$A$18,Modélisation!$A$17))),IF(Modélisation!$B$10=5,IF(C589&gt;=Modélisation!$B$21,Modélisation!$A$21,IF(C589&gt;=Modélisation!$B$20,Modélisation!$A$20,IF(C589&gt;=Modélisation!$B$19,Modélisation!$A$19,IF(C589&gt;=Modélisation!$B$18,Modélisation!$A$18,Modélisation!$A$17)))),IF(Modélisation!$B$10=6,IF(C589&gt;=Modélisation!$B$22,Modélisation!$A$22,IF(C589&gt;=Modélisation!$B$21,Modélisation!$A$21,IF(C589&gt;=Modélisation!$B$20,Modélisation!$A$20,IF(C589&gt;=Modélisation!$B$19,Modélisation!$A$19,IF(C589&gt;=Modélisation!$B$18,Modélisation!$A$18,Modélisation!$A$17))))),IF(Modélisation!$B$10=7,IF(C589&gt;=Modélisation!$B$23,Modélisation!$A$23,IF(C589&gt;=Modélisation!$B$22,Modélisation!$A$22,IF(C589&gt;=Modélisation!$B$21,Modélisation!$A$21,IF(C589&gt;=Modélisation!$B$20,Modélisation!$A$20,IF(C589&gt;=Modélisation!$B$19,Modélisation!$A$19,IF(C589&gt;=Modélisation!$B$18,Modélisation!$A$18,Modélisation!$A$17))))))))))))</f>
        <v/>
      </c>
      <c r="F589" s="1" t="str">
        <f>IF(ISBLANK(C589),"",VLOOKUP(E589,Modélisation!$A$17:$H$23,8,FALSE))</f>
        <v/>
      </c>
      <c r="G589" s="4" t="str">
        <f>IF(ISBLANK(C589),"",IF(Modélisation!$B$3="Oui",IF(D589=Liste!$F$2,0%,VLOOKUP(D589,Modélisation!$A$69:$B$86,2,FALSE)),""))</f>
        <v/>
      </c>
      <c r="H589" s="1" t="str">
        <f>IF(ISBLANK(C589),"",IF(Modélisation!$B$3="Oui",F589*(1-G589),F589))</f>
        <v/>
      </c>
    </row>
    <row r="590" spans="1:8" x14ac:dyDescent="0.35">
      <c r="A590" s="2">
        <v>589</v>
      </c>
      <c r="B590" s="36"/>
      <c r="C590" s="39"/>
      <c r="D590" s="37"/>
      <c r="E590" s="1" t="str">
        <f>IF(ISBLANK(C590),"",IF(Modélisation!$B$10=3,IF(C590&gt;=Modélisation!$B$19,Modélisation!$A$19,IF(C590&gt;=Modélisation!$B$18,Modélisation!$A$18,Modélisation!$A$17)),IF(Modélisation!$B$10=4,IF(C590&gt;=Modélisation!$B$20,Modélisation!$A$20,IF(C590&gt;=Modélisation!$B$19,Modélisation!$A$19,IF(C590&gt;=Modélisation!$B$18,Modélisation!$A$18,Modélisation!$A$17))),IF(Modélisation!$B$10=5,IF(C590&gt;=Modélisation!$B$21,Modélisation!$A$21,IF(C590&gt;=Modélisation!$B$20,Modélisation!$A$20,IF(C590&gt;=Modélisation!$B$19,Modélisation!$A$19,IF(C590&gt;=Modélisation!$B$18,Modélisation!$A$18,Modélisation!$A$17)))),IF(Modélisation!$B$10=6,IF(C590&gt;=Modélisation!$B$22,Modélisation!$A$22,IF(C590&gt;=Modélisation!$B$21,Modélisation!$A$21,IF(C590&gt;=Modélisation!$B$20,Modélisation!$A$20,IF(C590&gt;=Modélisation!$B$19,Modélisation!$A$19,IF(C590&gt;=Modélisation!$B$18,Modélisation!$A$18,Modélisation!$A$17))))),IF(Modélisation!$B$10=7,IF(C590&gt;=Modélisation!$B$23,Modélisation!$A$23,IF(C590&gt;=Modélisation!$B$22,Modélisation!$A$22,IF(C590&gt;=Modélisation!$B$21,Modélisation!$A$21,IF(C590&gt;=Modélisation!$B$20,Modélisation!$A$20,IF(C590&gt;=Modélisation!$B$19,Modélisation!$A$19,IF(C590&gt;=Modélisation!$B$18,Modélisation!$A$18,Modélisation!$A$17))))))))))))</f>
        <v/>
      </c>
      <c r="F590" s="1" t="str">
        <f>IF(ISBLANK(C590),"",VLOOKUP(E590,Modélisation!$A$17:$H$23,8,FALSE))</f>
        <v/>
      </c>
      <c r="G590" s="4" t="str">
        <f>IF(ISBLANK(C590),"",IF(Modélisation!$B$3="Oui",IF(D590=Liste!$F$2,0%,VLOOKUP(D590,Modélisation!$A$69:$B$86,2,FALSE)),""))</f>
        <v/>
      </c>
      <c r="H590" s="1" t="str">
        <f>IF(ISBLANK(C590),"",IF(Modélisation!$B$3="Oui",F590*(1-G590),F590))</f>
        <v/>
      </c>
    </row>
    <row r="591" spans="1:8" x14ac:dyDescent="0.35">
      <c r="A591" s="2">
        <v>590</v>
      </c>
      <c r="B591" s="36"/>
      <c r="C591" s="39"/>
      <c r="D591" s="37"/>
      <c r="E591" s="1" t="str">
        <f>IF(ISBLANK(C591),"",IF(Modélisation!$B$10=3,IF(C591&gt;=Modélisation!$B$19,Modélisation!$A$19,IF(C591&gt;=Modélisation!$B$18,Modélisation!$A$18,Modélisation!$A$17)),IF(Modélisation!$B$10=4,IF(C591&gt;=Modélisation!$B$20,Modélisation!$A$20,IF(C591&gt;=Modélisation!$B$19,Modélisation!$A$19,IF(C591&gt;=Modélisation!$B$18,Modélisation!$A$18,Modélisation!$A$17))),IF(Modélisation!$B$10=5,IF(C591&gt;=Modélisation!$B$21,Modélisation!$A$21,IF(C591&gt;=Modélisation!$B$20,Modélisation!$A$20,IF(C591&gt;=Modélisation!$B$19,Modélisation!$A$19,IF(C591&gt;=Modélisation!$B$18,Modélisation!$A$18,Modélisation!$A$17)))),IF(Modélisation!$B$10=6,IF(C591&gt;=Modélisation!$B$22,Modélisation!$A$22,IF(C591&gt;=Modélisation!$B$21,Modélisation!$A$21,IF(C591&gt;=Modélisation!$B$20,Modélisation!$A$20,IF(C591&gt;=Modélisation!$B$19,Modélisation!$A$19,IF(C591&gt;=Modélisation!$B$18,Modélisation!$A$18,Modélisation!$A$17))))),IF(Modélisation!$B$10=7,IF(C591&gt;=Modélisation!$B$23,Modélisation!$A$23,IF(C591&gt;=Modélisation!$B$22,Modélisation!$A$22,IF(C591&gt;=Modélisation!$B$21,Modélisation!$A$21,IF(C591&gt;=Modélisation!$B$20,Modélisation!$A$20,IF(C591&gt;=Modélisation!$B$19,Modélisation!$A$19,IF(C591&gt;=Modélisation!$B$18,Modélisation!$A$18,Modélisation!$A$17))))))))))))</f>
        <v/>
      </c>
      <c r="F591" s="1" t="str">
        <f>IF(ISBLANK(C591),"",VLOOKUP(E591,Modélisation!$A$17:$H$23,8,FALSE))</f>
        <v/>
      </c>
      <c r="G591" s="4" t="str">
        <f>IF(ISBLANK(C591),"",IF(Modélisation!$B$3="Oui",IF(D591=Liste!$F$2,0%,VLOOKUP(D591,Modélisation!$A$69:$B$86,2,FALSE)),""))</f>
        <v/>
      </c>
      <c r="H591" s="1" t="str">
        <f>IF(ISBLANK(C591),"",IF(Modélisation!$B$3="Oui",F591*(1-G591),F591))</f>
        <v/>
      </c>
    </row>
    <row r="592" spans="1:8" x14ac:dyDescent="0.35">
      <c r="A592" s="2">
        <v>591</v>
      </c>
      <c r="B592" s="36"/>
      <c r="C592" s="39"/>
      <c r="D592" s="37"/>
      <c r="E592" s="1" t="str">
        <f>IF(ISBLANK(C592),"",IF(Modélisation!$B$10=3,IF(C592&gt;=Modélisation!$B$19,Modélisation!$A$19,IF(C592&gt;=Modélisation!$B$18,Modélisation!$A$18,Modélisation!$A$17)),IF(Modélisation!$B$10=4,IF(C592&gt;=Modélisation!$B$20,Modélisation!$A$20,IF(C592&gt;=Modélisation!$B$19,Modélisation!$A$19,IF(C592&gt;=Modélisation!$B$18,Modélisation!$A$18,Modélisation!$A$17))),IF(Modélisation!$B$10=5,IF(C592&gt;=Modélisation!$B$21,Modélisation!$A$21,IF(C592&gt;=Modélisation!$B$20,Modélisation!$A$20,IF(C592&gt;=Modélisation!$B$19,Modélisation!$A$19,IF(C592&gt;=Modélisation!$B$18,Modélisation!$A$18,Modélisation!$A$17)))),IF(Modélisation!$B$10=6,IF(C592&gt;=Modélisation!$B$22,Modélisation!$A$22,IF(C592&gt;=Modélisation!$B$21,Modélisation!$A$21,IF(C592&gt;=Modélisation!$B$20,Modélisation!$A$20,IF(C592&gt;=Modélisation!$B$19,Modélisation!$A$19,IF(C592&gt;=Modélisation!$B$18,Modélisation!$A$18,Modélisation!$A$17))))),IF(Modélisation!$B$10=7,IF(C592&gt;=Modélisation!$B$23,Modélisation!$A$23,IF(C592&gt;=Modélisation!$B$22,Modélisation!$A$22,IF(C592&gt;=Modélisation!$B$21,Modélisation!$A$21,IF(C592&gt;=Modélisation!$B$20,Modélisation!$A$20,IF(C592&gt;=Modélisation!$B$19,Modélisation!$A$19,IF(C592&gt;=Modélisation!$B$18,Modélisation!$A$18,Modélisation!$A$17))))))))))))</f>
        <v/>
      </c>
      <c r="F592" s="1" t="str">
        <f>IF(ISBLANK(C592),"",VLOOKUP(E592,Modélisation!$A$17:$H$23,8,FALSE))</f>
        <v/>
      </c>
      <c r="G592" s="4" t="str">
        <f>IF(ISBLANK(C592),"",IF(Modélisation!$B$3="Oui",IF(D592=Liste!$F$2,0%,VLOOKUP(D592,Modélisation!$A$69:$B$86,2,FALSE)),""))</f>
        <v/>
      </c>
      <c r="H592" s="1" t="str">
        <f>IF(ISBLANK(C592),"",IF(Modélisation!$B$3="Oui",F592*(1-G592),F592))</f>
        <v/>
      </c>
    </row>
    <row r="593" spans="1:8" x14ac:dyDescent="0.35">
      <c r="A593" s="2">
        <v>592</v>
      </c>
      <c r="B593" s="36"/>
      <c r="C593" s="39"/>
      <c r="D593" s="37"/>
      <c r="E593" s="1" t="str">
        <f>IF(ISBLANK(C593),"",IF(Modélisation!$B$10=3,IF(C593&gt;=Modélisation!$B$19,Modélisation!$A$19,IF(C593&gt;=Modélisation!$B$18,Modélisation!$A$18,Modélisation!$A$17)),IF(Modélisation!$B$10=4,IF(C593&gt;=Modélisation!$B$20,Modélisation!$A$20,IF(C593&gt;=Modélisation!$B$19,Modélisation!$A$19,IF(C593&gt;=Modélisation!$B$18,Modélisation!$A$18,Modélisation!$A$17))),IF(Modélisation!$B$10=5,IF(C593&gt;=Modélisation!$B$21,Modélisation!$A$21,IF(C593&gt;=Modélisation!$B$20,Modélisation!$A$20,IF(C593&gt;=Modélisation!$B$19,Modélisation!$A$19,IF(C593&gt;=Modélisation!$B$18,Modélisation!$A$18,Modélisation!$A$17)))),IF(Modélisation!$B$10=6,IF(C593&gt;=Modélisation!$B$22,Modélisation!$A$22,IF(C593&gt;=Modélisation!$B$21,Modélisation!$A$21,IF(C593&gt;=Modélisation!$B$20,Modélisation!$A$20,IF(C593&gt;=Modélisation!$B$19,Modélisation!$A$19,IF(C593&gt;=Modélisation!$B$18,Modélisation!$A$18,Modélisation!$A$17))))),IF(Modélisation!$B$10=7,IF(C593&gt;=Modélisation!$B$23,Modélisation!$A$23,IF(C593&gt;=Modélisation!$B$22,Modélisation!$A$22,IF(C593&gt;=Modélisation!$B$21,Modélisation!$A$21,IF(C593&gt;=Modélisation!$B$20,Modélisation!$A$20,IF(C593&gt;=Modélisation!$B$19,Modélisation!$A$19,IF(C593&gt;=Modélisation!$B$18,Modélisation!$A$18,Modélisation!$A$17))))))))))))</f>
        <v/>
      </c>
      <c r="F593" s="1" t="str">
        <f>IF(ISBLANK(C593),"",VLOOKUP(E593,Modélisation!$A$17:$H$23,8,FALSE))</f>
        <v/>
      </c>
      <c r="G593" s="4" t="str">
        <f>IF(ISBLANK(C593),"",IF(Modélisation!$B$3="Oui",IF(D593=Liste!$F$2,0%,VLOOKUP(D593,Modélisation!$A$69:$B$86,2,FALSE)),""))</f>
        <v/>
      </c>
      <c r="H593" s="1" t="str">
        <f>IF(ISBLANK(C593),"",IF(Modélisation!$B$3="Oui",F593*(1-G593),F593))</f>
        <v/>
      </c>
    </row>
    <row r="594" spans="1:8" x14ac:dyDescent="0.35">
      <c r="A594" s="2">
        <v>593</v>
      </c>
      <c r="B594" s="36"/>
      <c r="C594" s="39"/>
      <c r="D594" s="37"/>
      <c r="E594" s="1" t="str">
        <f>IF(ISBLANK(C594),"",IF(Modélisation!$B$10=3,IF(C594&gt;=Modélisation!$B$19,Modélisation!$A$19,IF(C594&gt;=Modélisation!$B$18,Modélisation!$A$18,Modélisation!$A$17)),IF(Modélisation!$B$10=4,IF(C594&gt;=Modélisation!$B$20,Modélisation!$A$20,IF(C594&gt;=Modélisation!$B$19,Modélisation!$A$19,IF(C594&gt;=Modélisation!$B$18,Modélisation!$A$18,Modélisation!$A$17))),IF(Modélisation!$B$10=5,IF(C594&gt;=Modélisation!$B$21,Modélisation!$A$21,IF(C594&gt;=Modélisation!$B$20,Modélisation!$A$20,IF(C594&gt;=Modélisation!$B$19,Modélisation!$A$19,IF(C594&gt;=Modélisation!$B$18,Modélisation!$A$18,Modélisation!$A$17)))),IF(Modélisation!$B$10=6,IF(C594&gt;=Modélisation!$B$22,Modélisation!$A$22,IF(C594&gt;=Modélisation!$B$21,Modélisation!$A$21,IF(C594&gt;=Modélisation!$B$20,Modélisation!$A$20,IF(C594&gt;=Modélisation!$B$19,Modélisation!$A$19,IF(C594&gt;=Modélisation!$B$18,Modélisation!$A$18,Modélisation!$A$17))))),IF(Modélisation!$B$10=7,IF(C594&gt;=Modélisation!$B$23,Modélisation!$A$23,IF(C594&gt;=Modélisation!$B$22,Modélisation!$A$22,IF(C594&gt;=Modélisation!$B$21,Modélisation!$A$21,IF(C594&gt;=Modélisation!$B$20,Modélisation!$A$20,IF(C594&gt;=Modélisation!$B$19,Modélisation!$A$19,IF(C594&gt;=Modélisation!$B$18,Modélisation!$A$18,Modélisation!$A$17))))))))))))</f>
        <v/>
      </c>
      <c r="F594" s="1" t="str">
        <f>IF(ISBLANK(C594),"",VLOOKUP(E594,Modélisation!$A$17:$H$23,8,FALSE))</f>
        <v/>
      </c>
      <c r="G594" s="4" t="str">
        <f>IF(ISBLANK(C594),"",IF(Modélisation!$B$3="Oui",IF(D594=Liste!$F$2,0%,VLOOKUP(D594,Modélisation!$A$69:$B$86,2,FALSE)),""))</f>
        <v/>
      </c>
      <c r="H594" s="1" t="str">
        <f>IF(ISBLANK(C594),"",IF(Modélisation!$B$3="Oui",F594*(1-G594),F594))</f>
        <v/>
      </c>
    </row>
    <row r="595" spans="1:8" x14ac:dyDescent="0.35">
      <c r="A595" s="2">
        <v>594</v>
      </c>
      <c r="B595" s="36"/>
      <c r="C595" s="39"/>
      <c r="D595" s="37"/>
      <c r="E595" s="1" t="str">
        <f>IF(ISBLANK(C595),"",IF(Modélisation!$B$10=3,IF(C595&gt;=Modélisation!$B$19,Modélisation!$A$19,IF(C595&gt;=Modélisation!$B$18,Modélisation!$A$18,Modélisation!$A$17)),IF(Modélisation!$B$10=4,IF(C595&gt;=Modélisation!$B$20,Modélisation!$A$20,IF(C595&gt;=Modélisation!$B$19,Modélisation!$A$19,IF(C595&gt;=Modélisation!$B$18,Modélisation!$A$18,Modélisation!$A$17))),IF(Modélisation!$B$10=5,IF(C595&gt;=Modélisation!$B$21,Modélisation!$A$21,IF(C595&gt;=Modélisation!$B$20,Modélisation!$A$20,IF(C595&gt;=Modélisation!$B$19,Modélisation!$A$19,IF(C595&gt;=Modélisation!$B$18,Modélisation!$A$18,Modélisation!$A$17)))),IF(Modélisation!$B$10=6,IF(C595&gt;=Modélisation!$B$22,Modélisation!$A$22,IF(C595&gt;=Modélisation!$B$21,Modélisation!$A$21,IF(C595&gt;=Modélisation!$B$20,Modélisation!$A$20,IF(C595&gt;=Modélisation!$B$19,Modélisation!$A$19,IF(C595&gt;=Modélisation!$B$18,Modélisation!$A$18,Modélisation!$A$17))))),IF(Modélisation!$B$10=7,IF(C595&gt;=Modélisation!$B$23,Modélisation!$A$23,IF(C595&gt;=Modélisation!$B$22,Modélisation!$A$22,IF(C595&gt;=Modélisation!$B$21,Modélisation!$A$21,IF(C595&gt;=Modélisation!$B$20,Modélisation!$A$20,IF(C595&gt;=Modélisation!$B$19,Modélisation!$A$19,IF(C595&gt;=Modélisation!$B$18,Modélisation!$A$18,Modélisation!$A$17))))))))))))</f>
        <v/>
      </c>
      <c r="F595" s="1" t="str">
        <f>IF(ISBLANK(C595),"",VLOOKUP(E595,Modélisation!$A$17:$H$23,8,FALSE))</f>
        <v/>
      </c>
      <c r="G595" s="4" t="str">
        <f>IF(ISBLANK(C595),"",IF(Modélisation!$B$3="Oui",IF(D595=Liste!$F$2,0%,VLOOKUP(D595,Modélisation!$A$69:$B$86,2,FALSE)),""))</f>
        <v/>
      </c>
      <c r="H595" s="1" t="str">
        <f>IF(ISBLANK(C595),"",IF(Modélisation!$B$3="Oui",F595*(1-G595),F595))</f>
        <v/>
      </c>
    </row>
    <row r="596" spans="1:8" x14ac:dyDescent="0.35">
      <c r="A596" s="2">
        <v>595</v>
      </c>
      <c r="B596" s="36"/>
      <c r="C596" s="39"/>
      <c r="D596" s="37"/>
      <c r="E596" s="1" t="str">
        <f>IF(ISBLANK(C596),"",IF(Modélisation!$B$10=3,IF(C596&gt;=Modélisation!$B$19,Modélisation!$A$19,IF(C596&gt;=Modélisation!$B$18,Modélisation!$A$18,Modélisation!$A$17)),IF(Modélisation!$B$10=4,IF(C596&gt;=Modélisation!$B$20,Modélisation!$A$20,IF(C596&gt;=Modélisation!$B$19,Modélisation!$A$19,IF(C596&gt;=Modélisation!$B$18,Modélisation!$A$18,Modélisation!$A$17))),IF(Modélisation!$B$10=5,IF(C596&gt;=Modélisation!$B$21,Modélisation!$A$21,IF(C596&gt;=Modélisation!$B$20,Modélisation!$A$20,IF(C596&gt;=Modélisation!$B$19,Modélisation!$A$19,IF(C596&gt;=Modélisation!$B$18,Modélisation!$A$18,Modélisation!$A$17)))),IF(Modélisation!$B$10=6,IF(C596&gt;=Modélisation!$B$22,Modélisation!$A$22,IF(C596&gt;=Modélisation!$B$21,Modélisation!$A$21,IF(C596&gt;=Modélisation!$B$20,Modélisation!$A$20,IF(C596&gt;=Modélisation!$B$19,Modélisation!$A$19,IF(C596&gt;=Modélisation!$B$18,Modélisation!$A$18,Modélisation!$A$17))))),IF(Modélisation!$B$10=7,IF(C596&gt;=Modélisation!$B$23,Modélisation!$A$23,IF(C596&gt;=Modélisation!$B$22,Modélisation!$A$22,IF(C596&gt;=Modélisation!$B$21,Modélisation!$A$21,IF(C596&gt;=Modélisation!$B$20,Modélisation!$A$20,IF(C596&gt;=Modélisation!$B$19,Modélisation!$A$19,IF(C596&gt;=Modélisation!$B$18,Modélisation!$A$18,Modélisation!$A$17))))))))))))</f>
        <v/>
      </c>
      <c r="F596" s="1" t="str">
        <f>IF(ISBLANK(C596),"",VLOOKUP(E596,Modélisation!$A$17:$H$23,8,FALSE))</f>
        <v/>
      </c>
      <c r="G596" s="4" t="str">
        <f>IF(ISBLANK(C596),"",IF(Modélisation!$B$3="Oui",IF(D596=Liste!$F$2,0%,VLOOKUP(D596,Modélisation!$A$69:$B$86,2,FALSE)),""))</f>
        <v/>
      </c>
      <c r="H596" s="1" t="str">
        <f>IF(ISBLANK(C596),"",IF(Modélisation!$B$3="Oui",F596*(1-G596),F596))</f>
        <v/>
      </c>
    </row>
    <row r="597" spans="1:8" x14ac:dyDescent="0.35">
      <c r="A597" s="2">
        <v>596</v>
      </c>
      <c r="B597" s="36"/>
      <c r="C597" s="39"/>
      <c r="D597" s="37"/>
      <c r="E597" s="1" t="str">
        <f>IF(ISBLANK(C597),"",IF(Modélisation!$B$10=3,IF(C597&gt;=Modélisation!$B$19,Modélisation!$A$19,IF(C597&gt;=Modélisation!$B$18,Modélisation!$A$18,Modélisation!$A$17)),IF(Modélisation!$B$10=4,IF(C597&gt;=Modélisation!$B$20,Modélisation!$A$20,IF(C597&gt;=Modélisation!$B$19,Modélisation!$A$19,IF(C597&gt;=Modélisation!$B$18,Modélisation!$A$18,Modélisation!$A$17))),IF(Modélisation!$B$10=5,IF(C597&gt;=Modélisation!$B$21,Modélisation!$A$21,IF(C597&gt;=Modélisation!$B$20,Modélisation!$A$20,IF(C597&gt;=Modélisation!$B$19,Modélisation!$A$19,IF(C597&gt;=Modélisation!$B$18,Modélisation!$A$18,Modélisation!$A$17)))),IF(Modélisation!$B$10=6,IF(C597&gt;=Modélisation!$B$22,Modélisation!$A$22,IF(C597&gt;=Modélisation!$B$21,Modélisation!$A$21,IF(C597&gt;=Modélisation!$B$20,Modélisation!$A$20,IF(C597&gt;=Modélisation!$B$19,Modélisation!$A$19,IF(C597&gt;=Modélisation!$B$18,Modélisation!$A$18,Modélisation!$A$17))))),IF(Modélisation!$B$10=7,IF(C597&gt;=Modélisation!$B$23,Modélisation!$A$23,IF(C597&gt;=Modélisation!$B$22,Modélisation!$A$22,IF(C597&gt;=Modélisation!$B$21,Modélisation!$A$21,IF(C597&gt;=Modélisation!$B$20,Modélisation!$A$20,IF(C597&gt;=Modélisation!$B$19,Modélisation!$A$19,IF(C597&gt;=Modélisation!$B$18,Modélisation!$A$18,Modélisation!$A$17))))))))))))</f>
        <v/>
      </c>
      <c r="F597" s="1" t="str">
        <f>IF(ISBLANK(C597),"",VLOOKUP(E597,Modélisation!$A$17:$H$23,8,FALSE))</f>
        <v/>
      </c>
      <c r="G597" s="4" t="str">
        <f>IF(ISBLANK(C597),"",IF(Modélisation!$B$3="Oui",IF(D597=Liste!$F$2,0%,VLOOKUP(D597,Modélisation!$A$69:$B$86,2,FALSE)),""))</f>
        <v/>
      </c>
      <c r="H597" s="1" t="str">
        <f>IF(ISBLANK(C597),"",IF(Modélisation!$B$3="Oui",F597*(1-G597),F597))</f>
        <v/>
      </c>
    </row>
    <row r="598" spans="1:8" x14ac:dyDescent="0.35">
      <c r="A598" s="2">
        <v>597</v>
      </c>
      <c r="B598" s="36"/>
      <c r="C598" s="39"/>
      <c r="D598" s="37"/>
      <c r="E598" s="1" t="str">
        <f>IF(ISBLANK(C598),"",IF(Modélisation!$B$10=3,IF(C598&gt;=Modélisation!$B$19,Modélisation!$A$19,IF(C598&gt;=Modélisation!$B$18,Modélisation!$A$18,Modélisation!$A$17)),IF(Modélisation!$B$10=4,IF(C598&gt;=Modélisation!$B$20,Modélisation!$A$20,IF(C598&gt;=Modélisation!$B$19,Modélisation!$A$19,IF(C598&gt;=Modélisation!$B$18,Modélisation!$A$18,Modélisation!$A$17))),IF(Modélisation!$B$10=5,IF(C598&gt;=Modélisation!$B$21,Modélisation!$A$21,IF(C598&gt;=Modélisation!$B$20,Modélisation!$A$20,IF(C598&gt;=Modélisation!$B$19,Modélisation!$A$19,IF(C598&gt;=Modélisation!$B$18,Modélisation!$A$18,Modélisation!$A$17)))),IF(Modélisation!$B$10=6,IF(C598&gt;=Modélisation!$B$22,Modélisation!$A$22,IF(C598&gt;=Modélisation!$B$21,Modélisation!$A$21,IF(C598&gt;=Modélisation!$B$20,Modélisation!$A$20,IF(C598&gt;=Modélisation!$B$19,Modélisation!$A$19,IF(C598&gt;=Modélisation!$B$18,Modélisation!$A$18,Modélisation!$A$17))))),IF(Modélisation!$B$10=7,IF(C598&gt;=Modélisation!$B$23,Modélisation!$A$23,IF(C598&gt;=Modélisation!$B$22,Modélisation!$A$22,IF(C598&gt;=Modélisation!$B$21,Modélisation!$A$21,IF(C598&gt;=Modélisation!$B$20,Modélisation!$A$20,IF(C598&gt;=Modélisation!$B$19,Modélisation!$A$19,IF(C598&gt;=Modélisation!$B$18,Modélisation!$A$18,Modélisation!$A$17))))))))))))</f>
        <v/>
      </c>
      <c r="F598" s="1" t="str">
        <f>IF(ISBLANK(C598),"",VLOOKUP(E598,Modélisation!$A$17:$H$23,8,FALSE))</f>
        <v/>
      </c>
      <c r="G598" s="4" t="str">
        <f>IF(ISBLANK(C598),"",IF(Modélisation!$B$3="Oui",IF(D598=Liste!$F$2,0%,VLOOKUP(D598,Modélisation!$A$69:$B$86,2,FALSE)),""))</f>
        <v/>
      </c>
      <c r="H598" s="1" t="str">
        <f>IF(ISBLANK(C598),"",IF(Modélisation!$B$3="Oui",F598*(1-G598),F598))</f>
        <v/>
      </c>
    </row>
    <row r="599" spans="1:8" x14ac:dyDescent="0.35">
      <c r="A599" s="2">
        <v>598</v>
      </c>
      <c r="B599" s="36"/>
      <c r="C599" s="39"/>
      <c r="D599" s="37"/>
      <c r="E599" s="1" t="str">
        <f>IF(ISBLANK(C599),"",IF(Modélisation!$B$10=3,IF(C599&gt;=Modélisation!$B$19,Modélisation!$A$19,IF(C599&gt;=Modélisation!$B$18,Modélisation!$A$18,Modélisation!$A$17)),IF(Modélisation!$B$10=4,IF(C599&gt;=Modélisation!$B$20,Modélisation!$A$20,IF(C599&gt;=Modélisation!$B$19,Modélisation!$A$19,IF(C599&gt;=Modélisation!$B$18,Modélisation!$A$18,Modélisation!$A$17))),IF(Modélisation!$B$10=5,IF(C599&gt;=Modélisation!$B$21,Modélisation!$A$21,IF(C599&gt;=Modélisation!$B$20,Modélisation!$A$20,IF(C599&gt;=Modélisation!$B$19,Modélisation!$A$19,IF(C599&gt;=Modélisation!$B$18,Modélisation!$A$18,Modélisation!$A$17)))),IF(Modélisation!$B$10=6,IF(C599&gt;=Modélisation!$B$22,Modélisation!$A$22,IF(C599&gt;=Modélisation!$B$21,Modélisation!$A$21,IF(C599&gt;=Modélisation!$B$20,Modélisation!$A$20,IF(C599&gt;=Modélisation!$B$19,Modélisation!$A$19,IF(C599&gt;=Modélisation!$B$18,Modélisation!$A$18,Modélisation!$A$17))))),IF(Modélisation!$B$10=7,IF(C599&gt;=Modélisation!$B$23,Modélisation!$A$23,IF(C599&gt;=Modélisation!$B$22,Modélisation!$A$22,IF(C599&gt;=Modélisation!$B$21,Modélisation!$A$21,IF(C599&gt;=Modélisation!$B$20,Modélisation!$A$20,IF(C599&gt;=Modélisation!$B$19,Modélisation!$A$19,IF(C599&gt;=Modélisation!$B$18,Modélisation!$A$18,Modélisation!$A$17))))))))))))</f>
        <v/>
      </c>
      <c r="F599" s="1" t="str">
        <f>IF(ISBLANK(C599),"",VLOOKUP(E599,Modélisation!$A$17:$H$23,8,FALSE))</f>
        <v/>
      </c>
      <c r="G599" s="4" t="str">
        <f>IF(ISBLANK(C599),"",IF(Modélisation!$B$3="Oui",IF(D599=Liste!$F$2,0%,VLOOKUP(D599,Modélisation!$A$69:$B$86,2,FALSE)),""))</f>
        <v/>
      </c>
      <c r="H599" s="1" t="str">
        <f>IF(ISBLANK(C599),"",IF(Modélisation!$B$3="Oui",F599*(1-G599),F599))</f>
        <v/>
      </c>
    </row>
    <row r="600" spans="1:8" x14ac:dyDescent="0.35">
      <c r="A600" s="2">
        <v>599</v>
      </c>
      <c r="B600" s="36"/>
      <c r="C600" s="39"/>
      <c r="D600" s="37"/>
      <c r="E600" s="1" t="str">
        <f>IF(ISBLANK(C600),"",IF(Modélisation!$B$10=3,IF(C600&gt;=Modélisation!$B$19,Modélisation!$A$19,IF(C600&gt;=Modélisation!$B$18,Modélisation!$A$18,Modélisation!$A$17)),IF(Modélisation!$B$10=4,IF(C600&gt;=Modélisation!$B$20,Modélisation!$A$20,IF(C600&gt;=Modélisation!$B$19,Modélisation!$A$19,IF(C600&gt;=Modélisation!$B$18,Modélisation!$A$18,Modélisation!$A$17))),IF(Modélisation!$B$10=5,IF(C600&gt;=Modélisation!$B$21,Modélisation!$A$21,IF(C600&gt;=Modélisation!$B$20,Modélisation!$A$20,IF(C600&gt;=Modélisation!$B$19,Modélisation!$A$19,IF(C600&gt;=Modélisation!$B$18,Modélisation!$A$18,Modélisation!$A$17)))),IF(Modélisation!$B$10=6,IF(C600&gt;=Modélisation!$B$22,Modélisation!$A$22,IF(C600&gt;=Modélisation!$B$21,Modélisation!$A$21,IF(C600&gt;=Modélisation!$B$20,Modélisation!$A$20,IF(C600&gt;=Modélisation!$B$19,Modélisation!$A$19,IF(C600&gt;=Modélisation!$B$18,Modélisation!$A$18,Modélisation!$A$17))))),IF(Modélisation!$B$10=7,IF(C600&gt;=Modélisation!$B$23,Modélisation!$A$23,IF(C600&gt;=Modélisation!$B$22,Modélisation!$A$22,IF(C600&gt;=Modélisation!$B$21,Modélisation!$A$21,IF(C600&gt;=Modélisation!$B$20,Modélisation!$A$20,IF(C600&gt;=Modélisation!$B$19,Modélisation!$A$19,IF(C600&gt;=Modélisation!$B$18,Modélisation!$A$18,Modélisation!$A$17))))))))))))</f>
        <v/>
      </c>
      <c r="F600" s="1" t="str">
        <f>IF(ISBLANK(C600),"",VLOOKUP(E600,Modélisation!$A$17:$H$23,8,FALSE))</f>
        <v/>
      </c>
      <c r="G600" s="4" t="str">
        <f>IF(ISBLANK(C600),"",IF(Modélisation!$B$3="Oui",IF(D600=Liste!$F$2,0%,VLOOKUP(D600,Modélisation!$A$69:$B$86,2,FALSE)),""))</f>
        <v/>
      </c>
      <c r="H600" s="1" t="str">
        <f>IF(ISBLANK(C600),"",IF(Modélisation!$B$3="Oui",F600*(1-G600),F600))</f>
        <v/>
      </c>
    </row>
    <row r="601" spans="1:8" x14ac:dyDescent="0.35">
      <c r="A601" s="2">
        <v>600</v>
      </c>
      <c r="B601" s="36"/>
      <c r="C601" s="39"/>
      <c r="D601" s="37"/>
      <c r="E601" s="1" t="str">
        <f>IF(ISBLANK(C601),"",IF(Modélisation!$B$10=3,IF(C601&gt;=Modélisation!$B$19,Modélisation!$A$19,IF(C601&gt;=Modélisation!$B$18,Modélisation!$A$18,Modélisation!$A$17)),IF(Modélisation!$B$10=4,IF(C601&gt;=Modélisation!$B$20,Modélisation!$A$20,IF(C601&gt;=Modélisation!$B$19,Modélisation!$A$19,IF(C601&gt;=Modélisation!$B$18,Modélisation!$A$18,Modélisation!$A$17))),IF(Modélisation!$B$10=5,IF(C601&gt;=Modélisation!$B$21,Modélisation!$A$21,IF(C601&gt;=Modélisation!$B$20,Modélisation!$A$20,IF(C601&gt;=Modélisation!$B$19,Modélisation!$A$19,IF(C601&gt;=Modélisation!$B$18,Modélisation!$A$18,Modélisation!$A$17)))),IF(Modélisation!$B$10=6,IF(C601&gt;=Modélisation!$B$22,Modélisation!$A$22,IF(C601&gt;=Modélisation!$B$21,Modélisation!$A$21,IF(C601&gt;=Modélisation!$B$20,Modélisation!$A$20,IF(C601&gt;=Modélisation!$B$19,Modélisation!$A$19,IF(C601&gt;=Modélisation!$B$18,Modélisation!$A$18,Modélisation!$A$17))))),IF(Modélisation!$B$10=7,IF(C601&gt;=Modélisation!$B$23,Modélisation!$A$23,IF(C601&gt;=Modélisation!$B$22,Modélisation!$A$22,IF(C601&gt;=Modélisation!$B$21,Modélisation!$A$21,IF(C601&gt;=Modélisation!$B$20,Modélisation!$A$20,IF(C601&gt;=Modélisation!$B$19,Modélisation!$A$19,IF(C601&gt;=Modélisation!$B$18,Modélisation!$A$18,Modélisation!$A$17))))))))))))</f>
        <v/>
      </c>
      <c r="F601" s="1" t="str">
        <f>IF(ISBLANK(C601),"",VLOOKUP(E601,Modélisation!$A$17:$H$23,8,FALSE))</f>
        <v/>
      </c>
      <c r="G601" s="4" t="str">
        <f>IF(ISBLANK(C601),"",IF(Modélisation!$B$3="Oui",IF(D601=Liste!$F$2,0%,VLOOKUP(D601,Modélisation!$A$69:$B$86,2,FALSE)),""))</f>
        <v/>
      </c>
      <c r="H601" s="1" t="str">
        <f>IF(ISBLANK(C601),"",IF(Modélisation!$B$3="Oui",F601*(1-G601),F601))</f>
        <v/>
      </c>
    </row>
    <row r="602" spans="1:8" x14ac:dyDescent="0.35">
      <c r="A602" s="2">
        <v>601</v>
      </c>
      <c r="B602" s="36"/>
      <c r="C602" s="39"/>
      <c r="D602" s="37"/>
      <c r="E602" s="1" t="str">
        <f>IF(ISBLANK(C602),"",IF(Modélisation!$B$10=3,IF(C602&gt;=Modélisation!$B$19,Modélisation!$A$19,IF(C602&gt;=Modélisation!$B$18,Modélisation!$A$18,Modélisation!$A$17)),IF(Modélisation!$B$10=4,IF(C602&gt;=Modélisation!$B$20,Modélisation!$A$20,IF(C602&gt;=Modélisation!$B$19,Modélisation!$A$19,IF(C602&gt;=Modélisation!$B$18,Modélisation!$A$18,Modélisation!$A$17))),IF(Modélisation!$B$10=5,IF(C602&gt;=Modélisation!$B$21,Modélisation!$A$21,IF(C602&gt;=Modélisation!$B$20,Modélisation!$A$20,IF(C602&gt;=Modélisation!$B$19,Modélisation!$A$19,IF(C602&gt;=Modélisation!$B$18,Modélisation!$A$18,Modélisation!$A$17)))),IF(Modélisation!$B$10=6,IF(C602&gt;=Modélisation!$B$22,Modélisation!$A$22,IF(C602&gt;=Modélisation!$B$21,Modélisation!$A$21,IF(C602&gt;=Modélisation!$B$20,Modélisation!$A$20,IF(C602&gt;=Modélisation!$B$19,Modélisation!$A$19,IF(C602&gt;=Modélisation!$B$18,Modélisation!$A$18,Modélisation!$A$17))))),IF(Modélisation!$B$10=7,IF(C602&gt;=Modélisation!$B$23,Modélisation!$A$23,IF(C602&gt;=Modélisation!$B$22,Modélisation!$A$22,IF(C602&gt;=Modélisation!$B$21,Modélisation!$A$21,IF(C602&gt;=Modélisation!$B$20,Modélisation!$A$20,IF(C602&gt;=Modélisation!$B$19,Modélisation!$A$19,IF(C602&gt;=Modélisation!$B$18,Modélisation!$A$18,Modélisation!$A$17))))))))))))</f>
        <v/>
      </c>
      <c r="F602" s="1" t="str">
        <f>IF(ISBLANK(C602),"",VLOOKUP(E602,Modélisation!$A$17:$H$23,8,FALSE))</f>
        <v/>
      </c>
      <c r="G602" s="4" t="str">
        <f>IF(ISBLANK(C602),"",IF(Modélisation!$B$3="Oui",IF(D602=Liste!$F$2,0%,VLOOKUP(D602,Modélisation!$A$69:$B$86,2,FALSE)),""))</f>
        <v/>
      </c>
      <c r="H602" s="1" t="str">
        <f>IF(ISBLANK(C602),"",IF(Modélisation!$B$3="Oui",F602*(1-G602),F602))</f>
        <v/>
      </c>
    </row>
    <row r="603" spans="1:8" x14ac:dyDescent="0.35">
      <c r="A603" s="2">
        <v>602</v>
      </c>
      <c r="B603" s="36"/>
      <c r="C603" s="39"/>
      <c r="D603" s="37"/>
      <c r="E603" s="1" t="str">
        <f>IF(ISBLANK(C603),"",IF(Modélisation!$B$10=3,IF(C603&gt;=Modélisation!$B$19,Modélisation!$A$19,IF(C603&gt;=Modélisation!$B$18,Modélisation!$A$18,Modélisation!$A$17)),IF(Modélisation!$B$10=4,IF(C603&gt;=Modélisation!$B$20,Modélisation!$A$20,IF(C603&gt;=Modélisation!$B$19,Modélisation!$A$19,IF(C603&gt;=Modélisation!$B$18,Modélisation!$A$18,Modélisation!$A$17))),IF(Modélisation!$B$10=5,IF(C603&gt;=Modélisation!$B$21,Modélisation!$A$21,IF(C603&gt;=Modélisation!$B$20,Modélisation!$A$20,IF(C603&gt;=Modélisation!$B$19,Modélisation!$A$19,IF(C603&gt;=Modélisation!$B$18,Modélisation!$A$18,Modélisation!$A$17)))),IF(Modélisation!$B$10=6,IF(C603&gt;=Modélisation!$B$22,Modélisation!$A$22,IF(C603&gt;=Modélisation!$B$21,Modélisation!$A$21,IF(C603&gt;=Modélisation!$B$20,Modélisation!$A$20,IF(C603&gt;=Modélisation!$B$19,Modélisation!$A$19,IF(C603&gt;=Modélisation!$B$18,Modélisation!$A$18,Modélisation!$A$17))))),IF(Modélisation!$B$10=7,IF(C603&gt;=Modélisation!$B$23,Modélisation!$A$23,IF(C603&gt;=Modélisation!$B$22,Modélisation!$A$22,IF(C603&gt;=Modélisation!$B$21,Modélisation!$A$21,IF(C603&gt;=Modélisation!$B$20,Modélisation!$A$20,IF(C603&gt;=Modélisation!$B$19,Modélisation!$A$19,IF(C603&gt;=Modélisation!$B$18,Modélisation!$A$18,Modélisation!$A$17))))))))))))</f>
        <v/>
      </c>
      <c r="F603" s="1" t="str">
        <f>IF(ISBLANK(C603),"",VLOOKUP(E603,Modélisation!$A$17:$H$23,8,FALSE))</f>
        <v/>
      </c>
      <c r="G603" s="4" t="str">
        <f>IF(ISBLANK(C603),"",IF(Modélisation!$B$3="Oui",IF(D603=Liste!$F$2,0%,VLOOKUP(D603,Modélisation!$A$69:$B$86,2,FALSE)),""))</f>
        <v/>
      </c>
      <c r="H603" s="1" t="str">
        <f>IF(ISBLANK(C603),"",IF(Modélisation!$B$3="Oui",F603*(1-G603),F603))</f>
        <v/>
      </c>
    </row>
    <row r="604" spans="1:8" x14ac:dyDescent="0.35">
      <c r="A604" s="2">
        <v>603</v>
      </c>
      <c r="B604" s="36"/>
      <c r="C604" s="39"/>
      <c r="D604" s="37"/>
      <c r="E604" s="1" t="str">
        <f>IF(ISBLANK(C604),"",IF(Modélisation!$B$10=3,IF(C604&gt;=Modélisation!$B$19,Modélisation!$A$19,IF(C604&gt;=Modélisation!$B$18,Modélisation!$A$18,Modélisation!$A$17)),IF(Modélisation!$B$10=4,IF(C604&gt;=Modélisation!$B$20,Modélisation!$A$20,IF(C604&gt;=Modélisation!$B$19,Modélisation!$A$19,IF(C604&gt;=Modélisation!$B$18,Modélisation!$A$18,Modélisation!$A$17))),IF(Modélisation!$B$10=5,IF(C604&gt;=Modélisation!$B$21,Modélisation!$A$21,IF(C604&gt;=Modélisation!$B$20,Modélisation!$A$20,IF(C604&gt;=Modélisation!$B$19,Modélisation!$A$19,IF(C604&gt;=Modélisation!$B$18,Modélisation!$A$18,Modélisation!$A$17)))),IF(Modélisation!$B$10=6,IF(C604&gt;=Modélisation!$B$22,Modélisation!$A$22,IF(C604&gt;=Modélisation!$B$21,Modélisation!$A$21,IF(C604&gt;=Modélisation!$B$20,Modélisation!$A$20,IF(C604&gt;=Modélisation!$B$19,Modélisation!$A$19,IF(C604&gt;=Modélisation!$B$18,Modélisation!$A$18,Modélisation!$A$17))))),IF(Modélisation!$B$10=7,IF(C604&gt;=Modélisation!$B$23,Modélisation!$A$23,IF(C604&gt;=Modélisation!$B$22,Modélisation!$A$22,IF(C604&gt;=Modélisation!$B$21,Modélisation!$A$21,IF(C604&gt;=Modélisation!$B$20,Modélisation!$A$20,IF(C604&gt;=Modélisation!$B$19,Modélisation!$A$19,IF(C604&gt;=Modélisation!$B$18,Modélisation!$A$18,Modélisation!$A$17))))))))))))</f>
        <v/>
      </c>
      <c r="F604" s="1" t="str">
        <f>IF(ISBLANK(C604),"",VLOOKUP(E604,Modélisation!$A$17:$H$23,8,FALSE))</f>
        <v/>
      </c>
      <c r="G604" s="4" t="str">
        <f>IF(ISBLANK(C604),"",IF(Modélisation!$B$3="Oui",IF(D604=Liste!$F$2,0%,VLOOKUP(D604,Modélisation!$A$69:$B$86,2,FALSE)),""))</f>
        <v/>
      </c>
      <c r="H604" s="1" t="str">
        <f>IF(ISBLANK(C604),"",IF(Modélisation!$B$3="Oui",F604*(1-G604),F604))</f>
        <v/>
      </c>
    </row>
    <row r="605" spans="1:8" x14ac:dyDescent="0.35">
      <c r="A605" s="2">
        <v>604</v>
      </c>
      <c r="B605" s="36"/>
      <c r="C605" s="39"/>
      <c r="D605" s="37"/>
      <c r="E605" s="1" t="str">
        <f>IF(ISBLANK(C605),"",IF(Modélisation!$B$10=3,IF(C605&gt;=Modélisation!$B$19,Modélisation!$A$19,IF(C605&gt;=Modélisation!$B$18,Modélisation!$A$18,Modélisation!$A$17)),IF(Modélisation!$B$10=4,IF(C605&gt;=Modélisation!$B$20,Modélisation!$A$20,IF(C605&gt;=Modélisation!$B$19,Modélisation!$A$19,IF(C605&gt;=Modélisation!$B$18,Modélisation!$A$18,Modélisation!$A$17))),IF(Modélisation!$B$10=5,IF(C605&gt;=Modélisation!$B$21,Modélisation!$A$21,IF(C605&gt;=Modélisation!$B$20,Modélisation!$A$20,IF(C605&gt;=Modélisation!$B$19,Modélisation!$A$19,IF(C605&gt;=Modélisation!$B$18,Modélisation!$A$18,Modélisation!$A$17)))),IF(Modélisation!$B$10=6,IF(C605&gt;=Modélisation!$B$22,Modélisation!$A$22,IF(C605&gt;=Modélisation!$B$21,Modélisation!$A$21,IF(C605&gt;=Modélisation!$B$20,Modélisation!$A$20,IF(C605&gt;=Modélisation!$B$19,Modélisation!$A$19,IF(C605&gt;=Modélisation!$B$18,Modélisation!$A$18,Modélisation!$A$17))))),IF(Modélisation!$B$10=7,IF(C605&gt;=Modélisation!$B$23,Modélisation!$A$23,IF(C605&gt;=Modélisation!$B$22,Modélisation!$A$22,IF(C605&gt;=Modélisation!$B$21,Modélisation!$A$21,IF(C605&gt;=Modélisation!$B$20,Modélisation!$A$20,IF(C605&gt;=Modélisation!$B$19,Modélisation!$A$19,IF(C605&gt;=Modélisation!$B$18,Modélisation!$A$18,Modélisation!$A$17))))))))))))</f>
        <v/>
      </c>
      <c r="F605" s="1" t="str">
        <f>IF(ISBLANK(C605),"",VLOOKUP(E605,Modélisation!$A$17:$H$23,8,FALSE))</f>
        <v/>
      </c>
      <c r="G605" s="4" t="str">
        <f>IF(ISBLANK(C605),"",IF(Modélisation!$B$3="Oui",IF(D605=Liste!$F$2,0%,VLOOKUP(D605,Modélisation!$A$69:$B$86,2,FALSE)),""))</f>
        <v/>
      </c>
      <c r="H605" s="1" t="str">
        <f>IF(ISBLANK(C605),"",IF(Modélisation!$B$3="Oui",F605*(1-G605),F605))</f>
        <v/>
      </c>
    </row>
    <row r="606" spans="1:8" x14ac:dyDescent="0.35">
      <c r="A606" s="2">
        <v>605</v>
      </c>
      <c r="B606" s="36"/>
      <c r="C606" s="39"/>
      <c r="D606" s="37"/>
      <c r="E606" s="1" t="str">
        <f>IF(ISBLANK(C606),"",IF(Modélisation!$B$10=3,IF(C606&gt;=Modélisation!$B$19,Modélisation!$A$19,IF(C606&gt;=Modélisation!$B$18,Modélisation!$A$18,Modélisation!$A$17)),IF(Modélisation!$B$10=4,IF(C606&gt;=Modélisation!$B$20,Modélisation!$A$20,IF(C606&gt;=Modélisation!$B$19,Modélisation!$A$19,IF(C606&gt;=Modélisation!$B$18,Modélisation!$A$18,Modélisation!$A$17))),IF(Modélisation!$B$10=5,IF(C606&gt;=Modélisation!$B$21,Modélisation!$A$21,IF(C606&gt;=Modélisation!$B$20,Modélisation!$A$20,IF(C606&gt;=Modélisation!$B$19,Modélisation!$A$19,IF(C606&gt;=Modélisation!$B$18,Modélisation!$A$18,Modélisation!$A$17)))),IF(Modélisation!$B$10=6,IF(C606&gt;=Modélisation!$B$22,Modélisation!$A$22,IF(C606&gt;=Modélisation!$B$21,Modélisation!$A$21,IF(C606&gt;=Modélisation!$B$20,Modélisation!$A$20,IF(C606&gt;=Modélisation!$B$19,Modélisation!$A$19,IF(C606&gt;=Modélisation!$B$18,Modélisation!$A$18,Modélisation!$A$17))))),IF(Modélisation!$B$10=7,IF(C606&gt;=Modélisation!$B$23,Modélisation!$A$23,IF(C606&gt;=Modélisation!$B$22,Modélisation!$A$22,IF(C606&gt;=Modélisation!$B$21,Modélisation!$A$21,IF(C606&gt;=Modélisation!$B$20,Modélisation!$A$20,IF(C606&gt;=Modélisation!$B$19,Modélisation!$A$19,IF(C606&gt;=Modélisation!$B$18,Modélisation!$A$18,Modélisation!$A$17))))))))))))</f>
        <v/>
      </c>
      <c r="F606" s="1" t="str">
        <f>IF(ISBLANK(C606),"",VLOOKUP(E606,Modélisation!$A$17:$H$23,8,FALSE))</f>
        <v/>
      </c>
      <c r="G606" s="4" t="str">
        <f>IF(ISBLANK(C606),"",IF(Modélisation!$B$3="Oui",IF(D606=Liste!$F$2,0%,VLOOKUP(D606,Modélisation!$A$69:$B$86,2,FALSE)),""))</f>
        <v/>
      </c>
      <c r="H606" s="1" t="str">
        <f>IF(ISBLANK(C606),"",IF(Modélisation!$B$3="Oui",F606*(1-G606),F606))</f>
        <v/>
      </c>
    </row>
    <row r="607" spans="1:8" x14ac:dyDescent="0.35">
      <c r="A607" s="2">
        <v>606</v>
      </c>
      <c r="B607" s="36"/>
      <c r="C607" s="39"/>
      <c r="D607" s="37"/>
      <c r="E607" s="1" t="str">
        <f>IF(ISBLANK(C607),"",IF(Modélisation!$B$10=3,IF(C607&gt;=Modélisation!$B$19,Modélisation!$A$19,IF(C607&gt;=Modélisation!$B$18,Modélisation!$A$18,Modélisation!$A$17)),IF(Modélisation!$B$10=4,IF(C607&gt;=Modélisation!$B$20,Modélisation!$A$20,IF(C607&gt;=Modélisation!$B$19,Modélisation!$A$19,IF(C607&gt;=Modélisation!$B$18,Modélisation!$A$18,Modélisation!$A$17))),IF(Modélisation!$B$10=5,IF(C607&gt;=Modélisation!$B$21,Modélisation!$A$21,IF(C607&gt;=Modélisation!$B$20,Modélisation!$A$20,IF(C607&gt;=Modélisation!$B$19,Modélisation!$A$19,IF(C607&gt;=Modélisation!$B$18,Modélisation!$A$18,Modélisation!$A$17)))),IF(Modélisation!$B$10=6,IF(C607&gt;=Modélisation!$B$22,Modélisation!$A$22,IF(C607&gt;=Modélisation!$B$21,Modélisation!$A$21,IF(C607&gt;=Modélisation!$B$20,Modélisation!$A$20,IF(C607&gt;=Modélisation!$B$19,Modélisation!$A$19,IF(C607&gt;=Modélisation!$B$18,Modélisation!$A$18,Modélisation!$A$17))))),IF(Modélisation!$B$10=7,IF(C607&gt;=Modélisation!$B$23,Modélisation!$A$23,IF(C607&gt;=Modélisation!$B$22,Modélisation!$A$22,IF(C607&gt;=Modélisation!$B$21,Modélisation!$A$21,IF(C607&gt;=Modélisation!$B$20,Modélisation!$A$20,IF(C607&gt;=Modélisation!$B$19,Modélisation!$A$19,IF(C607&gt;=Modélisation!$B$18,Modélisation!$A$18,Modélisation!$A$17))))))))))))</f>
        <v/>
      </c>
      <c r="F607" s="1" t="str">
        <f>IF(ISBLANK(C607),"",VLOOKUP(E607,Modélisation!$A$17:$H$23,8,FALSE))</f>
        <v/>
      </c>
      <c r="G607" s="4" t="str">
        <f>IF(ISBLANK(C607),"",IF(Modélisation!$B$3="Oui",IF(D607=Liste!$F$2,0%,VLOOKUP(D607,Modélisation!$A$69:$B$86,2,FALSE)),""))</f>
        <v/>
      </c>
      <c r="H607" s="1" t="str">
        <f>IF(ISBLANK(C607),"",IF(Modélisation!$B$3="Oui",F607*(1-G607),F607))</f>
        <v/>
      </c>
    </row>
    <row r="608" spans="1:8" x14ac:dyDescent="0.35">
      <c r="A608" s="2">
        <v>607</v>
      </c>
      <c r="B608" s="36"/>
      <c r="C608" s="39"/>
      <c r="D608" s="37"/>
      <c r="E608" s="1" t="str">
        <f>IF(ISBLANK(C608),"",IF(Modélisation!$B$10=3,IF(C608&gt;=Modélisation!$B$19,Modélisation!$A$19,IF(C608&gt;=Modélisation!$B$18,Modélisation!$A$18,Modélisation!$A$17)),IF(Modélisation!$B$10=4,IF(C608&gt;=Modélisation!$B$20,Modélisation!$A$20,IF(C608&gt;=Modélisation!$B$19,Modélisation!$A$19,IF(C608&gt;=Modélisation!$B$18,Modélisation!$A$18,Modélisation!$A$17))),IF(Modélisation!$B$10=5,IF(C608&gt;=Modélisation!$B$21,Modélisation!$A$21,IF(C608&gt;=Modélisation!$B$20,Modélisation!$A$20,IF(C608&gt;=Modélisation!$B$19,Modélisation!$A$19,IF(C608&gt;=Modélisation!$B$18,Modélisation!$A$18,Modélisation!$A$17)))),IF(Modélisation!$B$10=6,IF(C608&gt;=Modélisation!$B$22,Modélisation!$A$22,IF(C608&gt;=Modélisation!$B$21,Modélisation!$A$21,IF(C608&gt;=Modélisation!$B$20,Modélisation!$A$20,IF(C608&gt;=Modélisation!$B$19,Modélisation!$A$19,IF(C608&gt;=Modélisation!$B$18,Modélisation!$A$18,Modélisation!$A$17))))),IF(Modélisation!$B$10=7,IF(C608&gt;=Modélisation!$B$23,Modélisation!$A$23,IF(C608&gt;=Modélisation!$B$22,Modélisation!$A$22,IF(C608&gt;=Modélisation!$B$21,Modélisation!$A$21,IF(C608&gt;=Modélisation!$B$20,Modélisation!$A$20,IF(C608&gt;=Modélisation!$B$19,Modélisation!$A$19,IF(C608&gt;=Modélisation!$B$18,Modélisation!$A$18,Modélisation!$A$17))))))))))))</f>
        <v/>
      </c>
      <c r="F608" s="1" t="str">
        <f>IF(ISBLANK(C608),"",VLOOKUP(E608,Modélisation!$A$17:$H$23,8,FALSE))</f>
        <v/>
      </c>
      <c r="G608" s="4" t="str">
        <f>IF(ISBLANK(C608),"",IF(Modélisation!$B$3="Oui",IF(D608=Liste!$F$2,0%,VLOOKUP(D608,Modélisation!$A$69:$B$86,2,FALSE)),""))</f>
        <v/>
      </c>
      <c r="H608" s="1" t="str">
        <f>IF(ISBLANK(C608),"",IF(Modélisation!$B$3="Oui",F608*(1-G608),F608))</f>
        <v/>
      </c>
    </row>
    <row r="609" spans="1:8" x14ac:dyDescent="0.35">
      <c r="A609" s="2">
        <v>608</v>
      </c>
      <c r="B609" s="36"/>
      <c r="C609" s="39"/>
      <c r="D609" s="37"/>
      <c r="E609" s="1" t="str">
        <f>IF(ISBLANK(C609),"",IF(Modélisation!$B$10=3,IF(C609&gt;=Modélisation!$B$19,Modélisation!$A$19,IF(C609&gt;=Modélisation!$B$18,Modélisation!$A$18,Modélisation!$A$17)),IF(Modélisation!$B$10=4,IF(C609&gt;=Modélisation!$B$20,Modélisation!$A$20,IF(C609&gt;=Modélisation!$B$19,Modélisation!$A$19,IF(C609&gt;=Modélisation!$B$18,Modélisation!$A$18,Modélisation!$A$17))),IF(Modélisation!$B$10=5,IF(C609&gt;=Modélisation!$B$21,Modélisation!$A$21,IF(C609&gt;=Modélisation!$B$20,Modélisation!$A$20,IF(C609&gt;=Modélisation!$B$19,Modélisation!$A$19,IF(C609&gt;=Modélisation!$B$18,Modélisation!$A$18,Modélisation!$A$17)))),IF(Modélisation!$B$10=6,IF(C609&gt;=Modélisation!$B$22,Modélisation!$A$22,IF(C609&gt;=Modélisation!$B$21,Modélisation!$A$21,IF(C609&gt;=Modélisation!$B$20,Modélisation!$A$20,IF(C609&gt;=Modélisation!$B$19,Modélisation!$A$19,IF(C609&gt;=Modélisation!$B$18,Modélisation!$A$18,Modélisation!$A$17))))),IF(Modélisation!$B$10=7,IF(C609&gt;=Modélisation!$B$23,Modélisation!$A$23,IF(C609&gt;=Modélisation!$B$22,Modélisation!$A$22,IF(C609&gt;=Modélisation!$B$21,Modélisation!$A$21,IF(C609&gt;=Modélisation!$B$20,Modélisation!$A$20,IF(C609&gt;=Modélisation!$B$19,Modélisation!$A$19,IF(C609&gt;=Modélisation!$B$18,Modélisation!$A$18,Modélisation!$A$17))))))))))))</f>
        <v/>
      </c>
      <c r="F609" s="1" t="str">
        <f>IF(ISBLANK(C609),"",VLOOKUP(E609,Modélisation!$A$17:$H$23,8,FALSE))</f>
        <v/>
      </c>
      <c r="G609" s="4" t="str">
        <f>IF(ISBLANK(C609),"",IF(Modélisation!$B$3="Oui",IF(D609=Liste!$F$2,0%,VLOOKUP(D609,Modélisation!$A$69:$B$86,2,FALSE)),""))</f>
        <v/>
      </c>
      <c r="H609" s="1" t="str">
        <f>IF(ISBLANK(C609),"",IF(Modélisation!$B$3="Oui",F609*(1-G609),F609))</f>
        <v/>
      </c>
    </row>
    <row r="610" spans="1:8" x14ac:dyDescent="0.35">
      <c r="A610" s="2">
        <v>609</v>
      </c>
      <c r="B610" s="36"/>
      <c r="C610" s="39"/>
      <c r="D610" s="37"/>
      <c r="E610" s="1" t="str">
        <f>IF(ISBLANK(C610),"",IF(Modélisation!$B$10=3,IF(C610&gt;=Modélisation!$B$19,Modélisation!$A$19,IF(C610&gt;=Modélisation!$B$18,Modélisation!$A$18,Modélisation!$A$17)),IF(Modélisation!$B$10=4,IF(C610&gt;=Modélisation!$B$20,Modélisation!$A$20,IF(C610&gt;=Modélisation!$B$19,Modélisation!$A$19,IF(C610&gt;=Modélisation!$B$18,Modélisation!$A$18,Modélisation!$A$17))),IF(Modélisation!$B$10=5,IF(C610&gt;=Modélisation!$B$21,Modélisation!$A$21,IF(C610&gt;=Modélisation!$B$20,Modélisation!$A$20,IF(C610&gt;=Modélisation!$B$19,Modélisation!$A$19,IF(C610&gt;=Modélisation!$B$18,Modélisation!$A$18,Modélisation!$A$17)))),IF(Modélisation!$B$10=6,IF(C610&gt;=Modélisation!$B$22,Modélisation!$A$22,IF(C610&gt;=Modélisation!$B$21,Modélisation!$A$21,IF(C610&gt;=Modélisation!$B$20,Modélisation!$A$20,IF(C610&gt;=Modélisation!$B$19,Modélisation!$A$19,IF(C610&gt;=Modélisation!$B$18,Modélisation!$A$18,Modélisation!$A$17))))),IF(Modélisation!$B$10=7,IF(C610&gt;=Modélisation!$B$23,Modélisation!$A$23,IF(C610&gt;=Modélisation!$B$22,Modélisation!$A$22,IF(C610&gt;=Modélisation!$B$21,Modélisation!$A$21,IF(C610&gt;=Modélisation!$B$20,Modélisation!$A$20,IF(C610&gt;=Modélisation!$B$19,Modélisation!$A$19,IF(C610&gt;=Modélisation!$B$18,Modélisation!$A$18,Modélisation!$A$17))))))))))))</f>
        <v/>
      </c>
      <c r="F610" s="1" t="str">
        <f>IF(ISBLANK(C610),"",VLOOKUP(E610,Modélisation!$A$17:$H$23,8,FALSE))</f>
        <v/>
      </c>
      <c r="G610" s="4" t="str">
        <f>IF(ISBLANK(C610),"",IF(Modélisation!$B$3="Oui",IF(D610=Liste!$F$2,0%,VLOOKUP(D610,Modélisation!$A$69:$B$86,2,FALSE)),""))</f>
        <v/>
      </c>
      <c r="H610" s="1" t="str">
        <f>IF(ISBLANK(C610),"",IF(Modélisation!$B$3="Oui",F610*(1-G610),F610))</f>
        <v/>
      </c>
    </row>
    <row r="611" spans="1:8" x14ac:dyDescent="0.35">
      <c r="A611" s="2">
        <v>610</v>
      </c>
      <c r="B611" s="36"/>
      <c r="C611" s="39"/>
      <c r="D611" s="37"/>
      <c r="E611" s="1" t="str">
        <f>IF(ISBLANK(C611),"",IF(Modélisation!$B$10=3,IF(C611&gt;=Modélisation!$B$19,Modélisation!$A$19,IF(C611&gt;=Modélisation!$B$18,Modélisation!$A$18,Modélisation!$A$17)),IF(Modélisation!$B$10=4,IF(C611&gt;=Modélisation!$B$20,Modélisation!$A$20,IF(C611&gt;=Modélisation!$B$19,Modélisation!$A$19,IF(C611&gt;=Modélisation!$B$18,Modélisation!$A$18,Modélisation!$A$17))),IF(Modélisation!$B$10=5,IF(C611&gt;=Modélisation!$B$21,Modélisation!$A$21,IF(C611&gt;=Modélisation!$B$20,Modélisation!$A$20,IF(C611&gt;=Modélisation!$B$19,Modélisation!$A$19,IF(C611&gt;=Modélisation!$B$18,Modélisation!$A$18,Modélisation!$A$17)))),IF(Modélisation!$B$10=6,IF(C611&gt;=Modélisation!$B$22,Modélisation!$A$22,IF(C611&gt;=Modélisation!$B$21,Modélisation!$A$21,IF(C611&gt;=Modélisation!$B$20,Modélisation!$A$20,IF(C611&gt;=Modélisation!$B$19,Modélisation!$A$19,IF(C611&gt;=Modélisation!$B$18,Modélisation!$A$18,Modélisation!$A$17))))),IF(Modélisation!$B$10=7,IF(C611&gt;=Modélisation!$B$23,Modélisation!$A$23,IF(C611&gt;=Modélisation!$B$22,Modélisation!$A$22,IF(C611&gt;=Modélisation!$B$21,Modélisation!$A$21,IF(C611&gt;=Modélisation!$B$20,Modélisation!$A$20,IF(C611&gt;=Modélisation!$B$19,Modélisation!$A$19,IF(C611&gt;=Modélisation!$B$18,Modélisation!$A$18,Modélisation!$A$17))))))))))))</f>
        <v/>
      </c>
      <c r="F611" s="1" t="str">
        <f>IF(ISBLANK(C611),"",VLOOKUP(E611,Modélisation!$A$17:$H$23,8,FALSE))</f>
        <v/>
      </c>
      <c r="G611" s="4" t="str">
        <f>IF(ISBLANK(C611),"",IF(Modélisation!$B$3="Oui",IF(D611=Liste!$F$2,0%,VLOOKUP(D611,Modélisation!$A$69:$B$86,2,FALSE)),""))</f>
        <v/>
      </c>
      <c r="H611" s="1" t="str">
        <f>IF(ISBLANK(C611),"",IF(Modélisation!$B$3="Oui",F611*(1-G611),F611))</f>
        <v/>
      </c>
    </row>
    <row r="612" spans="1:8" x14ac:dyDescent="0.35">
      <c r="A612" s="2">
        <v>611</v>
      </c>
      <c r="B612" s="36"/>
      <c r="C612" s="39"/>
      <c r="D612" s="37"/>
      <c r="E612" s="1" t="str">
        <f>IF(ISBLANK(C612),"",IF(Modélisation!$B$10=3,IF(C612&gt;=Modélisation!$B$19,Modélisation!$A$19,IF(C612&gt;=Modélisation!$B$18,Modélisation!$A$18,Modélisation!$A$17)),IF(Modélisation!$B$10=4,IF(C612&gt;=Modélisation!$B$20,Modélisation!$A$20,IF(C612&gt;=Modélisation!$B$19,Modélisation!$A$19,IF(C612&gt;=Modélisation!$B$18,Modélisation!$A$18,Modélisation!$A$17))),IF(Modélisation!$B$10=5,IF(C612&gt;=Modélisation!$B$21,Modélisation!$A$21,IF(C612&gt;=Modélisation!$B$20,Modélisation!$A$20,IF(C612&gt;=Modélisation!$B$19,Modélisation!$A$19,IF(C612&gt;=Modélisation!$B$18,Modélisation!$A$18,Modélisation!$A$17)))),IF(Modélisation!$B$10=6,IF(C612&gt;=Modélisation!$B$22,Modélisation!$A$22,IF(C612&gt;=Modélisation!$B$21,Modélisation!$A$21,IF(C612&gt;=Modélisation!$B$20,Modélisation!$A$20,IF(C612&gt;=Modélisation!$B$19,Modélisation!$A$19,IF(C612&gt;=Modélisation!$B$18,Modélisation!$A$18,Modélisation!$A$17))))),IF(Modélisation!$B$10=7,IF(C612&gt;=Modélisation!$B$23,Modélisation!$A$23,IF(C612&gt;=Modélisation!$B$22,Modélisation!$A$22,IF(C612&gt;=Modélisation!$B$21,Modélisation!$A$21,IF(C612&gt;=Modélisation!$B$20,Modélisation!$A$20,IF(C612&gt;=Modélisation!$B$19,Modélisation!$A$19,IF(C612&gt;=Modélisation!$B$18,Modélisation!$A$18,Modélisation!$A$17))))))))))))</f>
        <v/>
      </c>
      <c r="F612" s="1" t="str">
        <f>IF(ISBLANK(C612),"",VLOOKUP(E612,Modélisation!$A$17:$H$23,8,FALSE))</f>
        <v/>
      </c>
      <c r="G612" s="4" t="str">
        <f>IF(ISBLANK(C612),"",IF(Modélisation!$B$3="Oui",IF(D612=Liste!$F$2,0%,VLOOKUP(D612,Modélisation!$A$69:$B$86,2,FALSE)),""))</f>
        <v/>
      </c>
      <c r="H612" s="1" t="str">
        <f>IF(ISBLANK(C612),"",IF(Modélisation!$B$3="Oui",F612*(1-G612),F612))</f>
        <v/>
      </c>
    </row>
    <row r="613" spans="1:8" x14ac:dyDescent="0.35">
      <c r="A613" s="2">
        <v>612</v>
      </c>
      <c r="B613" s="36"/>
      <c r="C613" s="39"/>
      <c r="D613" s="37"/>
      <c r="E613" s="1" t="str">
        <f>IF(ISBLANK(C613),"",IF(Modélisation!$B$10=3,IF(C613&gt;=Modélisation!$B$19,Modélisation!$A$19,IF(C613&gt;=Modélisation!$B$18,Modélisation!$A$18,Modélisation!$A$17)),IF(Modélisation!$B$10=4,IF(C613&gt;=Modélisation!$B$20,Modélisation!$A$20,IF(C613&gt;=Modélisation!$B$19,Modélisation!$A$19,IF(C613&gt;=Modélisation!$B$18,Modélisation!$A$18,Modélisation!$A$17))),IF(Modélisation!$B$10=5,IF(C613&gt;=Modélisation!$B$21,Modélisation!$A$21,IF(C613&gt;=Modélisation!$B$20,Modélisation!$A$20,IF(C613&gt;=Modélisation!$B$19,Modélisation!$A$19,IF(C613&gt;=Modélisation!$B$18,Modélisation!$A$18,Modélisation!$A$17)))),IF(Modélisation!$B$10=6,IF(C613&gt;=Modélisation!$B$22,Modélisation!$A$22,IF(C613&gt;=Modélisation!$B$21,Modélisation!$A$21,IF(C613&gt;=Modélisation!$B$20,Modélisation!$A$20,IF(C613&gt;=Modélisation!$B$19,Modélisation!$A$19,IF(C613&gt;=Modélisation!$B$18,Modélisation!$A$18,Modélisation!$A$17))))),IF(Modélisation!$B$10=7,IF(C613&gt;=Modélisation!$B$23,Modélisation!$A$23,IF(C613&gt;=Modélisation!$B$22,Modélisation!$A$22,IF(C613&gt;=Modélisation!$B$21,Modélisation!$A$21,IF(C613&gt;=Modélisation!$B$20,Modélisation!$A$20,IF(C613&gt;=Modélisation!$B$19,Modélisation!$A$19,IF(C613&gt;=Modélisation!$B$18,Modélisation!$A$18,Modélisation!$A$17))))))))))))</f>
        <v/>
      </c>
      <c r="F613" s="1" t="str">
        <f>IF(ISBLANK(C613),"",VLOOKUP(E613,Modélisation!$A$17:$H$23,8,FALSE))</f>
        <v/>
      </c>
      <c r="G613" s="4" t="str">
        <f>IF(ISBLANK(C613),"",IF(Modélisation!$B$3="Oui",IF(D613=Liste!$F$2,0%,VLOOKUP(D613,Modélisation!$A$69:$B$86,2,FALSE)),""))</f>
        <v/>
      </c>
      <c r="H613" s="1" t="str">
        <f>IF(ISBLANK(C613),"",IF(Modélisation!$B$3="Oui",F613*(1-G613),F613))</f>
        <v/>
      </c>
    </row>
    <row r="614" spans="1:8" x14ac:dyDescent="0.35">
      <c r="A614" s="2">
        <v>613</v>
      </c>
      <c r="B614" s="36"/>
      <c r="C614" s="39"/>
      <c r="D614" s="37"/>
      <c r="E614" s="1" t="str">
        <f>IF(ISBLANK(C614),"",IF(Modélisation!$B$10=3,IF(C614&gt;=Modélisation!$B$19,Modélisation!$A$19,IF(C614&gt;=Modélisation!$B$18,Modélisation!$A$18,Modélisation!$A$17)),IF(Modélisation!$B$10=4,IF(C614&gt;=Modélisation!$B$20,Modélisation!$A$20,IF(C614&gt;=Modélisation!$B$19,Modélisation!$A$19,IF(C614&gt;=Modélisation!$B$18,Modélisation!$A$18,Modélisation!$A$17))),IF(Modélisation!$B$10=5,IF(C614&gt;=Modélisation!$B$21,Modélisation!$A$21,IF(C614&gt;=Modélisation!$B$20,Modélisation!$A$20,IF(C614&gt;=Modélisation!$B$19,Modélisation!$A$19,IF(C614&gt;=Modélisation!$B$18,Modélisation!$A$18,Modélisation!$A$17)))),IF(Modélisation!$B$10=6,IF(C614&gt;=Modélisation!$B$22,Modélisation!$A$22,IF(C614&gt;=Modélisation!$B$21,Modélisation!$A$21,IF(C614&gt;=Modélisation!$B$20,Modélisation!$A$20,IF(C614&gt;=Modélisation!$B$19,Modélisation!$A$19,IF(C614&gt;=Modélisation!$B$18,Modélisation!$A$18,Modélisation!$A$17))))),IF(Modélisation!$B$10=7,IF(C614&gt;=Modélisation!$B$23,Modélisation!$A$23,IF(C614&gt;=Modélisation!$B$22,Modélisation!$A$22,IF(C614&gt;=Modélisation!$B$21,Modélisation!$A$21,IF(C614&gt;=Modélisation!$B$20,Modélisation!$A$20,IF(C614&gt;=Modélisation!$B$19,Modélisation!$A$19,IF(C614&gt;=Modélisation!$B$18,Modélisation!$A$18,Modélisation!$A$17))))))))))))</f>
        <v/>
      </c>
      <c r="F614" s="1" t="str">
        <f>IF(ISBLANK(C614),"",VLOOKUP(E614,Modélisation!$A$17:$H$23,8,FALSE))</f>
        <v/>
      </c>
      <c r="G614" s="4" t="str">
        <f>IF(ISBLANK(C614),"",IF(Modélisation!$B$3="Oui",IF(D614=Liste!$F$2,0%,VLOOKUP(D614,Modélisation!$A$69:$B$86,2,FALSE)),""))</f>
        <v/>
      </c>
      <c r="H614" s="1" t="str">
        <f>IF(ISBLANK(C614),"",IF(Modélisation!$B$3="Oui",F614*(1-G614),F614))</f>
        <v/>
      </c>
    </row>
    <row r="615" spans="1:8" x14ac:dyDescent="0.35">
      <c r="A615" s="2">
        <v>614</v>
      </c>
      <c r="B615" s="36"/>
      <c r="C615" s="39"/>
      <c r="D615" s="37"/>
      <c r="E615" s="1" t="str">
        <f>IF(ISBLANK(C615),"",IF(Modélisation!$B$10=3,IF(C615&gt;=Modélisation!$B$19,Modélisation!$A$19,IF(C615&gt;=Modélisation!$B$18,Modélisation!$A$18,Modélisation!$A$17)),IF(Modélisation!$B$10=4,IF(C615&gt;=Modélisation!$B$20,Modélisation!$A$20,IF(C615&gt;=Modélisation!$B$19,Modélisation!$A$19,IF(C615&gt;=Modélisation!$B$18,Modélisation!$A$18,Modélisation!$A$17))),IF(Modélisation!$B$10=5,IF(C615&gt;=Modélisation!$B$21,Modélisation!$A$21,IF(C615&gt;=Modélisation!$B$20,Modélisation!$A$20,IF(C615&gt;=Modélisation!$B$19,Modélisation!$A$19,IF(C615&gt;=Modélisation!$B$18,Modélisation!$A$18,Modélisation!$A$17)))),IF(Modélisation!$B$10=6,IF(C615&gt;=Modélisation!$B$22,Modélisation!$A$22,IF(C615&gt;=Modélisation!$B$21,Modélisation!$A$21,IF(C615&gt;=Modélisation!$B$20,Modélisation!$A$20,IF(C615&gt;=Modélisation!$B$19,Modélisation!$A$19,IF(C615&gt;=Modélisation!$B$18,Modélisation!$A$18,Modélisation!$A$17))))),IF(Modélisation!$B$10=7,IF(C615&gt;=Modélisation!$B$23,Modélisation!$A$23,IF(C615&gt;=Modélisation!$B$22,Modélisation!$A$22,IF(C615&gt;=Modélisation!$B$21,Modélisation!$A$21,IF(C615&gt;=Modélisation!$B$20,Modélisation!$A$20,IF(C615&gt;=Modélisation!$B$19,Modélisation!$A$19,IF(C615&gt;=Modélisation!$B$18,Modélisation!$A$18,Modélisation!$A$17))))))))))))</f>
        <v/>
      </c>
      <c r="F615" s="1" t="str">
        <f>IF(ISBLANK(C615),"",VLOOKUP(E615,Modélisation!$A$17:$H$23,8,FALSE))</f>
        <v/>
      </c>
      <c r="G615" s="4" t="str">
        <f>IF(ISBLANK(C615),"",IF(Modélisation!$B$3="Oui",IF(D615=Liste!$F$2,0%,VLOOKUP(D615,Modélisation!$A$69:$B$86,2,FALSE)),""))</f>
        <v/>
      </c>
      <c r="H615" s="1" t="str">
        <f>IF(ISBLANK(C615),"",IF(Modélisation!$B$3="Oui",F615*(1-G615),F615))</f>
        <v/>
      </c>
    </row>
    <row r="616" spans="1:8" x14ac:dyDescent="0.35">
      <c r="A616" s="2">
        <v>615</v>
      </c>
      <c r="B616" s="36"/>
      <c r="C616" s="39"/>
      <c r="D616" s="37"/>
      <c r="E616" s="1" t="str">
        <f>IF(ISBLANK(C616),"",IF(Modélisation!$B$10=3,IF(C616&gt;=Modélisation!$B$19,Modélisation!$A$19,IF(C616&gt;=Modélisation!$B$18,Modélisation!$A$18,Modélisation!$A$17)),IF(Modélisation!$B$10=4,IF(C616&gt;=Modélisation!$B$20,Modélisation!$A$20,IF(C616&gt;=Modélisation!$B$19,Modélisation!$A$19,IF(C616&gt;=Modélisation!$B$18,Modélisation!$A$18,Modélisation!$A$17))),IF(Modélisation!$B$10=5,IF(C616&gt;=Modélisation!$B$21,Modélisation!$A$21,IF(C616&gt;=Modélisation!$B$20,Modélisation!$A$20,IF(C616&gt;=Modélisation!$B$19,Modélisation!$A$19,IF(C616&gt;=Modélisation!$B$18,Modélisation!$A$18,Modélisation!$A$17)))),IF(Modélisation!$B$10=6,IF(C616&gt;=Modélisation!$B$22,Modélisation!$A$22,IF(C616&gt;=Modélisation!$B$21,Modélisation!$A$21,IF(C616&gt;=Modélisation!$B$20,Modélisation!$A$20,IF(C616&gt;=Modélisation!$B$19,Modélisation!$A$19,IF(C616&gt;=Modélisation!$B$18,Modélisation!$A$18,Modélisation!$A$17))))),IF(Modélisation!$B$10=7,IF(C616&gt;=Modélisation!$B$23,Modélisation!$A$23,IF(C616&gt;=Modélisation!$B$22,Modélisation!$A$22,IF(C616&gt;=Modélisation!$B$21,Modélisation!$A$21,IF(C616&gt;=Modélisation!$B$20,Modélisation!$A$20,IF(C616&gt;=Modélisation!$B$19,Modélisation!$A$19,IF(C616&gt;=Modélisation!$B$18,Modélisation!$A$18,Modélisation!$A$17))))))))))))</f>
        <v/>
      </c>
      <c r="F616" s="1" t="str">
        <f>IF(ISBLANK(C616),"",VLOOKUP(E616,Modélisation!$A$17:$H$23,8,FALSE))</f>
        <v/>
      </c>
      <c r="G616" s="4" t="str">
        <f>IF(ISBLANK(C616),"",IF(Modélisation!$B$3="Oui",IF(D616=Liste!$F$2,0%,VLOOKUP(D616,Modélisation!$A$69:$B$86,2,FALSE)),""))</f>
        <v/>
      </c>
      <c r="H616" s="1" t="str">
        <f>IF(ISBLANK(C616),"",IF(Modélisation!$B$3="Oui",F616*(1-G616),F616))</f>
        <v/>
      </c>
    </row>
    <row r="617" spans="1:8" x14ac:dyDescent="0.35">
      <c r="A617" s="2">
        <v>616</v>
      </c>
      <c r="B617" s="36"/>
      <c r="C617" s="39"/>
      <c r="D617" s="37"/>
      <c r="E617" s="1" t="str">
        <f>IF(ISBLANK(C617),"",IF(Modélisation!$B$10=3,IF(C617&gt;=Modélisation!$B$19,Modélisation!$A$19,IF(C617&gt;=Modélisation!$B$18,Modélisation!$A$18,Modélisation!$A$17)),IF(Modélisation!$B$10=4,IF(C617&gt;=Modélisation!$B$20,Modélisation!$A$20,IF(C617&gt;=Modélisation!$B$19,Modélisation!$A$19,IF(C617&gt;=Modélisation!$B$18,Modélisation!$A$18,Modélisation!$A$17))),IF(Modélisation!$B$10=5,IF(C617&gt;=Modélisation!$B$21,Modélisation!$A$21,IF(C617&gt;=Modélisation!$B$20,Modélisation!$A$20,IF(C617&gt;=Modélisation!$B$19,Modélisation!$A$19,IF(C617&gt;=Modélisation!$B$18,Modélisation!$A$18,Modélisation!$A$17)))),IF(Modélisation!$B$10=6,IF(C617&gt;=Modélisation!$B$22,Modélisation!$A$22,IF(C617&gt;=Modélisation!$B$21,Modélisation!$A$21,IF(C617&gt;=Modélisation!$B$20,Modélisation!$A$20,IF(C617&gt;=Modélisation!$B$19,Modélisation!$A$19,IF(C617&gt;=Modélisation!$B$18,Modélisation!$A$18,Modélisation!$A$17))))),IF(Modélisation!$B$10=7,IF(C617&gt;=Modélisation!$B$23,Modélisation!$A$23,IF(C617&gt;=Modélisation!$B$22,Modélisation!$A$22,IF(C617&gt;=Modélisation!$B$21,Modélisation!$A$21,IF(C617&gt;=Modélisation!$B$20,Modélisation!$A$20,IF(C617&gt;=Modélisation!$B$19,Modélisation!$A$19,IF(C617&gt;=Modélisation!$B$18,Modélisation!$A$18,Modélisation!$A$17))))))))))))</f>
        <v/>
      </c>
      <c r="F617" s="1" t="str">
        <f>IF(ISBLANK(C617),"",VLOOKUP(E617,Modélisation!$A$17:$H$23,8,FALSE))</f>
        <v/>
      </c>
      <c r="G617" s="4" t="str">
        <f>IF(ISBLANK(C617),"",IF(Modélisation!$B$3="Oui",IF(D617=Liste!$F$2,0%,VLOOKUP(D617,Modélisation!$A$69:$B$86,2,FALSE)),""))</f>
        <v/>
      </c>
      <c r="H617" s="1" t="str">
        <f>IF(ISBLANK(C617),"",IF(Modélisation!$B$3="Oui",F617*(1-G617),F617))</f>
        <v/>
      </c>
    </row>
    <row r="618" spans="1:8" x14ac:dyDescent="0.35">
      <c r="A618" s="2">
        <v>617</v>
      </c>
      <c r="B618" s="36"/>
      <c r="C618" s="39"/>
      <c r="D618" s="37"/>
      <c r="E618" s="1" t="str">
        <f>IF(ISBLANK(C618),"",IF(Modélisation!$B$10=3,IF(C618&gt;=Modélisation!$B$19,Modélisation!$A$19,IF(C618&gt;=Modélisation!$B$18,Modélisation!$A$18,Modélisation!$A$17)),IF(Modélisation!$B$10=4,IF(C618&gt;=Modélisation!$B$20,Modélisation!$A$20,IF(C618&gt;=Modélisation!$B$19,Modélisation!$A$19,IF(C618&gt;=Modélisation!$B$18,Modélisation!$A$18,Modélisation!$A$17))),IF(Modélisation!$B$10=5,IF(C618&gt;=Modélisation!$B$21,Modélisation!$A$21,IF(C618&gt;=Modélisation!$B$20,Modélisation!$A$20,IF(C618&gt;=Modélisation!$B$19,Modélisation!$A$19,IF(C618&gt;=Modélisation!$B$18,Modélisation!$A$18,Modélisation!$A$17)))),IF(Modélisation!$B$10=6,IF(C618&gt;=Modélisation!$B$22,Modélisation!$A$22,IF(C618&gt;=Modélisation!$B$21,Modélisation!$A$21,IF(C618&gt;=Modélisation!$B$20,Modélisation!$A$20,IF(C618&gt;=Modélisation!$B$19,Modélisation!$A$19,IF(C618&gt;=Modélisation!$B$18,Modélisation!$A$18,Modélisation!$A$17))))),IF(Modélisation!$B$10=7,IF(C618&gt;=Modélisation!$B$23,Modélisation!$A$23,IF(C618&gt;=Modélisation!$B$22,Modélisation!$A$22,IF(C618&gt;=Modélisation!$B$21,Modélisation!$A$21,IF(C618&gt;=Modélisation!$B$20,Modélisation!$A$20,IF(C618&gt;=Modélisation!$B$19,Modélisation!$A$19,IF(C618&gt;=Modélisation!$B$18,Modélisation!$A$18,Modélisation!$A$17))))))))))))</f>
        <v/>
      </c>
      <c r="F618" s="1" t="str">
        <f>IF(ISBLANK(C618),"",VLOOKUP(E618,Modélisation!$A$17:$H$23,8,FALSE))</f>
        <v/>
      </c>
      <c r="G618" s="4" t="str">
        <f>IF(ISBLANK(C618),"",IF(Modélisation!$B$3="Oui",IF(D618=Liste!$F$2,0%,VLOOKUP(D618,Modélisation!$A$69:$B$86,2,FALSE)),""))</f>
        <v/>
      </c>
      <c r="H618" s="1" t="str">
        <f>IF(ISBLANK(C618),"",IF(Modélisation!$B$3="Oui",F618*(1-G618),F618))</f>
        <v/>
      </c>
    </row>
    <row r="619" spans="1:8" x14ac:dyDescent="0.35">
      <c r="A619" s="2">
        <v>618</v>
      </c>
      <c r="B619" s="36"/>
      <c r="C619" s="39"/>
      <c r="D619" s="37"/>
      <c r="E619" s="1" t="str">
        <f>IF(ISBLANK(C619),"",IF(Modélisation!$B$10=3,IF(C619&gt;=Modélisation!$B$19,Modélisation!$A$19,IF(C619&gt;=Modélisation!$B$18,Modélisation!$A$18,Modélisation!$A$17)),IF(Modélisation!$B$10=4,IF(C619&gt;=Modélisation!$B$20,Modélisation!$A$20,IF(C619&gt;=Modélisation!$B$19,Modélisation!$A$19,IF(C619&gt;=Modélisation!$B$18,Modélisation!$A$18,Modélisation!$A$17))),IF(Modélisation!$B$10=5,IF(C619&gt;=Modélisation!$B$21,Modélisation!$A$21,IF(C619&gt;=Modélisation!$B$20,Modélisation!$A$20,IF(C619&gt;=Modélisation!$B$19,Modélisation!$A$19,IF(C619&gt;=Modélisation!$B$18,Modélisation!$A$18,Modélisation!$A$17)))),IF(Modélisation!$B$10=6,IF(C619&gt;=Modélisation!$B$22,Modélisation!$A$22,IF(C619&gt;=Modélisation!$B$21,Modélisation!$A$21,IF(C619&gt;=Modélisation!$B$20,Modélisation!$A$20,IF(C619&gt;=Modélisation!$B$19,Modélisation!$A$19,IF(C619&gt;=Modélisation!$B$18,Modélisation!$A$18,Modélisation!$A$17))))),IF(Modélisation!$B$10=7,IF(C619&gt;=Modélisation!$B$23,Modélisation!$A$23,IF(C619&gt;=Modélisation!$B$22,Modélisation!$A$22,IF(C619&gt;=Modélisation!$B$21,Modélisation!$A$21,IF(C619&gt;=Modélisation!$B$20,Modélisation!$A$20,IF(C619&gt;=Modélisation!$B$19,Modélisation!$A$19,IF(C619&gt;=Modélisation!$B$18,Modélisation!$A$18,Modélisation!$A$17))))))))))))</f>
        <v/>
      </c>
      <c r="F619" s="1" t="str">
        <f>IF(ISBLANK(C619),"",VLOOKUP(E619,Modélisation!$A$17:$H$23,8,FALSE))</f>
        <v/>
      </c>
      <c r="G619" s="4" t="str">
        <f>IF(ISBLANK(C619),"",IF(Modélisation!$B$3="Oui",IF(D619=Liste!$F$2,0%,VLOOKUP(D619,Modélisation!$A$69:$B$86,2,FALSE)),""))</f>
        <v/>
      </c>
      <c r="H619" s="1" t="str">
        <f>IF(ISBLANK(C619),"",IF(Modélisation!$B$3="Oui",F619*(1-G619),F619))</f>
        <v/>
      </c>
    </row>
    <row r="620" spans="1:8" x14ac:dyDescent="0.35">
      <c r="A620" s="2">
        <v>619</v>
      </c>
      <c r="B620" s="36"/>
      <c r="C620" s="39"/>
      <c r="D620" s="37"/>
      <c r="E620" s="1" t="str">
        <f>IF(ISBLANK(C620),"",IF(Modélisation!$B$10=3,IF(C620&gt;=Modélisation!$B$19,Modélisation!$A$19,IF(C620&gt;=Modélisation!$B$18,Modélisation!$A$18,Modélisation!$A$17)),IF(Modélisation!$B$10=4,IF(C620&gt;=Modélisation!$B$20,Modélisation!$A$20,IF(C620&gt;=Modélisation!$B$19,Modélisation!$A$19,IF(C620&gt;=Modélisation!$B$18,Modélisation!$A$18,Modélisation!$A$17))),IF(Modélisation!$B$10=5,IF(C620&gt;=Modélisation!$B$21,Modélisation!$A$21,IF(C620&gt;=Modélisation!$B$20,Modélisation!$A$20,IF(C620&gt;=Modélisation!$B$19,Modélisation!$A$19,IF(C620&gt;=Modélisation!$B$18,Modélisation!$A$18,Modélisation!$A$17)))),IF(Modélisation!$B$10=6,IF(C620&gt;=Modélisation!$B$22,Modélisation!$A$22,IF(C620&gt;=Modélisation!$B$21,Modélisation!$A$21,IF(C620&gt;=Modélisation!$B$20,Modélisation!$A$20,IF(C620&gt;=Modélisation!$B$19,Modélisation!$A$19,IF(C620&gt;=Modélisation!$B$18,Modélisation!$A$18,Modélisation!$A$17))))),IF(Modélisation!$B$10=7,IF(C620&gt;=Modélisation!$B$23,Modélisation!$A$23,IF(C620&gt;=Modélisation!$B$22,Modélisation!$A$22,IF(C620&gt;=Modélisation!$B$21,Modélisation!$A$21,IF(C620&gt;=Modélisation!$B$20,Modélisation!$A$20,IF(C620&gt;=Modélisation!$B$19,Modélisation!$A$19,IF(C620&gt;=Modélisation!$B$18,Modélisation!$A$18,Modélisation!$A$17))))))))))))</f>
        <v/>
      </c>
      <c r="F620" s="1" t="str">
        <f>IF(ISBLANK(C620),"",VLOOKUP(E620,Modélisation!$A$17:$H$23,8,FALSE))</f>
        <v/>
      </c>
      <c r="G620" s="4" t="str">
        <f>IF(ISBLANK(C620),"",IF(Modélisation!$B$3="Oui",IF(D620=Liste!$F$2,0%,VLOOKUP(D620,Modélisation!$A$69:$B$86,2,FALSE)),""))</f>
        <v/>
      </c>
      <c r="H620" s="1" t="str">
        <f>IF(ISBLANK(C620),"",IF(Modélisation!$B$3="Oui",F620*(1-G620),F620))</f>
        <v/>
      </c>
    </row>
    <row r="621" spans="1:8" x14ac:dyDescent="0.35">
      <c r="A621" s="2">
        <v>620</v>
      </c>
      <c r="B621" s="36"/>
      <c r="C621" s="39"/>
      <c r="D621" s="37"/>
      <c r="E621" s="1" t="str">
        <f>IF(ISBLANK(C621),"",IF(Modélisation!$B$10=3,IF(C621&gt;=Modélisation!$B$19,Modélisation!$A$19,IF(C621&gt;=Modélisation!$B$18,Modélisation!$A$18,Modélisation!$A$17)),IF(Modélisation!$B$10=4,IF(C621&gt;=Modélisation!$B$20,Modélisation!$A$20,IF(C621&gt;=Modélisation!$B$19,Modélisation!$A$19,IF(C621&gt;=Modélisation!$B$18,Modélisation!$A$18,Modélisation!$A$17))),IF(Modélisation!$B$10=5,IF(C621&gt;=Modélisation!$B$21,Modélisation!$A$21,IF(C621&gt;=Modélisation!$B$20,Modélisation!$A$20,IF(C621&gt;=Modélisation!$B$19,Modélisation!$A$19,IF(C621&gt;=Modélisation!$B$18,Modélisation!$A$18,Modélisation!$A$17)))),IF(Modélisation!$B$10=6,IF(C621&gt;=Modélisation!$B$22,Modélisation!$A$22,IF(C621&gt;=Modélisation!$B$21,Modélisation!$A$21,IF(C621&gt;=Modélisation!$B$20,Modélisation!$A$20,IF(C621&gt;=Modélisation!$B$19,Modélisation!$A$19,IF(C621&gt;=Modélisation!$B$18,Modélisation!$A$18,Modélisation!$A$17))))),IF(Modélisation!$B$10=7,IF(C621&gt;=Modélisation!$B$23,Modélisation!$A$23,IF(C621&gt;=Modélisation!$B$22,Modélisation!$A$22,IF(C621&gt;=Modélisation!$B$21,Modélisation!$A$21,IF(C621&gt;=Modélisation!$B$20,Modélisation!$A$20,IF(C621&gt;=Modélisation!$B$19,Modélisation!$A$19,IF(C621&gt;=Modélisation!$B$18,Modélisation!$A$18,Modélisation!$A$17))))))))))))</f>
        <v/>
      </c>
      <c r="F621" s="1" t="str">
        <f>IF(ISBLANK(C621),"",VLOOKUP(E621,Modélisation!$A$17:$H$23,8,FALSE))</f>
        <v/>
      </c>
      <c r="G621" s="4" t="str">
        <f>IF(ISBLANK(C621),"",IF(Modélisation!$B$3="Oui",IF(D621=Liste!$F$2,0%,VLOOKUP(D621,Modélisation!$A$69:$B$86,2,FALSE)),""))</f>
        <v/>
      </c>
      <c r="H621" s="1" t="str">
        <f>IF(ISBLANK(C621),"",IF(Modélisation!$B$3="Oui",F621*(1-G621),F621))</f>
        <v/>
      </c>
    </row>
    <row r="622" spans="1:8" x14ac:dyDescent="0.35">
      <c r="A622" s="2">
        <v>621</v>
      </c>
      <c r="B622" s="36"/>
      <c r="C622" s="39"/>
      <c r="D622" s="37"/>
      <c r="E622" s="1" t="str">
        <f>IF(ISBLANK(C622),"",IF(Modélisation!$B$10=3,IF(C622&gt;=Modélisation!$B$19,Modélisation!$A$19,IF(C622&gt;=Modélisation!$B$18,Modélisation!$A$18,Modélisation!$A$17)),IF(Modélisation!$B$10=4,IF(C622&gt;=Modélisation!$B$20,Modélisation!$A$20,IF(C622&gt;=Modélisation!$B$19,Modélisation!$A$19,IF(C622&gt;=Modélisation!$B$18,Modélisation!$A$18,Modélisation!$A$17))),IF(Modélisation!$B$10=5,IF(C622&gt;=Modélisation!$B$21,Modélisation!$A$21,IF(C622&gt;=Modélisation!$B$20,Modélisation!$A$20,IF(C622&gt;=Modélisation!$B$19,Modélisation!$A$19,IF(C622&gt;=Modélisation!$B$18,Modélisation!$A$18,Modélisation!$A$17)))),IF(Modélisation!$B$10=6,IF(C622&gt;=Modélisation!$B$22,Modélisation!$A$22,IF(C622&gt;=Modélisation!$B$21,Modélisation!$A$21,IF(C622&gt;=Modélisation!$B$20,Modélisation!$A$20,IF(C622&gt;=Modélisation!$B$19,Modélisation!$A$19,IF(C622&gt;=Modélisation!$B$18,Modélisation!$A$18,Modélisation!$A$17))))),IF(Modélisation!$B$10=7,IF(C622&gt;=Modélisation!$B$23,Modélisation!$A$23,IF(C622&gt;=Modélisation!$B$22,Modélisation!$A$22,IF(C622&gt;=Modélisation!$B$21,Modélisation!$A$21,IF(C622&gt;=Modélisation!$B$20,Modélisation!$A$20,IF(C622&gt;=Modélisation!$B$19,Modélisation!$A$19,IF(C622&gt;=Modélisation!$B$18,Modélisation!$A$18,Modélisation!$A$17))))))))))))</f>
        <v/>
      </c>
      <c r="F622" s="1" t="str">
        <f>IF(ISBLANK(C622),"",VLOOKUP(E622,Modélisation!$A$17:$H$23,8,FALSE))</f>
        <v/>
      </c>
      <c r="G622" s="4" t="str">
        <f>IF(ISBLANK(C622),"",IF(Modélisation!$B$3="Oui",IF(D622=Liste!$F$2,0%,VLOOKUP(D622,Modélisation!$A$69:$B$86,2,FALSE)),""))</f>
        <v/>
      </c>
      <c r="H622" s="1" t="str">
        <f>IF(ISBLANK(C622),"",IF(Modélisation!$B$3="Oui",F622*(1-G622),F622))</f>
        <v/>
      </c>
    </row>
    <row r="623" spans="1:8" x14ac:dyDescent="0.35">
      <c r="A623" s="2">
        <v>622</v>
      </c>
      <c r="B623" s="36"/>
      <c r="C623" s="39"/>
      <c r="D623" s="37"/>
      <c r="E623" s="1" t="str">
        <f>IF(ISBLANK(C623),"",IF(Modélisation!$B$10=3,IF(C623&gt;=Modélisation!$B$19,Modélisation!$A$19,IF(C623&gt;=Modélisation!$B$18,Modélisation!$A$18,Modélisation!$A$17)),IF(Modélisation!$B$10=4,IF(C623&gt;=Modélisation!$B$20,Modélisation!$A$20,IF(C623&gt;=Modélisation!$B$19,Modélisation!$A$19,IF(C623&gt;=Modélisation!$B$18,Modélisation!$A$18,Modélisation!$A$17))),IF(Modélisation!$B$10=5,IF(C623&gt;=Modélisation!$B$21,Modélisation!$A$21,IF(C623&gt;=Modélisation!$B$20,Modélisation!$A$20,IF(C623&gt;=Modélisation!$B$19,Modélisation!$A$19,IF(C623&gt;=Modélisation!$B$18,Modélisation!$A$18,Modélisation!$A$17)))),IF(Modélisation!$B$10=6,IF(C623&gt;=Modélisation!$B$22,Modélisation!$A$22,IF(C623&gt;=Modélisation!$B$21,Modélisation!$A$21,IF(C623&gt;=Modélisation!$B$20,Modélisation!$A$20,IF(C623&gt;=Modélisation!$B$19,Modélisation!$A$19,IF(C623&gt;=Modélisation!$B$18,Modélisation!$A$18,Modélisation!$A$17))))),IF(Modélisation!$B$10=7,IF(C623&gt;=Modélisation!$B$23,Modélisation!$A$23,IF(C623&gt;=Modélisation!$B$22,Modélisation!$A$22,IF(C623&gt;=Modélisation!$B$21,Modélisation!$A$21,IF(C623&gt;=Modélisation!$B$20,Modélisation!$A$20,IF(C623&gt;=Modélisation!$B$19,Modélisation!$A$19,IF(C623&gt;=Modélisation!$B$18,Modélisation!$A$18,Modélisation!$A$17))))))))))))</f>
        <v/>
      </c>
      <c r="F623" s="1" t="str">
        <f>IF(ISBLANK(C623),"",VLOOKUP(E623,Modélisation!$A$17:$H$23,8,FALSE))</f>
        <v/>
      </c>
      <c r="G623" s="4" t="str">
        <f>IF(ISBLANK(C623),"",IF(Modélisation!$B$3="Oui",IF(D623=Liste!$F$2,0%,VLOOKUP(D623,Modélisation!$A$69:$B$86,2,FALSE)),""))</f>
        <v/>
      </c>
      <c r="H623" s="1" t="str">
        <f>IF(ISBLANK(C623),"",IF(Modélisation!$B$3="Oui",F623*(1-G623),F623))</f>
        <v/>
      </c>
    </row>
    <row r="624" spans="1:8" x14ac:dyDescent="0.35">
      <c r="A624" s="2">
        <v>623</v>
      </c>
      <c r="B624" s="36"/>
      <c r="C624" s="39"/>
      <c r="D624" s="37"/>
      <c r="E624" s="1" t="str">
        <f>IF(ISBLANK(C624),"",IF(Modélisation!$B$10=3,IF(C624&gt;=Modélisation!$B$19,Modélisation!$A$19,IF(C624&gt;=Modélisation!$B$18,Modélisation!$A$18,Modélisation!$A$17)),IF(Modélisation!$B$10=4,IF(C624&gt;=Modélisation!$B$20,Modélisation!$A$20,IF(C624&gt;=Modélisation!$B$19,Modélisation!$A$19,IF(C624&gt;=Modélisation!$B$18,Modélisation!$A$18,Modélisation!$A$17))),IF(Modélisation!$B$10=5,IF(C624&gt;=Modélisation!$B$21,Modélisation!$A$21,IF(C624&gt;=Modélisation!$B$20,Modélisation!$A$20,IF(C624&gt;=Modélisation!$B$19,Modélisation!$A$19,IF(C624&gt;=Modélisation!$B$18,Modélisation!$A$18,Modélisation!$A$17)))),IF(Modélisation!$B$10=6,IF(C624&gt;=Modélisation!$B$22,Modélisation!$A$22,IF(C624&gt;=Modélisation!$B$21,Modélisation!$A$21,IF(C624&gt;=Modélisation!$B$20,Modélisation!$A$20,IF(C624&gt;=Modélisation!$B$19,Modélisation!$A$19,IF(C624&gt;=Modélisation!$B$18,Modélisation!$A$18,Modélisation!$A$17))))),IF(Modélisation!$B$10=7,IF(C624&gt;=Modélisation!$B$23,Modélisation!$A$23,IF(C624&gt;=Modélisation!$B$22,Modélisation!$A$22,IF(C624&gt;=Modélisation!$B$21,Modélisation!$A$21,IF(C624&gt;=Modélisation!$B$20,Modélisation!$A$20,IF(C624&gt;=Modélisation!$B$19,Modélisation!$A$19,IF(C624&gt;=Modélisation!$B$18,Modélisation!$A$18,Modélisation!$A$17))))))))))))</f>
        <v/>
      </c>
      <c r="F624" s="1" t="str">
        <f>IF(ISBLANK(C624),"",VLOOKUP(E624,Modélisation!$A$17:$H$23,8,FALSE))</f>
        <v/>
      </c>
      <c r="G624" s="4" t="str">
        <f>IF(ISBLANK(C624),"",IF(Modélisation!$B$3="Oui",IF(D624=Liste!$F$2,0%,VLOOKUP(D624,Modélisation!$A$69:$B$86,2,FALSE)),""))</f>
        <v/>
      </c>
      <c r="H624" s="1" t="str">
        <f>IF(ISBLANK(C624),"",IF(Modélisation!$B$3="Oui",F624*(1-G624),F624))</f>
        <v/>
      </c>
    </row>
    <row r="625" spans="1:8" x14ac:dyDescent="0.35">
      <c r="A625" s="2">
        <v>624</v>
      </c>
      <c r="B625" s="36"/>
      <c r="C625" s="39"/>
      <c r="D625" s="37"/>
      <c r="E625" s="1" t="str">
        <f>IF(ISBLANK(C625),"",IF(Modélisation!$B$10=3,IF(C625&gt;=Modélisation!$B$19,Modélisation!$A$19,IF(C625&gt;=Modélisation!$B$18,Modélisation!$A$18,Modélisation!$A$17)),IF(Modélisation!$B$10=4,IF(C625&gt;=Modélisation!$B$20,Modélisation!$A$20,IF(C625&gt;=Modélisation!$B$19,Modélisation!$A$19,IF(C625&gt;=Modélisation!$B$18,Modélisation!$A$18,Modélisation!$A$17))),IF(Modélisation!$B$10=5,IF(C625&gt;=Modélisation!$B$21,Modélisation!$A$21,IF(C625&gt;=Modélisation!$B$20,Modélisation!$A$20,IF(C625&gt;=Modélisation!$B$19,Modélisation!$A$19,IF(C625&gt;=Modélisation!$B$18,Modélisation!$A$18,Modélisation!$A$17)))),IF(Modélisation!$B$10=6,IF(C625&gt;=Modélisation!$B$22,Modélisation!$A$22,IF(C625&gt;=Modélisation!$B$21,Modélisation!$A$21,IF(C625&gt;=Modélisation!$B$20,Modélisation!$A$20,IF(C625&gt;=Modélisation!$B$19,Modélisation!$A$19,IF(C625&gt;=Modélisation!$B$18,Modélisation!$A$18,Modélisation!$A$17))))),IF(Modélisation!$B$10=7,IF(C625&gt;=Modélisation!$B$23,Modélisation!$A$23,IF(C625&gt;=Modélisation!$B$22,Modélisation!$A$22,IF(C625&gt;=Modélisation!$B$21,Modélisation!$A$21,IF(C625&gt;=Modélisation!$B$20,Modélisation!$A$20,IF(C625&gt;=Modélisation!$B$19,Modélisation!$A$19,IF(C625&gt;=Modélisation!$B$18,Modélisation!$A$18,Modélisation!$A$17))))))))))))</f>
        <v/>
      </c>
      <c r="F625" s="1" t="str">
        <f>IF(ISBLANK(C625),"",VLOOKUP(E625,Modélisation!$A$17:$H$23,8,FALSE))</f>
        <v/>
      </c>
      <c r="G625" s="4" t="str">
        <f>IF(ISBLANK(C625),"",IF(Modélisation!$B$3="Oui",IF(D625=Liste!$F$2,0%,VLOOKUP(D625,Modélisation!$A$69:$B$86,2,FALSE)),""))</f>
        <v/>
      </c>
      <c r="H625" s="1" t="str">
        <f>IF(ISBLANK(C625),"",IF(Modélisation!$B$3="Oui",F625*(1-G625),F625))</f>
        <v/>
      </c>
    </row>
    <row r="626" spans="1:8" x14ac:dyDescent="0.35">
      <c r="A626" s="2">
        <v>625</v>
      </c>
      <c r="B626" s="36"/>
      <c r="C626" s="39"/>
      <c r="D626" s="37"/>
      <c r="E626" s="1" t="str">
        <f>IF(ISBLANK(C626),"",IF(Modélisation!$B$10=3,IF(C626&gt;=Modélisation!$B$19,Modélisation!$A$19,IF(C626&gt;=Modélisation!$B$18,Modélisation!$A$18,Modélisation!$A$17)),IF(Modélisation!$B$10=4,IF(C626&gt;=Modélisation!$B$20,Modélisation!$A$20,IF(C626&gt;=Modélisation!$B$19,Modélisation!$A$19,IF(C626&gt;=Modélisation!$B$18,Modélisation!$A$18,Modélisation!$A$17))),IF(Modélisation!$B$10=5,IF(C626&gt;=Modélisation!$B$21,Modélisation!$A$21,IF(C626&gt;=Modélisation!$B$20,Modélisation!$A$20,IF(C626&gt;=Modélisation!$B$19,Modélisation!$A$19,IF(C626&gt;=Modélisation!$B$18,Modélisation!$A$18,Modélisation!$A$17)))),IF(Modélisation!$B$10=6,IF(C626&gt;=Modélisation!$B$22,Modélisation!$A$22,IF(C626&gt;=Modélisation!$B$21,Modélisation!$A$21,IF(C626&gt;=Modélisation!$B$20,Modélisation!$A$20,IF(C626&gt;=Modélisation!$B$19,Modélisation!$A$19,IF(C626&gt;=Modélisation!$B$18,Modélisation!$A$18,Modélisation!$A$17))))),IF(Modélisation!$B$10=7,IF(C626&gt;=Modélisation!$B$23,Modélisation!$A$23,IF(C626&gt;=Modélisation!$B$22,Modélisation!$A$22,IF(C626&gt;=Modélisation!$B$21,Modélisation!$A$21,IF(C626&gt;=Modélisation!$B$20,Modélisation!$A$20,IF(C626&gt;=Modélisation!$B$19,Modélisation!$A$19,IF(C626&gt;=Modélisation!$B$18,Modélisation!$A$18,Modélisation!$A$17))))))))))))</f>
        <v/>
      </c>
      <c r="F626" s="1" t="str">
        <f>IF(ISBLANK(C626),"",VLOOKUP(E626,Modélisation!$A$17:$H$23,8,FALSE))</f>
        <v/>
      </c>
      <c r="G626" s="4" t="str">
        <f>IF(ISBLANK(C626),"",IF(Modélisation!$B$3="Oui",IF(D626=Liste!$F$2,0%,VLOOKUP(D626,Modélisation!$A$69:$B$86,2,FALSE)),""))</f>
        <v/>
      </c>
      <c r="H626" s="1" t="str">
        <f>IF(ISBLANK(C626),"",IF(Modélisation!$B$3="Oui",F626*(1-G626),F626))</f>
        <v/>
      </c>
    </row>
    <row r="627" spans="1:8" x14ac:dyDescent="0.35">
      <c r="A627" s="2">
        <v>626</v>
      </c>
      <c r="B627" s="36"/>
      <c r="C627" s="39"/>
      <c r="D627" s="37"/>
      <c r="E627" s="1" t="str">
        <f>IF(ISBLANK(C627),"",IF(Modélisation!$B$10=3,IF(C627&gt;=Modélisation!$B$19,Modélisation!$A$19,IF(C627&gt;=Modélisation!$B$18,Modélisation!$A$18,Modélisation!$A$17)),IF(Modélisation!$B$10=4,IF(C627&gt;=Modélisation!$B$20,Modélisation!$A$20,IF(C627&gt;=Modélisation!$B$19,Modélisation!$A$19,IF(C627&gt;=Modélisation!$B$18,Modélisation!$A$18,Modélisation!$A$17))),IF(Modélisation!$B$10=5,IF(C627&gt;=Modélisation!$B$21,Modélisation!$A$21,IF(C627&gt;=Modélisation!$B$20,Modélisation!$A$20,IF(C627&gt;=Modélisation!$B$19,Modélisation!$A$19,IF(C627&gt;=Modélisation!$B$18,Modélisation!$A$18,Modélisation!$A$17)))),IF(Modélisation!$B$10=6,IF(C627&gt;=Modélisation!$B$22,Modélisation!$A$22,IF(C627&gt;=Modélisation!$B$21,Modélisation!$A$21,IF(C627&gt;=Modélisation!$B$20,Modélisation!$A$20,IF(C627&gt;=Modélisation!$B$19,Modélisation!$A$19,IF(C627&gt;=Modélisation!$B$18,Modélisation!$A$18,Modélisation!$A$17))))),IF(Modélisation!$B$10=7,IF(C627&gt;=Modélisation!$B$23,Modélisation!$A$23,IF(C627&gt;=Modélisation!$B$22,Modélisation!$A$22,IF(C627&gt;=Modélisation!$B$21,Modélisation!$A$21,IF(C627&gt;=Modélisation!$B$20,Modélisation!$A$20,IF(C627&gt;=Modélisation!$B$19,Modélisation!$A$19,IF(C627&gt;=Modélisation!$B$18,Modélisation!$A$18,Modélisation!$A$17))))))))))))</f>
        <v/>
      </c>
      <c r="F627" s="1" t="str">
        <f>IF(ISBLANK(C627),"",VLOOKUP(E627,Modélisation!$A$17:$H$23,8,FALSE))</f>
        <v/>
      </c>
      <c r="G627" s="4" t="str">
        <f>IF(ISBLANK(C627),"",IF(Modélisation!$B$3="Oui",IF(D627=Liste!$F$2,0%,VLOOKUP(D627,Modélisation!$A$69:$B$86,2,FALSE)),""))</f>
        <v/>
      </c>
      <c r="H627" s="1" t="str">
        <f>IF(ISBLANK(C627),"",IF(Modélisation!$B$3="Oui",F627*(1-G627),F627))</f>
        <v/>
      </c>
    </row>
    <row r="628" spans="1:8" x14ac:dyDescent="0.35">
      <c r="A628" s="2">
        <v>627</v>
      </c>
      <c r="B628" s="36"/>
      <c r="C628" s="39"/>
      <c r="D628" s="37"/>
      <c r="E628" s="1" t="str">
        <f>IF(ISBLANK(C628),"",IF(Modélisation!$B$10=3,IF(C628&gt;=Modélisation!$B$19,Modélisation!$A$19,IF(C628&gt;=Modélisation!$B$18,Modélisation!$A$18,Modélisation!$A$17)),IF(Modélisation!$B$10=4,IF(C628&gt;=Modélisation!$B$20,Modélisation!$A$20,IF(C628&gt;=Modélisation!$B$19,Modélisation!$A$19,IF(C628&gt;=Modélisation!$B$18,Modélisation!$A$18,Modélisation!$A$17))),IF(Modélisation!$B$10=5,IF(C628&gt;=Modélisation!$B$21,Modélisation!$A$21,IF(C628&gt;=Modélisation!$B$20,Modélisation!$A$20,IF(C628&gt;=Modélisation!$B$19,Modélisation!$A$19,IF(C628&gt;=Modélisation!$B$18,Modélisation!$A$18,Modélisation!$A$17)))),IF(Modélisation!$B$10=6,IF(C628&gt;=Modélisation!$B$22,Modélisation!$A$22,IF(C628&gt;=Modélisation!$B$21,Modélisation!$A$21,IF(C628&gt;=Modélisation!$B$20,Modélisation!$A$20,IF(C628&gt;=Modélisation!$B$19,Modélisation!$A$19,IF(C628&gt;=Modélisation!$B$18,Modélisation!$A$18,Modélisation!$A$17))))),IF(Modélisation!$B$10=7,IF(C628&gt;=Modélisation!$B$23,Modélisation!$A$23,IF(C628&gt;=Modélisation!$B$22,Modélisation!$A$22,IF(C628&gt;=Modélisation!$B$21,Modélisation!$A$21,IF(C628&gt;=Modélisation!$B$20,Modélisation!$A$20,IF(C628&gt;=Modélisation!$B$19,Modélisation!$A$19,IF(C628&gt;=Modélisation!$B$18,Modélisation!$A$18,Modélisation!$A$17))))))))))))</f>
        <v/>
      </c>
      <c r="F628" s="1" t="str">
        <f>IF(ISBLANK(C628),"",VLOOKUP(E628,Modélisation!$A$17:$H$23,8,FALSE))</f>
        <v/>
      </c>
      <c r="G628" s="4" t="str">
        <f>IF(ISBLANK(C628),"",IF(Modélisation!$B$3="Oui",IF(D628=Liste!$F$2,0%,VLOOKUP(D628,Modélisation!$A$69:$B$86,2,FALSE)),""))</f>
        <v/>
      </c>
      <c r="H628" s="1" t="str">
        <f>IF(ISBLANK(C628),"",IF(Modélisation!$B$3="Oui",F628*(1-G628),F628))</f>
        <v/>
      </c>
    </row>
    <row r="629" spans="1:8" x14ac:dyDescent="0.35">
      <c r="A629" s="2">
        <v>628</v>
      </c>
      <c r="B629" s="36"/>
      <c r="C629" s="39"/>
      <c r="D629" s="37"/>
      <c r="E629" s="1" t="str">
        <f>IF(ISBLANK(C629),"",IF(Modélisation!$B$10=3,IF(C629&gt;=Modélisation!$B$19,Modélisation!$A$19,IF(C629&gt;=Modélisation!$B$18,Modélisation!$A$18,Modélisation!$A$17)),IF(Modélisation!$B$10=4,IF(C629&gt;=Modélisation!$B$20,Modélisation!$A$20,IF(C629&gt;=Modélisation!$B$19,Modélisation!$A$19,IF(C629&gt;=Modélisation!$B$18,Modélisation!$A$18,Modélisation!$A$17))),IF(Modélisation!$B$10=5,IF(C629&gt;=Modélisation!$B$21,Modélisation!$A$21,IF(C629&gt;=Modélisation!$B$20,Modélisation!$A$20,IF(C629&gt;=Modélisation!$B$19,Modélisation!$A$19,IF(C629&gt;=Modélisation!$B$18,Modélisation!$A$18,Modélisation!$A$17)))),IF(Modélisation!$B$10=6,IF(C629&gt;=Modélisation!$B$22,Modélisation!$A$22,IF(C629&gt;=Modélisation!$B$21,Modélisation!$A$21,IF(C629&gt;=Modélisation!$B$20,Modélisation!$A$20,IF(C629&gt;=Modélisation!$B$19,Modélisation!$A$19,IF(C629&gt;=Modélisation!$B$18,Modélisation!$A$18,Modélisation!$A$17))))),IF(Modélisation!$B$10=7,IF(C629&gt;=Modélisation!$B$23,Modélisation!$A$23,IF(C629&gt;=Modélisation!$B$22,Modélisation!$A$22,IF(C629&gt;=Modélisation!$B$21,Modélisation!$A$21,IF(C629&gt;=Modélisation!$B$20,Modélisation!$A$20,IF(C629&gt;=Modélisation!$B$19,Modélisation!$A$19,IF(C629&gt;=Modélisation!$B$18,Modélisation!$A$18,Modélisation!$A$17))))))))))))</f>
        <v/>
      </c>
      <c r="F629" s="1" t="str">
        <f>IF(ISBLANK(C629),"",VLOOKUP(E629,Modélisation!$A$17:$H$23,8,FALSE))</f>
        <v/>
      </c>
      <c r="G629" s="4" t="str">
        <f>IF(ISBLANK(C629),"",IF(Modélisation!$B$3="Oui",IF(D629=Liste!$F$2,0%,VLOOKUP(D629,Modélisation!$A$69:$B$86,2,FALSE)),""))</f>
        <v/>
      </c>
      <c r="H629" s="1" t="str">
        <f>IF(ISBLANK(C629),"",IF(Modélisation!$B$3="Oui",F629*(1-G629),F629))</f>
        <v/>
      </c>
    </row>
    <row r="630" spans="1:8" x14ac:dyDescent="0.35">
      <c r="A630" s="2">
        <v>629</v>
      </c>
      <c r="B630" s="36"/>
      <c r="C630" s="39"/>
      <c r="D630" s="37"/>
      <c r="E630" s="1" t="str">
        <f>IF(ISBLANK(C630),"",IF(Modélisation!$B$10=3,IF(C630&gt;=Modélisation!$B$19,Modélisation!$A$19,IF(C630&gt;=Modélisation!$B$18,Modélisation!$A$18,Modélisation!$A$17)),IF(Modélisation!$B$10=4,IF(C630&gt;=Modélisation!$B$20,Modélisation!$A$20,IF(C630&gt;=Modélisation!$B$19,Modélisation!$A$19,IF(C630&gt;=Modélisation!$B$18,Modélisation!$A$18,Modélisation!$A$17))),IF(Modélisation!$B$10=5,IF(C630&gt;=Modélisation!$B$21,Modélisation!$A$21,IF(C630&gt;=Modélisation!$B$20,Modélisation!$A$20,IF(C630&gt;=Modélisation!$B$19,Modélisation!$A$19,IF(C630&gt;=Modélisation!$B$18,Modélisation!$A$18,Modélisation!$A$17)))),IF(Modélisation!$B$10=6,IF(C630&gt;=Modélisation!$B$22,Modélisation!$A$22,IF(C630&gt;=Modélisation!$B$21,Modélisation!$A$21,IF(C630&gt;=Modélisation!$B$20,Modélisation!$A$20,IF(C630&gt;=Modélisation!$B$19,Modélisation!$A$19,IF(C630&gt;=Modélisation!$B$18,Modélisation!$A$18,Modélisation!$A$17))))),IF(Modélisation!$B$10=7,IF(C630&gt;=Modélisation!$B$23,Modélisation!$A$23,IF(C630&gt;=Modélisation!$B$22,Modélisation!$A$22,IF(C630&gt;=Modélisation!$B$21,Modélisation!$A$21,IF(C630&gt;=Modélisation!$B$20,Modélisation!$A$20,IF(C630&gt;=Modélisation!$B$19,Modélisation!$A$19,IF(C630&gt;=Modélisation!$B$18,Modélisation!$A$18,Modélisation!$A$17))))))))))))</f>
        <v/>
      </c>
      <c r="F630" s="1" t="str">
        <f>IF(ISBLANK(C630),"",VLOOKUP(E630,Modélisation!$A$17:$H$23,8,FALSE))</f>
        <v/>
      </c>
      <c r="G630" s="4" t="str">
        <f>IF(ISBLANK(C630),"",IF(Modélisation!$B$3="Oui",IF(D630=Liste!$F$2,0%,VLOOKUP(D630,Modélisation!$A$69:$B$86,2,FALSE)),""))</f>
        <v/>
      </c>
      <c r="H630" s="1" t="str">
        <f>IF(ISBLANK(C630),"",IF(Modélisation!$B$3="Oui",F630*(1-G630),F630))</f>
        <v/>
      </c>
    </row>
    <row r="631" spans="1:8" x14ac:dyDescent="0.35">
      <c r="A631" s="2">
        <v>630</v>
      </c>
      <c r="B631" s="36"/>
      <c r="C631" s="39"/>
      <c r="D631" s="37"/>
      <c r="E631" s="1" t="str">
        <f>IF(ISBLANK(C631),"",IF(Modélisation!$B$10=3,IF(C631&gt;=Modélisation!$B$19,Modélisation!$A$19,IF(C631&gt;=Modélisation!$B$18,Modélisation!$A$18,Modélisation!$A$17)),IF(Modélisation!$B$10=4,IF(C631&gt;=Modélisation!$B$20,Modélisation!$A$20,IF(C631&gt;=Modélisation!$B$19,Modélisation!$A$19,IF(C631&gt;=Modélisation!$B$18,Modélisation!$A$18,Modélisation!$A$17))),IF(Modélisation!$B$10=5,IF(C631&gt;=Modélisation!$B$21,Modélisation!$A$21,IF(C631&gt;=Modélisation!$B$20,Modélisation!$A$20,IF(C631&gt;=Modélisation!$B$19,Modélisation!$A$19,IF(C631&gt;=Modélisation!$B$18,Modélisation!$A$18,Modélisation!$A$17)))),IF(Modélisation!$B$10=6,IF(C631&gt;=Modélisation!$B$22,Modélisation!$A$22,IF(C631&gt;=Modélisation!$B$21,Modélisation!$A$21,IF(C631&gt;=Modélisation!$B$20,Modélisation!$A$20,IF(C631&gt;=Modélisation!$B$19,Modélisation!$A$19,IF(C631&gt;=Modélisation!$B$18,Modélisation!$A$18,Modélisation!$A$17))))),IF(Modélisation!$B$10=7,IF(C631&gt;=Modélisation!$B$23,Modélisation!$A$23,IF(C631&gt;=Modélisation!$B$22,Modélisation!$A$22,IF(C631&gt;=Modélisation!$B$21,Modélisation!$A$21,IF(C631&gt;=Modélisation!$B$20,Modélisation!$A$20,IF(C631&gt;=Modélisation!$B$19,Modélisation!$A$19,IF(C631&gt;=Modélisation!$B$18,Modélisation!$A$18,Modélisation!$A$17))))))))))))</f>
        <v/>
      </c>
      <c r="F631" s="1" t="str">
        <f>IF(ISBLANK(C631),"",VLOOKUP(E631,Modélisation!$A$17:$H$23,8,FALSE))</f>
        <v/>
      </c>
      <c r="G631" s="4" t="str">
        <f>IF(ISBLANK(C631),"",IF(Modélisation!$B$3="Oui",IF(D631=Liste!$F$2,0%,VLOOKUP(D631,Modélisation!$A$69:$B$86,2,FALSE)),""))</f>
        <v/>
      </c>
      <c r="H631" s="1" t="str">
        <f>IF(ISBLANK(C631),"",IF(Modélisation!$B$3="Oui",F631*(1-G631),F631))</f>
        <v/>
      </c>
    </row>
    <row r="632" spans="1:8" x14ac:dyDescent="0.35">
      <c r="A632" s="2">
        <v>631</v>
      </c>
      <c r="B632" s="36"/>
      <c r="C632" s="39"/>
      <c r="D632" s="37"/>
      <c r="E632" s="1" t="str">
        <f>IF(ISBLANK(C632),"",IF(Modélisation!$B$10=3,IF(C632&gt;=Modélisation!$B$19,Modélisation!$A$19,IF(C632&gt;=Modélisation!$B$18,Modélisation!$A$18,Modélisation!$A$17)),IF(Modélisation!$B$10=4,IF(C632&gt;=Modélisation!$B$20,Modélisation!$A$20,IF(C632&gt;=Modélisation!$B$19,Modélisation!$A$19,IF(C632&gt;=Modélisation!$B$18,Modélisation!$A$18,Modélisation!$A$17))),IF(Modélisation!$B$10=5,IF(C632&gt;=Modélisation!$B$21,Modélisation!$A$21,IF(C632&gt;=Modélisation!$B$20,Modélisation!$A$20,IF(C632&gt;=Modélisation!$B$19,Modélisation!$A$19,IF(C632&gt;=Modélisation!$B$18,Modélisation!$A$18,Modélisation!$A$17)))),IF(Modélisation!$B$10=6,IF(C632&gt;=Modélisation!$B$22,Modélisation!$A$22,IF(C632&gt;=Modélisation!$B$21,Modélisation!$A$21,IF(C632&gt;=Modélisation!$B$20,Modélisation!$A$20,IF(C632&gt;=Modélisation!$B$19,Modélisation!$A$19,IF(C632&gt;=Modélisation!$B$18,Modélisation!$A$18,Modélisation!$A$17))))),IF(Modélisation!$B$10=7,IF(C632&gt;=Modélisation!$B$23,Modélisation!$A$23,IF(C632&gt;=Modélisation!$B$22,Modélisation!$A$22,IF(C632&gt;=Modélisation!$B$21,Modélisation!$A$21,IF(C632&gt;=Modélisation!$B$20,Modélisation!$A$20,IF(C632&gt;=Modélisation!$B$19,Modélisation!$A$19,IF(C632&gt;=Modélisation!$B$18,Modélisation!$A$18,Modélisation!$A$17))))))))))))</f>
        <v/>
      </c>
      <c r="F632" s="1" t="str">
        <f>IF(ISBLANK(C632),"",VLOOKUP(E632,Modélisation!$A$17:$H$23,8,FALSE))</f>
        <v/>
      </c>
      <c r="G632" s="4" t="str">
        <f>IF(ISBLANK(C632),"",IF(Modélisation!$B$3="Oui",IF(D632=Liste!$F$2,0%,VLOOKUP(D632,Modélisation!$A$69:$B$86,2,FALSE)),""))</f>
        <v/>
      </c>
      <c r="H632" s="1" t="str">
        <f>IF(ISBLANK(C632),"",IF(Modélisation!$B$3="Oui",F632*(1-G632),F632))</f>
        <v/>
      </c>
    </row>
    <row r="633" spans="1:8" x14ac:dyDescent="0.35">
      <c r="A633" s="2">
        <v>632</v>
      </c>
      <c r="B633" s="36"/>
      <c r="C633" s="39"/>
      <c r="D633" s="37"/>
      <c r="E633" s="1" t="str">
        <f>IF(ISBLANK(C633),"",IF(Modélisation!$B$10=3,IF(C633&gt;=Modélisation!$B$19,Modélisation!$A$19,IF(C633&gt;=Modélisation!$B$18,Modélisation!$A$18,Modélisation!$A$17)),IF(Modélisation!$B$10=4,IF(C633&gt;=Modélisation!$B$20,Modélisation!$A$20,IF(C633&gt;=Modélisation!$B$19,Modélisation!$A$19,IF(C633&gt;=Modélisation!$B$18,Modélisation!$A$18,Modélisation!$A$17))),IF(Modélisation!$B$10=5,IF(C633&gt;=Modélisation!$B$21,Modélisation!$A$21,IF(C633&gt;=Modélisation!$B$20,Modélisation!$A$20,IF(C633&gt;=Modélisation!$B$19,Modélisation!$A$19,IF(C633&gt;=Modélisation!$B$18,Modélisation!$A$18,Modélisation!$A$17)))),IF(Modélisation!$B$10=6,IF(C633&gt;=Modélisation!$B$22,Modélisation!$A$22,IF(C633&gt;=Modélisation!$B$21,Modélisation!$A$21,IF(C633&gt;=Modélisation!$B$20,Modélisation!$A$20,IF(C633&gt;=Modélisation!$B$19,Modélisation!$A$19,IF(C633&gt;=Modélisation!$B$18,Modélisation!$A$18,Modélisation!$A$17))))),IF(Modélisation!$B$10=7,IF(C633&gt;=Modélisation!$B$23,Modélisation!$A$23,IF(C633&gt;=Modélisation!$B$22,Modélisation!$A$22,IF(C633&gt;=Modélisation!$B$21,Modélisation!$A$21,IF(C633&gt;=Modélisation!$B$20,Modélisation!$A$20,IF(C633&gt;=Modélisation!$B$19,Modélisation!$A$19,IF(C633&gt;=Modélisation!$B$18,Modélisation!$A$18,Modélisation!$A$17))))))))))))</f>
        <v/>
      </c>
      <c r="F633" s="1" t="str">
        <f>IF(ISBLANK(C633),"",VLOOKUP(E633,Modélisation!$A$17:$H$23,8,FALSE))</f>
        <v/>
      </c>
      <c r="G633" s="4" t="str">
        <f>IF(ISBLANK(C633),"",IF(Modélisation!$B$3="Oui",IF(D633=Liste!$F$2,0%,VLOOKUP(D633,Modélisation!$A$69:$B$86,2,FALSE)),""))</f>
        <v/>
      </c>
      <c r="H633" s="1" t="str">
        <f>IF(ISBLANK(C633),"",IF(Modélisation!$B$3="Oui",F633*(1-G633),F633))</f>
        <v/>
      </c>
    </row>
    <row r="634" spans="1:8" x14ac:dyDescent="0.35">
      <c r="A634" s="2">
        <v>633</v>
      </c>
      <c r="B634" s="36"/>
      <c r="C634" s="39"/>
      <c r="D634" s="37"/>
      <c r="E634" s="1" t="str">
        <f>IF(ISBLANK(C634),"",IF(Modélisation!$B$10=3,IF(C634&gt;=Modélisation!$B$19,Modélisation!$A$19,IF(C634&gt;=Modélisation!$B$18,Modélisation!$A$18,Modélisation!$A$17)),IF(Modélisation!$B$10=4,IF(C634&gt;=Modélisation!$B$20,Modélisation!$A$20,IF(C634&gt;=Modélisation!$B$19,Modélisation!$A$19,IF(C634&gt;=Modélisation!$B$18,Modélisation!$A$18,Modélisation!$A$17))),IF(Modélisation!$B$10=5,IF(C634&gt;=Modélisation!$B$21,Modélisation!$A$21,IF(C634&gt;=Modélisation!$B$20,Modélisation!$A$20,IF(C634&gt;=Modélisation!$B$19,Modélisation!$A$19,IF(C634&gt;=Modélisation!$B$18,Modélisation!$A$18,Modélisation!$A$17)))),IF(Modélisation!$B$10=6,IF(C634&gt;=Modélisation!$B$22,Modélisation!$A$22,IF(C634&gt;=Modélisation!$B$21,Modélisation!$A$21,IF(C634&gt;=Modélisation!$B$20,Modélisation!$A$20,IF(C634&gt;=Modélisation!$B$19,Modélisation!$A$19,IF(C634&gt;=Modélisation!$B$18,Modélisation!$A$18,Modélisation!$A$17))))),IF(Modélisation!$B$10=7,IF(C634&gt;=Modélisation!$B$23,Modélisation!$A$23,IF(C634&gt;=Modélisation!$B$22,Modélisation!$A$22,IF(C634&gt;=Modélisation!$B$21,Modélisation!$A$21,IF(C634&gt;=Modélisation!$B$20,Modélisation!$A$20,IF(C634&gt;=Modélisation!$B$19,Modélisation!$A$19,IF(C634&gt;=Modélisation!$B$18,Modélisation!$A$18,Modélisation!$A$17))))))))))))</f>
        <v/>
      </c>
      <c r="F634" s="1" t="str">
        <f>IF(ISBLANK(C634),"",VLOOKUP(E634,Modélisation!$A$17:$H$23,8,FALSE))</f>
        <v/>
      </c>
      <c r="G634" s="4" t="str">
        <f>IF(ISBLANK(C634),"",IF(Modélisation!$B$3="Oui",IF(D634=Liste!$F$2,0%,VLOOKUP(D634,Modélisation!$A$69:$B$86,2,FALSE)),""))</f>
        <v/>
      </c>
      <c r="H634" s="1" t="str">
        <f>IF(ISBLANK(C634),"",IF(Modélisation!$B$3="Oui",F634*(1-G634),F634))</f>
        <v/>
      </c>
    </row>
    <row r="635" spans="1:8" x14ac:dyDescent="0.35">
      <c r="A635" s="2">
        <v>634</v>
      </c>
      <c r="B635" s="36"/>
      <c r="C635" s="39"/>
      <c r="D635" s="37"/>
      <c r="E635" s="1" t="str">
        <f>IF(ISBLANK(C635),"",IF(Modélisation!$B$10=3,IF(C635&gt;=Modélisation!$B$19,Modélisation!$A$19,IF(C635&gt;=Modélisation!$B$18,Modélisation!$A$18,Modélisation!$A$17)),IF(Modélisation!$B$10=4,IF(C635&gt;=Modélisation!$B$20,Modélisation!$A$20,IF(C635&gt;=Modélisation!$B$19,Modélisation!$A$19,IF(C635&gt;=Modélisation!$B$18,Modélisation!$A$18,Modélisation!$A$17))),IF(Modélisation!$B$10=5,IF(C635&gt;=Modélisation!$B$21,Modélisation!$A$21,IF(C635&gt;=Modélisation!$B$20,Modélisation!$A$20,IF(C635&gt;=Modélisation!$B$19,Modélisation!$A$19,IF(C635&gt;=Modélisation!$B$18,Modélisation!$A$18,Modélisation!$A$17)))),IF(Modélisation!$B$10=6,IF(C635&gt;=Modélisation!$B$22,Modélisation!$A$22,IF(C635&gt;=Modélisation!$B$21,Modélisation!$A$21,IF(C635&gt;=Modélisation!$B$20,Modélisation!$A$20,IF(C635&gt;=Modélisation!$B$19,Modélisation!$A$19,IF(C635&gt;=Modélisation!$B$18,Modélisation!$A$18,Modélisation!$A$17))))),IF(Modélisation!$B$10=7,IF(C635&gt;=Modélisation!$B$23,Modélisation!$A$23,IF(C635&gt;=Modélisation!$B$22,Modélisation!$A$22,IF(C635&gt;=Modélisation!$B$21,Modélisation!$A$21,IF(C635&gt;=Modélisation!$B$20,Modélisation!$A$20,IF(C635&gt;=Modélisation!$B$19,Modélisation!$A$19,IF(C635&gt;=Modélisation!$B$18,Modélisation!$A$18,Modélisation!$A$17))))))))))))</f>
        <v/>
      </c>
      <c r="F635" s="1" t="str">
        <f>IF(ISBLANK(C635),"",VLOOKUP(E635,Modélisation!$A$17:$H$23,8,FALSE))</f>
        <v/>
      </c>
      <c r="G635" s="4" t="str">
        <f>IF(ISBLANK(C635),"",IF(Modélisation!$B$3="Oui",IF(D635=Liste!$F$2,0%,VLOOKUP(D635,Modélisation!$A$69:$B$86,2,FALSE)),""))</f>
        <v/>
      </c>
      <c r="H635" s="1" t="str">
        <f>IF(ISBLANK(C635),"",IF(Modélisation!$B$3="Oui",F635*(1-G635),F635))</f>
        <v/>
      </c>
    </row>
    <row r="636" spans="1:8" x14ac:dyDescent="0.35">
      <c r="A636" s="2">
        <v>635</v>
      </c>
      <c r="B636" s="36"/>
      <c r="C636" s="39"/>
      <c r="D636" s="37"/>
      <c r="E636" s="1" t="str">
        <f>IF(ISBLANK(C636),"",IF(Modélisation!$B$10=3,IF(C636&gt;=Modélisation!$B$19,Modélisation!$A$19,IF(C636&gt;=Modélisation!$B$18,Modélisation!$A$18,Modélisation!$A$17)),IF(Modélisation!$B$10=4,IF(C636&gt;=Modélisation!$B$20,Modélisation!$A$20,IF(C636&gt;=Modélisation!$B$19,Modélisation!$A$19,IF(C636&gt;=Modélisation!$B$18,Modélisation!$A$18,Modélisation!$A$17))),IF(Modélisation!$B$10=5,IF(C636&gt;=Modélisation!$B$21,Modélisation!$A$21,IF(C636&gt;=Modélisation!$B$20,Modélisation!$A$20,IF(C636&gt;=Modélisation!$B$19,Modélisation!$A$19,IF(C636&gt;=Modélisation!$B$18,Modélisation!$A$18,Modélisation!$A$17)))),IF(Modélisation!$B$10=6,IF(C636&gt;=Modélisation!$B$22,Modélisation!$A$22,IF(C636&gt;=Modélisation!$B$21,Modélisation!$A$21,IF(C636&gt;=Modélisation!$B$20,Modélisation!$A$20,IF(C636&gt;=Modélisation!$B$19,Modélisation!$A$19,IF(C636&gt;=Modélisation!$B$18,Modélisation!$A$18,Modélisation!$A$17))))),IF(Modélisation!$B$10=7,IF(C636&gt;=Modélisation!$B$23,Modélisation!$A$23,IF(C636&gt;=Modélisation!$B$22,Modélisation!$A$22,IF(C636&gt;=Modélisation!$B$21,Modélisation!$A$21,IF(C636&gt;=Modélisation!$B$20,Modélisation!$A$20,IF(C636&gt;=Modélisation!$B$19,Modélisation!$A$19,IF(C636&gt;=Modélisation!$B$18,Modélisation!$A$18,Modélisation!$A$17))))))))))))</f>
        <v/>
      </c>
      <c r="F636" s="1" t="str">
        <f>IF(ISBLANK(C636),"",VLOOKUP(E636,Modélisation!$A$17:$H$23,8,FALSE))</f>
        <v/>
      </c>
      <c r="G636" s="4" t="str">
        <f>IF(ISBLANK(C636),"",IF(Modélisation!$B$3="Oui",IF(D636=Liste!$F$2,0%,VLOOKUP(D636,Modélisation!$A$69:$B$86,2,FALSE)),""))</f>
        <v/>
      </c>
      <c r="H636" s="1" t="str">
        <f>IF(ISBLANK(C636),"",IF(Modélisation!$B$3="Oui",F636*(1-G636),F636))</f>
        <v/>
      </c>
    </row>
    <row r="637" spans="1:8" x14ac:dyDescent="0.35">
      <c r="A637" s="2">
        <v>636</v>
      </c>
      <c r="B637" s="36"/>
      <c r="C637" s="39"/>
      <c r="D637" s="37"/>
      <c r="E637" s="1" t="str">
        <f>IF(ISBLANK(C637),"",IF(Modélisation!$B$10=3,IF(C637&gt;=Modélisation!$B$19,Modélisation!$A$19,IF(C637&gt;=Modélisation!$B$18,Modélisation!$A$18,Modélisation!$A$17)),IF(Modélisation!$B$10=4,IF(C637&gt;=Modélisation!$B$20,Modélisation!$A$20,IF(C637&gt;=Modélisation!$B$19,Modélisation!$A$19,IF(C637&gt;=Modélisation!$B$18,Modélisation!$A$18,Modélisation!$A$17))),IF(Modélisation!$B$10=5,IF(C637&gt;=Modélisation!$B$21,Modélisation!$A$21,IF(C637&gt;=Modélisation!$B$20,Modélisation!$A$20,IF(C637&gt;=Modélisation!$B$19,Modélisation!$A$19,IF(C637&gt;=Modélisation!$B$18,Modélisation!$A$18,Modélisation!$A$17)))),IF(Modélisation!$B$10=6,IF(C637&gt;=Modélisation!$B$22,Modélisation!$A$22,IF(C637&gt;=Modélisation!$B$21,Modélisation!$A$21,IF(C637&gt;=Modélisation!$B$20,Modélisation!$A$20,IF(C637&gt;=Modélisation!$B$19,Modélisation!$A$19,IF(C637&gt;=Modélisation!$B$18,Modélisation!$A$18,Modélisation!$A$17))))),IF(Modélisation!$B$10=7,IF(C637&gt;=Modélisation!$B$23,Modélisation!$A$23,IF(C637&gt;=Modélisation!$B$22,Modélisation!$A$22,IF(C637&gt;=Modélisation!$B$21,Modélisation!$A$21,IF(C637&gt;=Modélisation!$B$20,Modélisation!$A$20,IF(C637&gt;=Modélisation!$B$19,Modélisation!$A$19,IF(C637&gt;=Modélisation!$B$18,Modélisation!$A$18,Modélisation!$A$17))))))))))))</f>
        <v/>
      </c>
      <c r="F637" s="1" t="str">
        <f>IF(ISBLANK(C637),"",VLOOKUP(E637,Modélisation!$A$17:$H$23,8,FALSE))</f>
        <v/>
      </c>
      <c r="G637" s="4" t="str">
        <f>IF(ISBLANK(C637),"",IF(Modélisation!$B$3="Oui",IF(D637=Liste!$F$2,0%,VLOOKUP(D637,Modélisation!$A$69:$B$86,2,FALSE)),""))</f>
        <v/>
      </c>
      <c r="H637" s="1" t="str">
        <f>IF(ISBLANK(C637),"",IF(Modélisation!$B$3="Oui",F637*(1-G637),F637))</f>
        <v/>
      </c>
    </row>
    <row r="638" spans="1:8" x14ac:dyDescent="0.35">
      <c r="A638" s="2">
        <v>637</v>
      </c>
      <c r="B638" s="36"/>
      <c r="C638" s="39"/>
      <c r="D638" s="37"/>
      <c r="E638" s="1" t="str">
        <f>IF(ISBLANK(C638),"",IF(Modélisation!$B$10=3,IF(C638&gt;=Modélisation!$B$19,Modélisation!$A$19,IF(C638&gt;=Modélisation!$B$18,Modélisation!$A$18,Modélisation!$A$17)),IF(Modélisation!$B$10=4,IF(C638&gt;=Modélisation!$B$20,Modélisation!$A$20,IF(C638&gt;=Modélisation!$B$19,Modélisation!$A$19,IF(C638&gt;=Modélisation!$B$18,Modélisation!$A$18,Modélisation!$A$17))),IF(Modélisation!$B$10=5,IF(C638&gt;=Modélisation!$B$21,Modélisation!$A$21,IF(C638&gt;=Modélisation!$B$20,Modélisation!$A$20,IF(C638&gt;=Modélisation!$B$19,Modélisation!$A$19,IF(C638&gt;=Modélisation!$B$18,Modélisation!$A$18,Modélisation!$A$17)))),IF(Modélisation!$B$10=6,IF(C638&gt;=Modélisation!$B$22,Modélisation!$A$22,IF(C638&gt;=Modélisation!$B$21,Modélisation!$A$21,IF(C638&gt;=Modélisation!$B$20,Modélisation!$A$20,IF(C638&gt;=Modélisation!$B$19,Modélisation!$A$19,IF(C638&gt;=Modélisation!$B$18,Modélisation!$A$18,Modélisation!$A$17))))),IF(Modélisation!$B$10=7,IF(C638&gt;=Modélisation!$B$23,Modélisation!$A$23,IF(C638&gt;=Modélisation!$B$22,Modélisation!$A$22,IF(C638&gt;=Modélisation!$B$21,Modélisation!$A$21,IF(C638&gt;=Modélisation!$B$20,Modélisation!$A$20,IF(C638&gt;=Modélisation!$B$19,Modélisation!$A$19,IF(C638&gt;=Modélisation!$B$18,Modélisation!$A$18,Modélisation!$A$17))))))))))))</f>
        <v/>
      </c>
      <c r="F638" s="1" t="str">
        <f>IF(ISBLANK(C638),"",VLOOKUP(E638,Modélisation!$A$17:$H$23,8,FALSE))</f>
        <v/>
      </c>
      <c r="G638" s="4" t="str">
        <f>IF(ISBLANK(C638),"",IF(Modélisation!$B$3="Oui",IF(D638=Liste!$F$2,0%,VLOOKUP(D638,Modélisation!$A$69:$B$86,2,FALSE)),""))</f>
        <v/>
      </c>
      <c r="H638" s="1" t="str">
        <f>IF(ISBLANK(C638),"",IF(Modélisation!$B$3="Oui",F638*(1-G638),F638))</f>
        <v/>
      </c>
    </row>
    <row r="639" spans="1:8" x14ac:dyDescent="0.35">
      <c r="A639" s="2">
        <v>638</v>
      </c>
      <c r="B639" s="36"/>
      <c r="C639" s="39"/>
      <c r="D639" s="37"/>
      <c r="E639" s="1" t="str">
        <f>IF(ISBLANK(C639),"",IF(Modélisation!$B$10=3,IF(C639&gt;=Modélisation!$B$19,Modélisation!$A$19,IF(C639&gt;=Modélisation!$B$18,Modélisation!$A$18,Modélisation!$A$17)),IF(Modélisation!$B$10=4,IF(C639&gt;=Modélisation!$B$20,Modélisation!$A$20,IF(C639&gt;=Modélisation!$B$19,Modélisation!$A$19,IF(C639&gt;=Modélisation!$B$18,Modélisation!$A$18,Modélisation!$A$17))),IF(Modélisation!$B$10=5,IF(C639&gt;=Modélisation!$B$21,Modélisation!$A$21,IF(C639&gt;=Modélisation!$B$20,Modélisation!$A$20,IF(C639&gt;=Modélisation!$B$19,Modélisation!$A$19,IF(C639&gt;=Modélisation!$B$18,Modélisation!$A$18,Modélisation!$A$17)))),IF(Modélisation!$B$10=6,IF(C639&gt;=Modélisation!$B$22,Modélisation!$A$22,IF(C639&gt;=Modélisation!$B$21,Modélisation!$A$21,IF(C639&gt;=Modélisation!$B$20,Modélisation!$A$20,IF(C639&gt;=Modélisation!$B$19,Modélisation!$A$19,IF(C639&gt;=Modélisation!$B$18,Modélisation!$A$18,Modélisation!$A$17))))),IF(Modélisation!$B$10=7,IF(C639&gt;=Modélisation!$B$23,Modélisation!$A$23,IF(C639&gt;=Modélisation!$B$22,Modélisation!$A$22,IF(C639&gt;=Modélisation!$B$21,Modélisation!$A$21,IF(C639&gt;=Modélisation!$B$20,Modélisation!$A$20,IF(C639&gt;=Modélisation!$B$19,Modélisation!$A$19,IF(C639&gt;=Modélisation!$B$18,Modélisation!$A$18,Modélisation!$A$17))))))))))))</f>
        <v/>
      </c>
      <c r="F639" s="1" t="str">
        <f>IF(ISBLANK(C639),"",VLOOKUP(E639,Modélisation!$A$17:$H$23,8,FALSE))</f>
        <v/>
      </c>
      <c r="G639" s="4" t="str">
        <f>IF(ISBLANK(C639),"",IF(Modélisation!$B$3="Oui",IF(D639=Liste!$F$2,0%,VLOOKUP(D639,Modélisation!$A$69:$B$86,2,FALSE)),""))</f>
        <v/>
      </c>
      <c r="H639" s="1" t="str">
        <f>IF(ISBLANK(C639),"",IF(Modélisation!$B$3="Oui",F639*(1-G639),F639))</f>
        <v/>
      </c>
    </row>
    <row r="640" spans="1:8" x14ac:dyDescent="0.35">
      <c r="A640" s="2">
        <v>639</v>
      </c>
      <c r="B640" s="36"/>
      <c r="C640" s="39"/>
      <c r="D640" s="37"/>
      <c r="E640" s="1" t="str">
        <f>IF(ISBLANK(C640),"",IF(Modélisation!$B$10=3,IF(C640&gt;=Modélisation!$B$19,Modélisation!$A$19,IF(C640&gt;=Modélisation!$B$18,Modélisation!$A$18,Modélisation!$A$17)),IF(Modélisation!$B$10=4,IF(C640&gt;=Modélisation!$B$20,Modélisation!$A$20,IF(C640&gt;=Modélisation!$B$19,Modélisation!$A$19,IF(C640&gt;=Modélisation!$B$18,Modélisation!$A$18,Modélisation!$A$17))),IF(Modélisation!$B$10=5,IF(C640&gt;=Modélisation!$B$21,Modélisation!$A$21,IF(C640&gt;=Modélisation!$B$20,Modélisation!$A$20,IF(C640&gt;=Modélisation!$B$19,Modélisation!$A$19,IF(C640&gt;=Modélisation!$B$18,Modélisation!$A$18,Modélisation!$A$17)))),IF(Modélisation!$B$10=6,IF(C640&gt;=Modélisation!$B$22,Modélisation!$A$22,IF(C640&gt;=Modélisation!$B$21,Modélisation!$A$21,IF(C640&gt;=Modélisation!$B$20,Modélisation!$A$20,IF(C640&gt;=Modélisation!$B$19,Modélisation!$A$19,IF(C640&gt;=Modélisation!$B$18,Modélisation!$A$18,Modélisation!$A$17))))),IF(Modélisation!$B$10=7,IF(C640&gt;=Modélisation!$B$23,Modélisation!$A$23,IF(C640&gt;=Modélisation!$B$22,Modélisation!$A$22,IF(C640&gt;=Modélisation!$B$21,Modélisation!$A$21,IF(C640&gt;=Modélisation!$B$20,Modélisation!$A$20,IF(C640&gt;=Modélisation!$B$19,Modélisation!$A$19,IF(C640&gt;=Modélisation!$B$18,Modélisation!$A$18,Modélisation!$A$17))))))))))))</f>
        <v/>
      </c>
      <c r="F640" s="1" t="str">
        <f>IF(ISBLANK(C640),"",VLOOKUP(E640,Modélisation!$A$17:$H$23,8,FALSE))</f>
        <v/>
      </c>
      <c r="G640" s="4" t="str">
        <f>IF(ISBLANK(C640),"",IF(Modélisation!$B$3="Oui",IF(D640=Liste!$F$2,0%,VLOOKUP(D640,Modélisation!$A$69:$B$86,2,FALSE)),""))</f>
        <v/>
      </c>
      <c r="H640" s="1" t="str">
        <f>IF(ISBLANK(C640),"",IF(Modélisation!$B$3="Oui",F640*(1-G640),F640))</f>
        <v/>
      </c>
    </row>
    <row r="641" spans="1:8" x14ac:dyDescent="0.35">
      <c r="A641" s="2">
        <v>640</v>
      </c>
      <c r="B641" s="36"/>
      <c r="C641" s="39"/>
      <c r="D641" s="37"/>
      <c r="E641" s="1" t="str">
        <f>IF(ISBLANK(C641),"",IF(Modélisation!$B$10=3,IF(C641&gt;=Modélisation!$B$19,Modélisation!$A$19,IF(C641&gt;=Modélisation!$B$18,Modélisation!$A$18,Modélisation!$A$17)),IF(Modélisation!$B$10=4,IF(C641&gt;=Modélisation!$B$20,Modélisation!$A$20,IF(C641&gt;=Modélisation!$B$19,Modélisation!$A$19,IF(C641&gt;=Modélisation!$B$18,Modélisation!$A$18,Modélisation!$A$17))),IF(Modélisation!$B$10=5,IF(C641&gt;=Modélisation!$B$21,Modélisation!$A$21,IF(C641&gt;=Modélisation!$B$20,Modélisation!$A$20,IF(C641&gt;=Modélisation!$B$19,Modélisation!$A$19,IF(C641&gt;=Modélisation!$B$18,Modélisation!$A$18,Modélisation!$A$17)))),IF(Modélisation!$B$10=6,IF(C641&gt;=Modélisation!$B$22,Modélisation!$A$22,IF(C641&gt;=Modélisation!$B$21,Modélisation!$A$21,IF(C641&gt;=Modélisation!$B$20,Modélisation!$A$20,IF(C641&gt;=Modélisation!$B$19,Modélisation!$A$19,IF(C641&gt;=Modélisation!$B$18,Modélisation!$A$18,Modélisation!$A$17))))),IF(Modélisation!$B$10=7,IF(C641&gt;=Modélisation!$B$23,Modélisation!$A$23,IF(C641&gt;=Modélisation!$B$22,Modélisation!$A$22,IF(C641&gt;=Modélisation!$B$21,Modélisation!$A$21,IF(C641&gt;=Modélisation!$B$20,Modélisation!$A$20,IF(C641&gt;=Modélisation!$B$19,Modélisation!$A$19,IF(C641&gt;=Modélisation!$B$18,Modélisation!$A$18,Modélisation!$A$17))))))))))))</f>
        <v/>
      </c>
      <c r="F641" s="1" t="str">
        <f>IF(ISBLANK(C641),"",VLOOKUP(E641,Modélisation!$A$17:$H$23,8,FALSE))</f>
        <v/>
      </c>
      <c r="G641" s="4" t="str">
        <f>IF(ISBLANK(C641),"",IF(Modélisation!$B$3="Oui",IF(D641=Liste!$F$2,0%,VLOOKUP(D641,Modélisation!$A$69:$B$86,2,FALSE)),""))</f>
        <v/>
      </c>
      <c r="H641" s="1" t="str">
        <f>IF(ISBLANK(C641),"",IF(Modélisation!$B$3="Oui",F641*(1-G641),F641))</f>
        <v/>
      </c>
    </row>
    <row r="642" spans="1:8" x14ac:dyDescent="0.35">
      <c r="A642" s="2">
        <v>641</v>
      </c>
      <c r="B642" s="36"/>
      <c r="C642" s="39"/>
      <c r="D642" s="37"/>
      <c r="E642" s="1" t="str">
        <f>IF(ISBLANK(C642),"",IF(Modélisation!$B$10=3,IF(C642&gt;=Modélisation!$B$19,Modélisation!$A$19,IF(C642&gt;=Modélisation!$B$18,Modélisation!$A$18,Modélisation!$A$17)),IF(Modélisation!$B$10=4,IF(C642&gt;=Modélisation!$B$20,Modélisation!$A$20,IF(C642&gt;=Modélisation!$B$19,Modélisation!$A$19,IF(C642&gt;=Modélisation!$B$18,Modélisation!$A$18,Modélisation!$A$17))),IF(Modélisation!$B$10=5,IF(C642&gt;=Modélisation!$B$21,Modélisation!$A$21,IF(C642&gt;=Modélisation!$B$20,Modélisation!$A$20,IF(C642&gt;=Modélisation!$B$19,Modélisation!$A$19,IF(C642&gt;=Modélisation!$B$18,Modélisation!$A$18,Modélisation!$A$17)))),IF(Modélisation!$B$10=6,IF(C642&gt;=Modélisation!$B$22,Modélisation!$A$22,IF(C642&gt;=Modélisation!$B$21,Modélisation!$A$21,IF(C642&gt;=Modélisation!$B$20,Modélisation!$A$20,IF(C642&gt;=Modélisation!$B$19,Modélisation!$A$19,IF(C642&gt;=Modélisation!$B$18,Modélisation!$A$18,Modélisation!$A$17))))),IF(Modélisation!$B$10=7,IF(C642&gt;=Modélisation!$B$23,Modélisation!$A$23,IF(C642&gt;=Modélisation!$B$22,Modélisation!$A$22,IF(C642&gt;=Modélisation!$B$21,Modélisation!$A$21,IF(C642&gt;=Modélisation!$B$20,Modélisation!$A$20,IF(C642&gt;=Modélisation!$B$19,Modélisation!$A$19,IF(C642&gt;=Modélisation!$B$18,Modélisation!$A$18,Modélisation!$A$17))))))))))))</f>
        <v/>
      </c>
      <c r="F642" s="1" t="str">
        <f>IF(ISBLANK(C642),"",VLOOKUP(E642,Modélisation!$A$17:$H$23,8,FALSE))</f>
        <v/>
      </c>
      <c r="G642" s="4" t="str">
        <f>IF(ISBLANK(C642),"",IF(Modélisation!$B$3="Oui",IF(D642=Liste!$F$2,0%,VLOOKUP(D642,Modélisation!$A$69:$B$86,2,FALSE)),""))</f>
        <v/>
      </c>
      <c r="H642" s="1" t="str">
        <f>IF(ISBLANK(C642),"",IF(Modélisation!$B$3="Oui",F642*(1-G642),F642))</f>
        <v/>
      </c>
    </row>
    <row r="643" spans="1:8" x14ac:dyDescent="0.35">
      <c r="A643" s="2">
        <v>642</v>
      </c>
      <c r="B643" s="36"/>
      <c r="C643" s="39"/>
      <c r="D643" s="37"/>
      <c r="E643" s="1" t="str">
        <f>IF(ISBLANK(C643),"",IF(Modélisation!$B$10=3,IF(C643&gt;=Modélisation!$B$19,Modélisation!$A$19,IF(C643&gt;=Modélisation!$B$18,Modélisation!$A$18,Modélisation!$A$17)),IF(Modélisation!$B$10=4,IF(C643&gt;=Modélisation!$B$20,Modélisation!$A$20,IF(C643&gt;=Modélisation!$B$19,Modélisation!$A$19,IF(C643&gt;=Modélisation!$B$18,Modélisation!$A$18,Modélisation!$A$17))),IF(Modélisation!$B$10=5,IF(C643&gt;=Modélisation!$B$21,Modélisation!$A$21,IF(C643&gt;=Modélisation!$B$20,Modélisation!$A$20,IF(C643&gt;=Modélisation!$B$19,Modélisation!$A$19,IF(C643&gt;=Modélisation!$B$18,Modélisation!$A$18,Modélisation!$A$17)))),IF(Modélisation!$B$10=6,IF(C643&gt;=Modélisation!$B$22,Modélisation!$A$22,IF(C643&gt;=Modélisation!$B$21,Modélisation!$A$21,IF(C643&gt;=Modélisation!$B$20,Modélisation!$A$20,IF(C643&gt;=Modélisation!$B$19,Modélisation!$A$19,IF(C643&gt;=Modélisation!$B$18,Modélisation!$A$18,Modélisation!$A$17))))),IF(Modélisation!$B$10=7,IF(C643&gt;=Modélisation!$B$23,Modélisation!$A$23,IF(C643&gt;=Modélisation!$B$22,Modélisation!$A$22,IF(C643&gt;=Modélisation!$B$21,Modélisation!$A$21,IF(C643&gt;=Modélisation!$B$20,Modélisation!$A$20,IF(C643&gt;=Modélisation!$B$19,Modélisation!$A$19,IF(C643&gt;=Modélisation!$B$18,Modélisation!$A$18,Modélisation!$A$17))))))))))))</f>
        <v/>
      </c>
      <c r="F643" s="1" t="str">
        <f>IF(ISBLANK(C643),"",VLOOKUP(E643,Modélisation!$A$17:$H$23,8,FALSE))</f>
        <v/>
      </c>
      <c r="G643" s="4" t="str">
        <f>IF(ISBLANK(C643),"",IF(Modélisation!$B$3="Oui",IF(D643=Liste!$F$2,0%,VLOOKUP(D643,Modélisation!$A$69:$B$86,2,FALSE)),""))</f>
        <v/>
      </c>
      <c r="H643" s="1" t="str">
        <f>IF(ISBLANK(C643),"",IF(Modélisation!$B$3="Oui",F643*(1-G643),F643))</f>
        <v/>
      </c>
    </row>
    <row r="644" spans="1:8" x14ac:dyDescent="0.35">
      <c r="A644" s="2">
        <v>643</v>
      </c>
      <c r="B644" s="36"/>
      <c r="C644" s="39"/>
      <c r="D644" s="37"/>
      <c r="E644" s="1" t="str">
        <f>IF(ISBLANK(C644),"",IF(Modélisation!$B$10=3,IF(C644&gt;=Modélisation!$B$19,Modélisation!$A$19,IF(C644&gt;=Modélisation!$B$18,Modélisation!$A$18,Modélisation!$A$17)),IF(Modélisation!$B$10=4,IF(C644&gt;=Modélisation!$B$20,Modélisation!$A$20,IF(C644&gt;=Modélisation!$B$19,Modélisation!$A$19,IF(C644&gt;=Modélisation!$B$18,Modélisation!$A$18,Modélisation!$A$17))),IF(Modélisation!$B$10=5,IF(C644&gt;=Modélisation!$B$21,Modélisation!$A$21,IF(C644&gt;=Modélisation!$B$20,Modélisation!$A$20,IF(C644&gt;=Modélisation!$B$19,Modélisation!$A$19,IF(C644&gt;=Modélisation!$B$18,Modélisation!$A$18,Modélisation!$A$17)))),IF(Modélisation!$B$10=6,IF(C644&gt;=Modélisation!$B$22,Modélisation!$A$22,IF(C644&gt;=Modélisation!$B$21,Modélisation!$A$21,IF(C644&gt;=Modélisation!$B$20,Modélisation!$A$20,IF(C644&gt;=Modélisation!$B$19,Modélisation!$A$19,IF(C644&gt;=Modélisation!$B$18,Modélisation!$A$18,Modélisation!$A$17))))),IF(Modélisation!$B$10=7,IF(C644&gt;=Modélisation!$B$23,Modélisation!$A$23,IF(C644&gt;=Modélisation!$B$22,Modélisation!$A$22,IF(C644&gt;=Modélisation!$B$21,Modélisation!$A$21,IF(C644&gt;=Modélisation!$B$20,Modélisation!$A$20,IF(C644&gt;=Modélisation!$B$19,Modélisation!$A$19,IF(C644&gt;=Modélisation!$B$18,Modélisation!$A$18,Modélisation!$A$17))))))))))))</f>
        <v/>
      </c>
      <c r="F644" s="1" t="str">
        <f>IF(ISBLANK(C644),"",VLOOKUP(E644,Modélisation!$A$17:$H$23,8,FALSE))</f>
        <v/>
      </c>
      <c r="G644" s="4" t="str">
        <f>IF(ISBLANK(C644),"",IF(Modélisation!$B$3="Oui",IF(D644=Liste!$F$2,0%,VLOOKUP(D644,Modélisation!$A$69:$B$86,2,FALSE)),""))</f>
        <v/>
      </c>
      <c r="H644" s="1" t="str">
        <f>IF(ISBLANK(C644),"",IF(Modélisation!$B$3="Oui",F644*(1-G644),F644))</f>
        <v/>
      </c>
    </row>
    <row r="645" spans="1:8" x14ac:dyDescent="0.35">
      <c r="A645" s="2">
        <v>644</v>
      </c>
      <c r="B645" s="36"/>
      <c r="C645" s="39"/>
      <c r="D645" s="37"/>
      <c r="E645" s="1" t="str">
        <f>IF(ISBLANK(C645),"",IF(Modélisation!$B$10=3,IF(C645&gt;=Modélisation!$B$19,Modélisation!$A$19,IF(C645&gt;=Modélisation!$B$18,Modélisation!$A$18,Modélisation!$A$17)),IF(Modélisation!$B$10=4,IF(C645&gt;=Modélisation!$B$20,Modélisation!$A$20,IF(C645&gt;=Modélisation!$B$19,Modélisation!$A$19,IF(C645&gt;=Modélisation!$B$18,Modélisation!$A$18,Modélisation!$A$17))),IF(Modélisation!$B$10=5,IF(C645&gt;=Modélisation!$B$21,Modélisation!$A$21,IF(C645&gt;=Modélisation!$B$20,Modélisation!$A$20,IF(C645&gt;=Modélisation!$B$19,Modélisation!$A$19,IF(C645&gt;=Modélisation!$B$18,Modélisation!$A$18,Modélisation!$A$17)))),IF(Modélisation!$B$10=6,IF(C645&gt;=Modélisation!$B$22,Modélisation!$A$22,IF(C645&gt;=Modélisation!$B$21,Modélisation!$A$21,IF(C645&gt;=Modélisation!$B$20,Modélisation!$A$20,IF(C645&gt;=Modélisation!$B$19,Modélisation!$A$19,IF(C645&gt;=Modélisation!$B$18,Modélisation!$A$18,Modélisation!$A$17))))),IF(Modélisation!$B$10=7,IF(C645&gt;=Modélisation!$B$23,Modélisation!$A$23,IF(C645&gt;=Modélisation!$B$22,Modélisation!$A$22,IF(C645&gt;=Modélisation!$B$21,Modélisation!$A$21,IF(C645&gt;=Modélisation!$B$20,Modélisation!$A$20,IF(C645&gt;=Modélisation!$B$19,Modélisation!$A$19,IF(C645&gt;=Modélisation!$B$18,Modélisation!$A$18,Modélisation!$A$17))))))))))))</f>
        <v/>
      </c>
      <c r="F645" s="1" t="str">
        <f>IF(ISBLANK(C645),"",VLOOKUP(E645,Modélisation!$A$17:$H$23,8,FALSE))</f>
        <v/>
      </c>
      <c r="G645" s="4" t="str">
        <f>IF(ISBLANK(C645),"",IF(Modélisation!$B$3="Oui",IF(D645=Liste!$F$2,0%,VLOOKUP(D645,Modélisation!$A$69:$B$86,2,FALSE)),""))</f>
        <v/>
      </c>
      <c r="H645" s="1" t="str">
        <f>IF(ISBLANK(C645),"",IF(Modélisation!$B$3="Oui",F645*(1-G645),F645))</f>
        <v/>
      </c>
    </row>
    <row r="646" spans="1:8" x14ac:dyDescent="0.35">
      <c r="A646" s="2">
        <v>645</v>
      </c>
      <c r="B646" s="36"/>
      <c r="C646" s="39"/>
      <c r="D646" s="37"/>
      <c r="E646" s="1" t="str">
        <f>IF(ISBLANK(C646),"",IF(Modélisation!$B$10=3,IF(C646&gt;=Modélisation!$B$19,Modélisation!$A$19,IF(C646&gt;=Modélisation!$B$18,Modélisation!$A$18,Modélisation!$A$17)),IF(Modélisation!$B$10=4,IF(C646&gt;=Modélisation!$B$20,Modélisation!$A$20,IF(C646&gt;=Modélisation!$B$19,Modélisation!$A$19,IF(C646&gt;=Modélisation!$B$18,Modélisation!$A$18,Modélisation!$A$17))),IF(Modélisation!$B$10=5,IF(C646&gt;=Modélisation!$B$21,Modélisation!$A$21,IF(C646&gt;=Modélisation!$B$20,Modélisation!$A$20,IF(C646&gt;=Modélisation!$B$19,Modélisation!$A$19,IF(C646&gt;=Modélisation!$B$18,Modélisation!$A$18,Modélisation!$A$17)))),IF(Modélisation!$B$10=6,IF(C646&gt;=Modélisation!$B$22,Modélisation!$A$22,IF(C646&gt;=Modélisation!$B$21,Modélisation!$A$21,IF(C646&gt;=Modélisation!$B$20,Modélisation!$A$20,IF(C646&gt;=Modélisation!$B$19,Modélisation!$A$19,IF(C646&gt;=Modélisation!$B$18,Modélisation!$A$18,Modélisation!$A$17))))),IF(Modélisation!$B$10=7,IF(C646&gt;=Modélisation!$B$23,Modélisation!$A$23,IF(C646&gt;=Modélisation!$B$22,Modélisation!$A$22,IF(C646&gt;=Modélisation!$B$21,Modélisation!$A$21,IF(C646&gt;=Modélisation!$B$20,Modélisation!$A$20,IF(C646&gt;=Modélisation!$B$19,Modélisation!$A$19,IF(C646&gt;=Modélisation!$B$18,Modélisation!$A$18,Modélisation!$A$17))))))))))))</f>
        <v/>
      </c>
      <c r="F646" s="1" t="str">
        <f>IF(ISBLANK(C646),"",VLOOKUP(E646,Modélisation!$A$17:$H$23,8,FALSE))</f>
        <v/>
      </c>
      <c r="G646" s="4" t="str">
        <f>IF(ISBLANK(C646),"",IF(Modélisation!$B$3="Oui",IF(D646=Liste!$F$2,0%,VLOOKUP(D646,Modélisation!$A$69:$B$86,2,FALSE)),""))</f>
        <v/>
      </c>
      <c r="H646" s="1" t="str">
        <f>IF(ISBLANK(C646),"",IF(Modélisation!$B$3="Oui",F646*(1-G646),F646))</f>
        <v/>
      </c>
    </row>
    <row r="647" spans="1:8" x14ac:dyDescent="0.35">
      <c r="A647" s="2">
        <v>646</v>
      </c>
      <c r="B647" s="36"/>
      <c r="C647" s="39"/>
      <c r="D647" s="37"/>
      <c r="E647" s="1" t="str">
        <f>IF(ISBLANK(C647),"",IF(Modélisation!$B$10=3,IF(C647&gt;=Modélisation!$B$19,Modélisation!$A$19,IF(C647&gt;=Modélisation!$B$18,Modélisation!$A$18,Modélisation!$A$17)),IF(Modélisation!$B$10=4,IF(C647&gt;=Modélisation!$B$20,Modélisation!$A$20,IF(C647&gt;=Modélisation!$B$19,Modélisation!$A$19,IF(C647&gt;=Modélisation!$B$18,Modélisation!$A$18,Modélisation!$A$17))),IF(Modélisation!$B$10=5,IF(C647&gt;=Modélisation!$B$21,Modélisation!$A$21,IF(C647&gt;=Modélisation!$B$20,Modélisation!$A$20,IF(C647&gt;=Modélisation!$B$19,Modélisation!$A$19,IF(C647&gt;=Modélisation!$B$18,Modélisation!$A$18,Modélisation!$A$17)))),IF(Modélisation!$B$10=6,IF(C647&gt;=Modélisation!$B$22,Modélisation!$A$22,IF(C647&gt;=Modélisation!$B$21,Modélisation!$A$21,IF(C647&gt;=Modélisation!$B$20,Modélisation!$A$20,IF(C647&gt;=Modélisation!$B$19,Modélisation!$A$19,IF(C647&gt;=Modélisation!$B$18,Modélisation!$A$18,Modélisation!$A$17))))),IF(Modélisation!$B$10=7,IF(C647&gt;=Modélisation!$B$23,Modélisation!$A$23,IF(C647&gt;=Modélisation!$B$22,Modélisation!$A$22,IF(C647&gt;=Modélisation!$B$21,Modélisation!$A$21,IF(C647&gt;=Modélisation!$B$20,Modélisation!$A$20,IF(C647&gt;=Modélisation!$B$19,Modélisation!$A$19,IF(C647&gt;=Modélisation!$B$18,Modélisation!$A$18,Modélisation!$A$17))))))))))))</f>
        <v/>
      </c>
      <c r="F647" s="1" t="str">
        <f>IF(ISBLANK(C647),"",VLOOKUP(E647,Modélisation!$A$17:$H$23,8,FALSE))</f>
        <v/>
      </c>
      <c r="G647" s="4" t="str">
        <f>IF(ISBLANK(C647),"",IF(Modélisation!$B$3="Oui",IF(D647=Liste!$F$2,0%,VLOOKUP(D647,Modélisation!$A$69:$B$86,2,FALSE)),""))</f>
        <v/>
      </c>
      <c r="H647" s="1" t="str">
        <f>IF(ISBLANK(C647),"",IF(Modélisation!$B$3="Oui",F647*(1-G647),F647))</f>
        <v/>
      </c>
    </row>
    <row r="648" spans="1:8" x14ac:dyDescent="0.35">
      <c r="A648" s="2">
        <v>647</v>
      </c>
      <c r="B648" s="36"/>
      <c r="C648" s="39"/>
      <c r="D648" s="37"/>
      <c r="E648" s="1" t="str">
        <f>IF(ISBLANK(C648),"",IF(Modélisation!$B$10=3,IF(C648&gt;=Modélisation!$B$19,Modélisation!$A$19,IF(C648&gt;=Modélisation!$B$18,Modélisation!$A$18,Modélisation!$A$17)),IF(Modélisation!$B$10=4,IF(C648&gt;=Modélisation!$B$20,Modélisation!$A$20,IF(C648&gt;=Modélisation!$B$19,Modélisation!$A$19,IF(C648&gt;=Modélisation!$B$18,Modélisation!$A$18,Modélisation!$A$17))),IF(Modélisation!$B$10=5,IF(C648&gt;=Modélisation!$B$21,Modélisation!$A$21,IF(C648&gt;=Modélisation!$B$20,Modélisation!$A$20,IF(C648&gt;=Modélisation!$B$19,Modélisation!$A$19,IF(C648&gt;=Modélisation!$B$18,Modélisation!$A$18,Modélisation!$A$17)))),IF(Modélisation!$B$10=6,IF(C648&gt;=Modélisation!$B$22,Modélisation!$A$22,IF(C648&gt;=Modélisation!$B$21,Modélisation!$A$21,IF(C648&gt;=Modélisation!$B$20,Modélisation!$A$20,IF(C648&gt;=Modélisation!$B$19,Modélisation!$A$19,IF(C648&gt;=Modélisation!$B$18,Modélisation!$A$18,Modélisation!$A$17))))),IF(Modélisation!$B$10=7,IF(C648&gt;=Modélisation!$B$23,Modélisation!$A$23,IF(C648&gt;=Modélisation!$B$22,Modélisation!$A$22,IF(C648&gt;=Modélisation!$B$21,Modélisation!$A$21,IF(C648&gt;=Modélisation!$B$20,Modélisation!$A$20,IF(C648&gt;=Modélisation!$B$19,Modélisation!$A$19,IF(C648&gt;=Modélisation!$B$18,Modélisation!$A$18,Modélisation!$A$17))))))))))))</f>
        <v/>
      </c>
      <c r="F648" s="1" t="str">
        <f>IF(ISBLANK(C648),"",VLOOKUP(E648,Modélisation!$A$17:$H$23,8,FALSE))</f>
        <v/>
      </c>
      <c r="G648" s="4" t="str">
        <f>IF(ISBLANK(C648),"",IF(Modélisation!$B$3="Oui",IF(D648=Liste!$F$2,0%,VLOOKUP(D648,Modélisation!$A$69:$B$86,2,FALSE)),""))</f>
        <v/>
      </c>
      <c r="H648" s="1" t="str">
        <f>IF(ISBLANK(C648),"",IF(Modélisation!$B$3="Oui",F648*(1-G648),F648))</f>
        <v/>
      </c>
    </row>
    <row r="649" spans="1:8" x14ac:dyDescent="0.35">
      <c r="A649" s="2">
        <v>648</v>
      </c>
      <c r="B649" s="36"/>
      <c r="C649" s="39"/>
      <c r="D649" s="37"/>
      <c r="E649" s="1" t="str">
        <f>IF(ISBLANK(C649),"",IF(Modélisation!$B$10=3,IF(C649&gt;=Modélisation!$B$19,Modélisation!$A$19,IF(C649&gt;=Modélisation!$B$18,Modélisation!$A$18,Modélisation!$A$17)),IF(Modélisation!$B$10=4,IF(C649&gt;=Modélisation!$B$20,Modélisation!$A$20,IF(C649&gt;=Modélisation!$B$19,Modélisation!$A$19,IF(C649&gt;=Modélisation!$B$18,Modélisation!$A$18,Modélisation!$A$17))),IF(Modélisation!$B$10=5,IF(C649&gt;=Modélisation!$B$21,Modélisation!$A$21,IF(C649&gt;=Modélisation!$B$20,Modélisation!$A$20,IF(C649&gt;=Modélisation!$B$19,Modélisation!$A$19,IF(C649&gt;=Modélisation!$B$18,Modélisation!$A$18,Modélisation!$A$17)))),IF(Modélisation!$B$10=6,IF(C649&gt;=Modélisation!$B$22,Modélisation!$A$22,IF(C649&gt;=Modélisation!$B$21,Modélisation!$A$21,IF(C649&gt;=Modélisation!$B$20,Modélisation!$A$20,IF(C649&gt;=Modélisation!$B$19,Modélisation!$A$19,IF(C649&gt;=Modélisation!$B$18,Modélisation!$A$18,Modélisation!$A$17))))),IF(Modélisation!$B$10=7,IF(C649&gt;=Modélisation!$B$23,Modélisation!$A$23,IF(C649&gt;=Modélisation!$B$22,Modélisation!$A$22,IF(C649&gt;=Modélisation!$B$21,Modélisation!$A$21,IF(C649&gt;=Modélisation!$B$20,Modélisation!$A$20,IF(C649&gt;=Modélisation!$B$19,Modélisation!$A$19,IF(C649&gt;=Modélisation!$B$18,Modélisation!$A$18,Modélisation!$A$17))))))))))))</f>
        <v/>
      </c>
      <c r="F649" s="1" t="str">
        <f>IF(ISBLANK(C649),"",VLOOKUP(E649,Modélisation!$A$17:$H$23,8,FALSE))</f>
        <v/>
      </c>
      <c r="G649" s="4" t="str">
        <f>IF(ISBLANK(C649),"",IF(Modélisation!$B$3="Oui",IF(D649=Liste!$F$2,0%,VLOOKUP(D649,Modélisation!$A$69:$B$86,2,FALSE)),""))</f>
        <v/>
      </c>
      <c r="H649" s="1" t="str">
        <f>IF(ISBLANK(C649),"",IF(Modélisation!$B$3="Oui",F649*(1-G649),F649))</f>
        <v/>
      </c>
    </row>
    <row r="650" spans="1:8" x14ac:dyDescent="0.35">
      <c r="A650" s="2">
        <v>649</v>
      </c>
      <c r="B650" s="36"/>
      <c r="C650" s="39"/>
      <c r="D650" s="37"/>
      <c r="E650" s="1" t="str">
        <f>IF(ISBLANK(C650),"",IF(Modélisation!$B$10=3,IF(C650&gt;=Modélisation!$B$19,Modélisation!$A$19,IF(C650&gt;=Modélisation!$B$18,Modélisation!$A$18,Modélisation!$A$17)),IF(Modélisation!$B$10=4,IF(C650&gt;=Modélisation!$B$20,Modélisation!$A$20,IF(C650&gt;=Modélisation!$B$19,Modélisation!$A$19,IF(C650&gt;=Modélisation!$B$18,Modélisation!$A$18,Modélisation!$A$17))),IF(Modélisation!$B$10=5,IF(C650&gt;=Modélisation!$B$21,Modélisation!$A$21,IF(C650&gt;=Modélisation!$B$20,Modélisation!$A$20,IF(C650&gt;=Modélisation!$B$19,Modélisation!$A$19,IF(C650&gt;=Modélisation!$B$18,Modélisation!$A$18,Modélisation!$A$17)))),IF(Modélisation!$B$10=6,IF(C650&gt;=Modélisation!$B$22,Modélisation!$A$22,IF(C650&gt;=Modélisation!$B$21,Modélisation!$A$21,IF(C650&gt;=Modélisation!$B$20,Modélisation!$A$20,IF(C650&gt;=Modélisation!$B$19,Modélisation!$A$19,IF(C650&gt;=Modélisation!$B$18,Modélisation!$A$18,Modélisation!$A$17))))),IF(Modélisation!$B$10=7,IF(C650&gt;=Modélisation!$B$23,Modélisation!$A$23,IF(C650&gt;=Modélisation!$B$22,Modélisation!$A$22,IF(C650&gt;=Modélisation!$B$21,Modélisation!$A$21,IF(C650&gt;=Modélisation!$B$20,Modélisation!$A$20,IF(C650&gt;=Modélisation!$B$19,Modélisation!$A$19,IF(C650&gt;=Modélisation!$B$18,Modélisation!$A$18,Modélisation!$A$17))))))))))))</f>
        <v/>
      </c>
      <c r="F650" s="1" t="str">
        <f>IF(ISBLANK(C650),"",VLOOKUP(E650,Modélisation!$A$17:$H$23,8,FALSE))</f>
        <v/>
      </c>
      <c r="G650" s="4" t="str">
        <f>IF(ISBLANK(C650),"",IF(Modélisation!$B$3="Oui",IF(D650=Liste!$F$2,0%,VLOOKUP(D650,Modélisation!$A$69:$B$86,2,FALSE)),""))</f>
        <v/>
      </c>
      <c r="H650" s="1" t="str">
        <f>IF(ISBLANK(C650),"",IF(Modélisation!$B$3="Oui",F650*(1-G650),F650))</f>
        <v/>
      </c>
    </row>
    <row r="651" spans="1:8" x14ac:dyDescent="0.35">
      <c r="A651" s="2">
        <v>650</v>
      </c>
      <c r="B651" s="36"/>
      <c r="C651" s="39"/>
      <c r="D651" s="37"/>
      <c r="E651" s="1" t="str">
        <f>IF(ISBLANK(C651),"",IF(Modélisation!$B$10=3,IF(C651&gt;=Modélisation!$B$19,Modélisation!$A$19,IF(C651&gt;=Modélisation!$B$18,Modélisation!$A$18,Modélisation!$A$17)),IF(Modélisation!$B$10=4,IF(C651&gt;=Modélisation!$B$20,Modélisation!$A$20,IF(C651&gt;=Modélisation!$B$19,Modélisation!$A$19,IF(C651&gt;=Modélisation!$B$18,Modélisation!$A$18,Modélisation!$A$17))),IF(Modélisation!$B$10=5,IF(C651&gt;=Modélisation!$B$21,Modélisation!$A$21,IF(C651&gt;=Modélisation!$B$20,Modélisation!$A$20,IF(C651&gt;=Modélisation!$B$19,Modélisation!$A$19,IF(C651&gt;=Modélisation!$B$18,Modélisation!$A$18,Modélisation!$A$17)))),IF(Modélisation!$B$10=6,IF(C651&gt;=Modélisation!$B$22,Modélisation!$A$22,IF(C651&gt;=Modélisation!$B$21,Modélisation!$A$21,IF(C651&gt;=Modélisation!$B$20,Modélisation!$A$20,IF(C651&gt;=Modélisation!$B$19,Modélisation!$A$19,IF(C651&gt;=Modélisation!$B$18,Modélisation!$A$18,Modélisation!$A$17))))),IF(Modélisation!$B$10=7,IF(C651&gt;=Modélisation!$B$23,Modélisation!$A$23,IF(C651&gt;=Modélisation!$B$22,Modélisation!$A$22,IF(C651&gt;=Modélisation!$B$21,Modélisation!$A$21,IF(C651&gt;=Modélisation!$B$20,Modélisation!$A$20,IF(C651&gt;=Modélisation!$B$19,Modélisation!$A$19,IF(C651&gt;=Modélisation!$B$18,Modélisation!$A$18,Modélisation!$A$17))))))))))))</f>
        <v/>
      </c>
      <c r="F651" s="1" t="str">
        <f>IF(ISBLANK(C651),"",VLOOKUP(E651,Modélisation!$A$17:$H$23,8,FALSE))</f>
        <v/>
      </c>
      <c r="G651" s="4" t="str">
        <f>IF(ISBLANK(C651),"",IF(Modélisation!$B$3="Oui",IF(D651=Liste!$F$2,0%,VLOOKUP(D651,Modélisation!$A$69:$B$86,2,FALSE)),""))</f>
        <v/>
      </c>
      <c r="H651" s="1" t="str">
        <f>IF(ISBLANK(C651),"",IF(Modélisation!$B$3="Oui",F651*(1-G651),F651))</f>
        <v/>
      </c>
    </row>
    <row r="652" spans="1:8" x14ac:dyDescent="0.35">
      <c r="A652" s="2">
        <v>651</v>
      </c>
      <c r="B652" s="36"/>
      <c r="C652" s="39"/>
      <c r="D652" s="37"/>
      <c r="E652" s="1" t="str">
        <f>IF(ISBLANK(C652),"",IF(Modélisation!$B$10=3,IF(C652&gt;=Modélisation!$B$19,Modélisation!$A$19,IF(C652&gt;=Modélisation!$B$18,Modélisation!$A$18,Modélisation!$A$17)),IF(Modélisation!$B$10=4,IF(C652&gt;=Modélisation!$B$20,Modélisation!$A$20,IF(C652&gt;=Modélisation!$B$19,Modélisation!$A$19,IF(C652&gt;=Modélisation!$B$18,Modélisation!$A$18,Modélisation!$A$17))),IF(Modélisation!$B$10=5,IF(C652&gt;=Modélisation!$B$21,Modélisation!$A$21,IF(C652&gt;=Modélisation!$B$20,Modélisation!$A$20,IF(C652&gt;=Modélisation!$B$19,Modélisation!$A$19,IF(C652&gt;=Modélisation!$B$18,Modélisation!$A$18,Modélisation!$A$17)))),IF(Modélisation!$B$10=6,IF(C652&gt;=Modélisation!$B$22,Modélisation!$A$22,IF(C652&gt;=Modélisation!$B$21,Modélisation!$A$21,IF(C652&gt;=Modélisation!$B$20,Modélisation!$A$20,IF(C652&gt;=Modélisation!$B$19,Modélisation!$A$19,IF(C652&gt;=Modélisation!$B$18,Modélisation!$A$18,Modélisation!$A$17))))),IF(Modélisation!$B$10=7,IF(C652&gt;=Modélisation!$B$23,Modélisation!$A$23,IF(C652&gt;=Modélisation!$B$22,Modélisation!$A$22,IF(C652&gt;=Modélisation!$B$21,Modélisation!$A$21,IF(C652&gt;=Modélisation!$B$20,Modélisation!$A$20,IF(C652&gt;=Modélisation!$B$19,Modélisation!$A$19,IF(C652&gt;=Modélisation!$B$18,Modélisation!$A$18,Modélisation!$A$17))))))))))))</f>
        <v/>
      </c>
      <c r="F652" s="1" t="str">
        <f>IF(ISBLANK(C652),"",VLOOKUP(E652,Modélisation!$A$17:$H$23,8,FALSE))</f>
        <v/>
      </c>
      <c r="G652" s="4" t="str">
        <f>IF(ISBLANK(C652),"",IF(Modélisation!$B$3="Oui",IF(D652=Liste!$F$2,0%,VLOOKUP(D652,Modélisation!$A$69:$B$86,2,FALSE)),""))</f>
        <v/>
      </c>
      <c r="H652" s="1" t="str">
        <f>IF(ISBLANK(C652),"",IF(Modélisation!$B$3="Oui",F652*(1-G652),F652))</f>
        <v/>
      </c>
    </row>
    <row r="653" spans="1:8" x14ac:dyDescent="0.35">
      <c r="A653" s="2">
        <v>652</v>
      </c>
      <c r="B653" s="36"/>
      <c r="C653" s="39"/>
      <c r="D653" s="37"/>
      <c r="E653" s="1" t="str">
        <f>IF(ISBLANK(C653),"",IF(Modélisation!$B$10=3,IF(C653&gt;=Modélisation!$B$19,Modélisation!$A$19,IF(C653&gt;=Modélisation!$B$18,Modélisation!$A$18,Modélisation!$A$17)),IF(Modélisation!$B$10=4,IF(C653&gt;=Modélisation!$B$20,Modélisation!$A$20,IF(C653&gt;=Modélisation!$B$19,Modélisation!$A$19,IF(C653&gt;=Modélisation!$B$18,Modélisation!$A$18,Modélisation!$A$17))),IF(Modélisation!$B$10=5,IF(C653&gt;=Modélisation!$B$21,Modélisation!$A$21,IF(C653&gt;=Modélisation!$B$20,Modélisation!$A$20,IF(C653&gt;=Modélisation!$B$19,Modélisation!$A$19,IF(C653&gt;=Modélisation!$B$18,Modélisation!$A$18,Modélisation!$A$17)))),IF(Modélisation!$B$10=6,IF(C653&gt;=Modélisation!$B$22,Modélisation!$A$22,IF(C653&gt;=Modélisation!$B$21,Modélisation!$A$21,IF(C653&gt;=Modélisation!$B$20,Modélisation!$A$20,IF(C653&gt;=Modélisation!$B$19,Modélisation!$A$19,IF(C653&gt;=Modélisation!$B$18,Modélisation!$A$18,Modélisation!$A$17))))),IF(Modélisation!$B$10=7,IF(C653&gt;=Modélisation!$B$23,Modélisation!$A$23,IF(C653&gt;=Modélisation!$B$22,Modélisation!$A$22,IF(C653&gt;=Modélisation!$B$21,Modélisation!$A$21,IF(C653&gt;=Modélisation!$B$20,Modélisation!$A$20,IF(C653&gt;=Modélisation!$B$19,Modélisation!$A$19,IF(C653&gt;=Modélisation!$B$18,Modélisation!$A$18,Modélisation!$A$17))))))))))))</f>
        <v/>
      </c>
      <c r="F653" s="1" t="str">
        <f>IF(ISBLANK(C653),"",VLOOKUP(E653,Modélisation!$A$17:$H$23,8,FALSE))</f>
        <v/>
      </c>
      <c r="G653" s="4" t="str">
        <f>IF(ISBLANK(C653),"",IF(Modélisation!$B$3="Oui",IF(D653=Liste!$F$2,0%,VLOOKUP(D653,Modélisation!$A$69:$B$86,2,FALSE)),""))</f>
        <v/>
      </c>
      <c r="H653" s="1" t="str">
        <f>IF(ISBLANK(C653),"",IF(Modélisation!$B$3="Oui",F653*(1-G653),F653))</f>
        <v/>
      </c>
    </row>
    <row r="654" spans="1:8" x14ac:dyDescent="0.35">
      <c r="A654" s="2">
        <v>653</v>
      </c>
      <c r="B654" s="36"/>
      <c r="C654" s="39"/>
      <c r="D654" s="37"/>
      <c r="E654" s="1" t="str">
        <f>IF(ISBLANK(C654),"",IF(Modélisation!$B$10=3,IF(C654&gt;=Modélisation!$B$19,Modélisation!$A$19,IF(C654&gt;=Modélisation!$B$18,Modélisation!$A$18,Modélisation!$A$17)),IF(Modélisation!$B$10=4,IF(C654&gt;=Modélisation!$B$20,Modélisation!$A$20,IF(C654&gt;=Modélisation!$B$19,Modélisation!$A$19,IF(C654&gt;=Modélisation!$B$18,Modélisation!$A$18,Modélisation!$A$17))),IF(Modélisation!$B$10=5,IF(C654&gt;=Modélisation!$B$21,Modélisation!$A$21,IF(C654&gt;=Modélisation!$B$20,Modélisation!$A$20,IF(C654&gt;=Modélisation!$B$19,Modélisation!$A$19,IF(C654&gt;=Modélisation!$B$18,Modélisation!$A$18,Modélisation!$A$17)))),IF(Modélisation!$B$10=6,IF(C654&gt;=Modélisation!$B$22,Modélisation!$A$22,IF(C654&gt;=Modélisation!$B$21,Modélisation!$A$21,IF(C654&gt;=Modélisation!$B$20,Modélisation!$A$20,IF(C654&gt;=Modélisation!$B$19,Modélisation!$A$19,IF(C654&gt;=Modélisation!$B$18,Modélisation!$A$18,Modélisation!$A$17))))),IF(Modélisation!$B$10=7,IF(C654&gt;=Modélisation!$B$23,Modélisation!$A$23,IF(C654&gt;=Modélisation!$B$22,Modélisation!$A$22,IF(C654&gt;=Modélisation!$B$21,Modélisation!$A$21,IF(C654&gt;=Modélisation!$B$20,Modélisation!$A$20,IF(C654&gt;=Modélisation!$B$19,Modélisation!$A$19,IF(C654&gt;=Modélisation!$B$18,Modélisation!$A$18,Modélisation!$A$17))))))))))))</f>
        <v/>
      </c>
      <c r="F654" s="1" t="str">
        <f>IF(ISBLANK(C654),"",VLOOKUP(E654,Modélisation!$A$17:$H$23,8,FALSE))</f>
        <v/>
      </c>
      <c r="G654" s="4" t="str">
        <f>IF(ISBLANK(C654),"",IF(Modélisation!$B$3="Oui",IF(D654=Liste!$F$2,0%,VLOOKUP(D654,Modélisation!$A$69:$B$86,2,FALSE)),""))</f>
        <v/>
      </c>
      <c r="H654" s="1" t="str">
        <f>IF(ISBLANK(C654),"",IF(Modélisation!$B$3="Oui",F654*(1-G654),F654))</f>
        <v/>
      </c>
    </row>
    <row r="655" spans="1:8" x14ac:dyDescent="0.35">
      <c r="A655" s="2">
        <v>654</v>
      </c>
      <c r="B655" s="36"/>
      <c r="C655" s="39"/>
      <c r="D655" s="37"/>
      <c r="E655" s="1" t="str">
        <f>IF(ISBLANK(C655),"",IF(Modélisation!$B$10=3,IF(C655&gt;=Modélisation!$B$19,Modélisation!$A$19,IF(C655&gt;=Modélisation!$B$18,Modélisation!$A$18,Modélisation!$A$17)),IF(Modélisation!$B$10=4,IF(C655&gt;=Modélisation!$B$20,Modélisation!$A$20,IF(C655&gt;=Modélisation!$B$19,Modélisation!$A$19,IF(C655&gt;=Modélisation!$B$18,Modélisation!$A$18,Modélisation!$A$17))),IF(Modélisation!$B$10=5,IF(C655&gt;=Modélisation!$B$21,Modélisation!$A$21,IF(C655&gt;=Modélisation!$B$20,Modélisation!$A$20,IF(C655&gt;=Modélisation!$B$19,Modélisation!$A$19,IF(C655&gt;=Modélisation!$B$18,Modélisation!$A$18,Modélisation!$A$17)))),IF(Modélisation!$B$10=6,IF(C655&gt;=Modélisation!$B$22,Modélisation!$A$22,IF(C655&gt;=Modélisation!$B$21,Modélisation!$A$21,IF(C655&gt;=Modélisation!$B$20,Modélisation!$A$20,IF(C655&gt;=Modélisation!$B$19,Modélisation!$A$19,IF(C655&gt;=Modélisation!$B$18,Modélisation!$A$18,Modélisation!$A$17))))),IF(Modélisation!$B$10=7,IF(C655&gt;=Modélisation!$B$23,Modélisation!$A$23,IF(C655&gt;=Modélisation!$B$22,Modélisation!$A$22,IF(C655&gt;=Modélisation!$B$21,Modélisation!$A$21,IF(C655&gt;=Modélisation!$B$20,Modélisation!$A$20,IF(C655&gt;=Modélisation!$B$19,Modélisation!$A$19,IF(C655&gt;=Modélisation!$B$18,Modélisation!$A$18,Modélisation!$A$17))))))))))))</f>
        <v/>
      </c>
      <c r="F655" s="1" t="str">
        <f>IF(ISBLANK(C655),"",VLOOKUP(E655,Modélisation!$A$17:$H$23,8,FALSE))</f>
        <v/>
      </c>
      <c r="G655" s="4" t="str">
        <f>IF(ISBLANK(C655),"",IF(Modélisation!$B$3="Oui",IF(D655=Liste!$F$2,0%,VLOOKUP(D655,Modélisation!$A$69:$B$86,2,FALSE)),""))</f>
        <v/>
      </c>
      <c r="H655" s="1" t="str">
        <f>IF(ISBLANK(C655),"",IF(Modélisation!$B$3="Oui",F655*(1-G655),F655))</f>
        <v/>
      </c>
    </row>
    <row r="656" spans="1:8" x14ac:dyDescent="0.35">
      <c r="A656" s="2">
        <v>655</v>
      </c>
      <c r="B656" s="36"/>
      <c r="C656" s="39"/>
      <c r="D656" s="37"/>
      <c r="E656" s="1" t="str">
        <f>IF(ISBLANK(C656),"",IF(Modélisation!$B$10=3,IF(C656&gt;=Modélisation!$B$19,Modélisation!$A$19,IF(C656&gt;=Modélisation!$B$18,Modélisation!$A$18,Modélisation!$A$17)),IF(Modélisation!$B$10=4,IF(C656&gt;=Modélisation!$B$20,Modélisation!$A$20,IF(C656&gt;=Modélisation!$B$19,Modélisation!$A$19,IF(C656&gt;=Modélisation!$B$18,Modélisation!$A$18,Modélisation!$A$17))),IF(Modélisation!$B$10=5,IF(C656&gt;=Modélisation!$B$21,Modélisation!$A$21,IF(C656&gt;=Modélisation!$B$20,Modélisation!$A$20,IF(C656&gt;=Modélisation!$B$19,Modélisation!$A$19,IF(C656&gt;=Modélisation!$B$18,Modélisation!$A$18,Modélisation!$A$17)))),IF(Modélisation!$B$10=6,IF(C656&gt;=Modélisation!$B$22,Modélisation!$A$22,IF(C656&gt;=Modélisation!$B$21,Modélisation!$A$21,IF(C656&gt;=Modélisation!$B$20,Modélisation!$A$20,IF(C656&gt;=Modélisation!$B$19,Modélisation!$A$19,IF(C656&gt;=Modélisation!$B$18,Modélisation!$A$18,Modélisation!$A$17))))),IF(Modélisation!$B$10=7,IF(C656&gt;=Modélisation!$B$23,Modélisation!$A$23,IF(C656&gt;=Modélisation!$B$22,Modélisation!$A$22,IF(C656&gt;=Modélisation!$B$21,Modélisation!$A$21,IF(C656&gt;=Modélisation!$B$20,Modélisation!$A$20,IF(C656&gt;=Modélisation!$B$19,Modélisation!$A$19,IF(C656&gt;=Modélisation!$B$18,Modélisation!$A$18,Modélisation!$A$17))))))))))))</f>
        <v/>
      </c>
      <c r="F656" s="1" t="str">
        <f>IF(ISBLANK(C656),"",VLOOKUP(E656,Modélisation!$A$17:$H$23,8,FALSE))</f>
        <v/>
      </c>
      <c r="G656" s="4" t="str">
        <f>IF(ISBLANK(C656),"",IF(Modélisation!$B$3="Oui",IF(D656=Liste!$F$2,0%,VLOOKUP(D656,Modélisation!$A$69:$B$86,2,FALSE)),""))</f>
        <v/>
      </c>
      <c r="H656" s="1" t="str">
        <f>IF(ISBLANK(C656),"",IF(Modélisation!$B$3="Oui",F656*(1-G656),F656))</f>
        <v/>
      </c>
    </row>
    <row r="657" spans="1:8" x14ac:dyDescent="0.35">
      <c r="A657" s="2">
        <v>656</v>
      </c>
      <c r="B657" s="36"/>
      <c r="C657" s="39"/>
      <c r="D657" s="37"/>
      <c r="E657" s="1" t="str">
        <f>IF(ISBLANK(C657),"",IF(Modélisation!$B$10=3,IF(C657&gt;=Modélisation!$B$19,Modélisation!$A$19,IF(C657&gt;=Modélisation!$B$18,Modélisation!$A$18,Modélisation!$A$17)),IF(Modélisation!$B$10=4,IF(C657&gt;=Modélisation!$B$20,Modélisation!$A$20,IF(C657&gt;=Modélisation!$B$19,Modélisation!$A$19,IF(C657&gt;=Modélisation!$B$18,Modélisation!$A$18,Modélisation!$A$17))),IF(Modélisation!$B$10=5,IF(C657&gt;=Modélisation!$B$21,Modélisation!$A$21,IF(C657&gt;=Modélisation!$B$20,Modélisation!$A$20,IF(C657&gt;=Modélisation!$B$19,Modélisation!$A$19,IF(C657&gt;=Modélisation!$B$18,Modélisation!$A$18,Modélisation!$A$17)))),IF(Modélisation!$B$10=6,IF(C657&gt;=Modélisation!$B$22,Modélisation!$A$22,IF(C657&gt;=Modélisation!$B$21,Modélisation!$A$21,IF(C657&gt;=Modélisation!$B$20,Modélisation!$A$20,IF(C657&gt;=Modélisation!$B$19,Modélisation!$A$19,IF(C657&gt;=Modélisation!$B$18,Modélisation!$A$18,Modélisation!$A$17))))),IF(Modélisation!$B$10=7,IF(C657&gt;=Modélisation!$B$23,Modélisation!$A$23,IF(C657&gt;=Modélisation!$B$22,Modélisation!$A$22,IF(C657&gt;=Modélisation!$B$21,Modélisation!$A$21,IF(C657&gt;=Modélisation!$B$20,Modélisation!$A$20,IF(C657&gt;=Modélisation!$B$19,Modélisation!$A$19,IF(C657&gt;=Modélisation!$B$18,Modélisation!$A$18,Modélisation!$A$17))))))))))))</f>
        <v/>
      </c>
      <c r="F657" s="1" t="str">
        <f>IF(ISBLANK(C657),"",VLOOKUP(E657,Modélisation!$A$17:$H$23,8,FALSE))</f>
        <v/>
      </c>
      <c r="G657" s="4" t="str">
        <f>IF(ISBLANK(C657),"",IF(Modélisation!$B$3="Oui",IF(D657=Liste!$F$2,0%,VLOOKUP(D657,Modélisation!$A$69:$B$86,2,FALSE)),""))</f>
        <v/>
      </c>
      <c r="H657" s="1" t="str">
        <f>IF(ISBLANK(C657),"",IF(Modélisation!$B$3="Oui",F657*(1-G657),F657))</f>
        <v/>
      </c>
    </row>
    <row r="658" spans="1:8" x14ac:dyDescent="0.35">
      <c r="A658" s="2">
        <v>657</v>
      </c>
      <c r="B658" s="36"/>
      <c r="C658" s="39"/>
      <c r="D658" s="37"/>
      <c r="E658" s="1" t="str">
        <f>IF(ISBLANK(C658),"",IF(Modélisation!$B$10=3,IF(C658&gt;=Modélisation!$B$19,Modélisation!$A$19,IF(C658&gt;=Modélisation!$B$18,Modélisation!$A$18,Modélisation!$A$17)),IF(Modélisation!$B$10=4,IF(C658&gt;=Modélisation!$B$20,Modélisation!$A$20,IF(C658&gt;=Modélisation!$B$19,Modélisation!$A$19,IF(C658&gt;=Modélisation!$B$18,Modélisation!$A$18,Modélisation!$A$17))),IF(Modélisation!$B$10=5,IF(C658&gt;=Modélisation!$B$21,Modélisation!$A$21,IF(C658&gt;=Modélisation!$B$20,Modélisation!$A$20,IF(C658&gt;=Modélisation!$B$19,Modélisation!$A$19,IF(C658&gt;=Modélisation!$B$18,Modélisation!$A$18,Modélisation!$A$17)))),IF(Modélisation!$B$10=6,IF(C658&gt;=Modélisation!$B$22,Modélisation!$A$22,IF(C658&gt;=Modélisation!$B$21,Modélisation!$A$21,IF(C658&gt;=Modélisation!$B$20,Modélisation!$A$20,IF(C658&gt;=Modélisation!$B$19,Modélisation!$A$19,IF(C658&gt;=Modélisation!$B$18,Modélisation!$A$18,Modélisation!$A$17))))),IF(Modélisation!$B$10=7,IF(C658&gt;=Modélisation!$B$23,Modélisation!$A$23,IF(C658&gt;=Modélisation!$B$22,Modélisation!$A$22,IF(C658&gt;=Modélisation!$B$21,Modélisation!$A$21,IF(C658&gt;=Modélisation!$B$20,Modélisation!$A$20,IF(C658&gt;=Modélisation!$B$19,Modélisation!$A$19,IF(C658&gt;=Modélisation!$B$18,Modélisation!$A$18,Modélisation!$A$17))))))))))))</f>
        <v/>
      </c>
      <c r="F658" s="1" t="str">
        <f>IF(ISBLANK(C658),"",VLOOKUP(E658,Modélisation!$A$17:$H$23,8,FALSE))</f>
        <v/>
      </c>
      <c r="G658" s="4" t="str">
        <f>IF(ISBLANK(C658),"",IF(Modélisation!$B$3="Oui",IF(D658=Liste!$F$2,0%,VLOOKUP(D658,Modélisation!$A$69:$B$86,2,FALSE)),""))</f>
        <v/>
      </c>
      <c r="H658" s="1" t="str">
        <f>IF(ISBLANK(C658),"",IF(Modélisation!$B$3="Oui",F658*(1-G658),F658))</f>
        <v/>
      </c>
    </row>
    <row r="659" spans="1:8" x14ac:dyDescent="0.35">
      <c r="A659" s="2">
        <v>658</v>
      </c>
      <c r="B659" s="36"/>
      <c r="C659" s="39"/>
      <c r="D659" s="37"/>
      <c r="E659" s="1" t="str">
        <f>IF(ISBLANK(C659),"",IF(Modélisation!$B$10=3,IF(C659&gt;=Modélisation!$B$19,Modélisation!$A$19,IF(C659&gt;=Modélisation!$B$18,Modélisation!$A$18,Modélisation!$A$17)),IF(Modélisation!$B$10=4,IF(C659&gt;=Modélisation!$B$20,Modélisation!$A$20,IF(C659&gt;=Modélisation!$B$19,Modélisation!$A$19,IF(C659&gt;=Modélisation!$B$18,Modélisation!$A$18,Modélisation!$A$17))),IF(Modélisation!$B$10=5,IF(C659&gt;=Modélisation!$B$21,Modélisation!$A$21,IF(C659&gt;=Modélisation!$B$20,Modélisation!$A$20,IF(C659&gt;=Modélisation!$B$19,Modélisation!$A$19,IF(C659&gt;=Modélisation!$B$18,Modélisation!$A$18,Modélisation!$A$17)))),IF(Modélisation!$B$10=6,IF(C659&gt;=Modélisation!$B$22,Modélisation!$A$22,IF(C659&gt;=Modélisation!$B$21,Modélisation!$A$21,IF(C659&gt;=Modélisation!$B$20,Modélisation!$A$20,IF(C659&gt;=Modélisation!$B$19,Modélisation!$A$19,IF(C659&gt;=Modélisation!$B$18,Modélisation!$A$18,Modélisation!$A$17))))),IF(Modélisation!$B$10=7,IF(C659&gt;=Modélisation!$B$23,Modélisation!$A$23,IF(C659&gt;=Modélisation!$B$22,Modélisation!$A$22,IF(C659&gt;=Modélisation!$B$21,Modélisation!$A$21,IF(C659&gt;=Modélisation!$B$20,Modélisation!$A$20,IF(C659&gt;=Modélisation!$B$19,Modélisation!$A$19,IF(C659&gt;=Modélisation!$B$18,Modélisation!$A$18,Modélisation!$A$17))))))))))))</f>
        <v/>
      </c>
      <c r="F659" s="1" t="str">
        <f>IF(ISBLANK(C659),"",VLOOKUP(E659,Modélisation!$A$17:$H$23,8,FALSE))</f>
        <v/>
      </c>
      <c r="G659" s="4" t="str">
        <f>IF(ISBLANK(C659),"",IF(Modélisation!$B$3="Oui",IF(D659=Liste!$F$2,0%,VLOOKUP(D659,Modélisation!$A$69:$B$86,2,FALSE)),""))</f>
        <v/>
      </c>
      <c r="H659" s="1" t="str">
        <f>IF(ISBLANK(C659),"",IF(Modélisation!$B$3="Oui",F659*(1-G659),F659))</f>
        <v/>
      </c>
    </row>
    <row r="660" spans="1:8" x14ac:dyDescent="0.35">
      <c r="A660" s="2">
        <v>659</v>
      </c>
      <c r="B660" s="36"/>
      <c r="C660" s="39"/>
      <c r="D660" s="37"/>
      <c r="E660" s="1" t="str">
        <f>IF(ISBLANK(C660),"",IF(Modélisation!$B$10=3,IF(C660&gt;=Modélisation!$B$19,Modélisation!$A$19,IF(C660&gt;=Modélisation!$B$18,Modélisation!$A$18,Modélisation!$A$17)),IF(Modélisation!$B$10=4,IF(C660&gt;=Modélisation!$B$20,Modélisation!$A$20,IF(C660&gt;=Modélisation!$B$19,Modélisation!$A$19,IF(C660&gt;=Modélisation!$B$18,Modélisation!$A$18,Modélisation!$A$17))),IF(Modélisation!$B$10=5,IF(C660&gt;=Modélisation!$B$21,Modélisation!$A$21,IF(C660&gt;=Modélisation!$B$20,Modélisation!$A$20,IF(C660&gt;=Modélisation!$B$19,Modélisation!$A$19,IF(C660&gt;=Modélisation!$B$18,Modélisation!$A$18,Modélisation!$A$17)))),IF(Modélisation!$B$10=6,IF(C660&gt;=Modélisation!$B$22,Modélisation!$A$22,IF(C660&gt;=Modélisation!$B$21,Modélisation!$A$21,IF(C660&gt;=Modélisation!$B$20,Modélisation!$A$20,IF(C660&gt;=Modélisation!$B$19,Modélisation!$A$19,IF(C660&gt;=Modélisation!$B$18,Modélisation!$A$18,Modélisation!$A$17))))),IF(Modélisation!$B$10=7,IF(C660&gt;=Modélisation!$B$23,Modélisation!$A$23,IF(C660&gt;=Modélisation!$B$22,Modélisation!$A$22,IF(C660&gt;=Modélisation!$B$21,Modélisation!$A$21,IF(C660&gt;=Modélisation!$B$20,Modélisation!$A$20,IF(C660&gt;=Modélisation!$B$19,Modélisation!$A$19,IF(C660&gt;=Modélisation!$B$18,Modélisation!$A$18,Modélisation!$A$17))))))))))))</f>
        <v/>
      </c>
      <c r="F660" s="1" t="str">
        <f>IF(ISBLANK(C660),"",VLOOKUP(E660,Modélisation!$A$17:$H$23,8,FALSE))</f>
        <v/>
      </c>
      <c r="G660" s="4" t="str">
        <f>IF(ISBLANK(C660),"",IF(Modélisation!$B$3="Oui",IF(D660=Liste!$F$2,0%,VLOOKUP(D660,Modélisation!$A$69:$B$86,2,FALSE)),""))</f>
        <v/>
      </c>
      <c r="H660" s="1" t="str">
        <f>IF(ISBLANK(C660),"",IF(Modélisation!$B$3="Oui",F660*(1-G660),F660))</f>
        <v/>
      </c>
    </row>
    <row r="661" spans="1:8" x14ac:dyDescent="0.35">
      <c r="A661" s="2">
        <v>660</v>
      </c>
      <c r="B661" s="36"/>
      <c r="C661" s="39"/>
      <c r="D661" s="37"/>
      <c r="E661" s="1" t="str">
        <f>IF(ISBLANK(C661),"",IF(Modélisation!$B$10=3,IF(C661&gt;=Modélisation!$B$19,Modélisation!$A$19,IF(C661&gt;=Modélisation!$B$18,Modélisation!$A$18,Modélisation!$A$17)),IF(Modélisation!$B$10=4,IF(C661&gt;=Modélisation!$B$20,Modélisation!$A$20,IF(C661&gt;=Modélisation!$B$19,Modélisation!$A$19,IF(C661&gt;=Modélisation!$B$18,Modélisation!$A$18,Modélisation!$A$17))),IF(Modélisation!$B$10=5,IF(C661&gt;=Modélisation!$B$21,Modélisation!$A$21,IF(C661&gt;=Modélisation!$B$20,Modélisation!$A$20,IF(C661&gt;=Modélisation!$B$19,Modélisation!$A$19,IF(C661&gt;=Modélisation!$B$18,Modélisation!$A$18,Modélisation!$A$17)))),IF(Modélisation!$B$10=6,IF(C661&gt;=Modélisation!$B$22,Modélisation!$A$22,IF(C661&gt;=Modélisation!$B$21,Modélisation!$A$21,IF(C661&gt;=Modélisation!$B$20,Modélisation!$A$20,IF(C661&gt;=Modélisation!$B$19,Modélisation!$A$19,IF(C661&gt;=Modélisation!$B$18,Modélisation!$A$18,Modélisation!$A$17))))),IF(Modélisation!$B$10=7,IF(C661&gt;=Modélisation!$B$23,Modélisation!$A$23,IF(C661&gt;=Modélisation!$B$22,Modélisation!$A$22,IF(C661&gt;=Modélisation!$B$21,Modélisation!$A$21,IF(C661&gt;=Modélisation!$B$20,Modélisation!$A$20,IF(C661&gt;=Modélisation!$B$19,Modélisation!$A$19,IF(C661&gt;=Modélisation!$B$18,Modélisation!$A$18,Modélisation!$A$17))))))))))))</f>
        <v/>
      </c>
      <c r="F661" s="1" t="str">
        <f>IF(ISBLANK(C661),"",VLOOKUP(E661,Modélisation!$A$17:$H$23,8,FALSE))</f>
        <v/>
      </c>
      <c r="G661" s="4" t="str">
        <f>IF(ISBLANK(C661),"",IF(Modélisation!$B$3="Oui",IF(D661=Liste!$F$2,0%,VLOOKUP(D661,Modélisation!$A$69:$B$86,2,FALSE)),""))</f>
        <v/>
      </c>
      <c r="H661" s="1" t="str">
        <f>IF(ISBLANK(C661),"",IF(Modélisation!$B$3="Oui",F661*(1-G661),F661))</f>
        <v/>
      </c>
    </row>
    <row r="662" spans="1:8" x14ac:dyDescent="0.35">
      <c r="A662" s="2">
        <v>661</v>
      </c>
      <c r="B662" s="36"/>
      <c r="C662" s="39"/>
      <c r="D662" s="37"/>
      <c r="E662" s="1" t="str">
        <f>IF(ISBLANK(C662),"",IF(Modélisation!$B$10=3,IF(C662&gt;=Modélisation!$B$19,Modélisation!$A$19,IF(C662&gt;=Modélisation!$B$18,Modélisation!$A$18,Modélisation!$A$17)),IF(Modélisation!$B$10=4,IF(C662&gt;=Modélisation!$B$20,Modélisation!$A$20,IF(C662&gt;=Modélisation!$B$19,Modélisation!$A$19,IF(C662&gt;=Modélisation!$B$18,Modélisation!$A$18,Modélisation!$A$17))),IF(Modélisation!$B$10=5,IF(C662&gt;=Modélisation!$B$21,Modélisation!$A$21,IF(C662&gt;=Modélisation!$B$20,Modélisation!$A$20,IF(C662&gt;=Modélisation!$B$19,Modélisation!$A$19,IF(C662&gt;=Modélisation!$B$18,Modélisation!$A$18,Modélisation!$A$17)))),IF(Modélisation!$B$10=6,IF(C662&gt;=Modélisation!$B$22,Modélisation!$A$22,IF(C662&gt;=Modélisation!$B$21,Modélisation!$A$21,IF(C662&gt;=Modélisation!$B$20,Modélisation!$A$20,IF(C662&gt;=Modélisation!$B$19,Modélisation!$A$19,IF(C662&gt;=Modélisation!$B$18,Modélisation!$A$18,Modélisation!$A$17))))),IF(Modélisation!$B$10=7,IF(C662&gt;=Modélisation!$B$23,Modélisation!$A$23,IF(C662&gt;=Modélisation!$B$22,Modélisation!$A$22,IF(C662&gt;=Modélisation!$B$21,Modélisation!$A$21,IF(C662&gt;=Modélisation!$B$20,Modélisation!$A$20,IF(C662&gt;=Modélisation!$B$19,Modélisation!$A$19,IF(C662&gt;=Modélisation!$B$18,Modélisation!$A$18,Modélisation!$A$17))))))))))))</f>
        <v/>
      </c>
      <c r="F662" s="1" t="str">
        <f>IF(ISBLANK(C662),"",VLOOKUP(E662,Modélisation!$A$17:$H$23,8,FALSE))</f>
        <v/>
      </c>
      <c r="G662" s="4" t="str">
        <f>IF(ISBLANK(C662),"",IF(Modélisation!$B$3="Oui",IF(D662=Liste!$F$2,0%,VLOOKUP(D662,Modélisation!$A$69:$B$86,2,FALSE)),""))</f>
        <v/>
      </c>
      <c r="H662" s="1" t="str">
        <f>IF(ISBLANK(C662),"",IF(Modélisation!$B$3="Oui",F662*(1-G662),F662))</f>
        <v/>
      </c>
    </row>
    <row r="663" spans="1:8" x14ac:dyDescent="0.35">
      <c r="A663" s="2">
        <v>662</v>
      </c>
      <c r="B663" s="36"/>
      <c r="C663" s="39"/>
      <c r="D663" s="37"/>
      <c r="E663" s="1" t="str">
        <f>IF(ISBLANK(C663),"",IF(Modélisation!$B$10=3,IF(C663&gt;=Modélisation!$B$19,Modélisation!$A$19,IF(C663&gt;=Modélisation!$B$18,Modélisation!$A$18,Modélisation!$A$17)),IF(Modélisation!$B$10=4,IF(C663&gt;=Modélisation!$B$20,Modélisation!$A$20,IF(C663&gt;=Modélisation!$B$19,Modélisation!$A$19,IF(C663&gt;=Modélisation!$B$18,Modélisation!$A$18,Modélisation!$A$17))),IF(Modélisation!$B$10=5,IF(C663&gt;=Modélisation!$B$21,Modélisation!$A$21,IF(C663&gt;=Modélisation!$B$20,Modélisation!$A$20,IF(C663&gt;=Modélisation!$B$19,Modélisation!$A$19,IF(C663&gt;=Modélisation!$B$18,Modélisation!$A$18,Modélisation!$A$17)))),IF(Modélisation!$B$10=6,IF(C663&gt;=Modélisation!$B$22,Modélisation!$A$22,IF(C663&gt;=Modélisation!$B$21,Modélisation!$A$21,IF(C663&gt;=Modélisation!$B$20,Modélisation!$A$20,IF(C663&gt;=Modélisation!$B$19,Modélisation!$A$19,IF(C663&gt;=Modélisation!$B$18,Modélisation!$A$18,Modélisation!$A$17))))),IF(Modélisation!$B$10=7,IF(C663&gt;=Modélisation!$B$23,Modélisation!$A$23,IF(C663&gt;=Modélisation!$B$22,Modélisation!$A$22,IF(C663&gt;=Modélisation!$B$21,Modélisation!$A$21,IF(C663&gt;=Modélisation!$B$20,Modélisation!$A$20,IF(C663&gt;=Modélisation!$B$19,Modélisation!$A$19,IF(C663&gt;=Modélisation!$B$18,Modélisation!$A$18,Modélisation!$A$17))))))))))))</f>
        <v/>
      </c>
      <c r="F663" s="1" t="str">
        <f>IF(ISBLANK(C663),"",VLOOKUP(E663,Modélisation!$A$17:$H$23,8,FALSE))</f>
        <v/>
      </c>
      <c r="G663" s="4" t="str">
        <f>IF(ISBLANK(C663),"",IF(Modélisation!$B$3="Oui",IF(D663=Liste!$F$2,0%,VLOOKUP(D663,Modélisation!$A$69:$B$86,2,FALSE)),""))</f>
        <v/>
      </c>
      <c r="H663" s="1" t="str">
        <f>IF(ISBLANK(C663),"",IF(Modélisation!$B$3="Oui",F663*(1-G663),F663))</f>
        <v/>
      </c>
    </row>
    <row r="664" spans="1:8" x14ac:dyDescent="0.35">
      <c r="A664" s="2">
        <v>663</v>
      </c>
      <c r="B664" s="36"/>
      <c r="C664" s="39"/>
      <c r="D664" s="37"/>
      <c r="E664" s="1" t="str">
        <f>IF(ISBLANK(C664),"",IF(Modélisation!$B$10=3,IF(C664&gt;=Modélisation!$B$19,Modélisation!$A$19,IF(C664&gt;=Modélisation!$B$18,Modélisation!$A$18,Modélisation!$A$17)),IF(Modélisation!$B$10=4,IF(C664&gt;=Modélisation!$B$20,Modélisation!$A$20,IF(C664&gt;=Modélisation!$B$19,Modélisation!$A$19,IF(C664&gt;=Modélisation!$B$18,Modélisation!$A$18,Modélisation!$A$17))),IF(Modélisation!$B$10=5,IF(C664&gt;=Modélisation!$B$21,Modélisation!$A$21,IF(C664&gt;=Modélisation!$B$20,Modélisation!$A$20,IF(C664&gt;=Modélisation!$B$19,Modélisation!$A$19,IF(C664&gt;=Modélisation!$B$18,Modélisation!$A$18,Modélisation!$A$17)))),IF(Modélisation!$B$10=6,IF(C664&gt;=Modélisation!$B$22,Modélisation!$A$22,IF(C664&gt;=Modélisation!$B$21,Modélisation!$A$21,IF(C664&gt;=Modélisation!$B$20,Modélisation!$A$20,IF(C664&gt;=Modélisation!$B$19,Modélisation!$A$19,IF(C664&gt;=Modélisation!$B$18,Modélisation!$A$18,Modélisation!$A$17))))),IF(Modélisation!$B$10=7,IF(C664&gt;=Modélisation!$B$23,Modélisation!$A$23,IF(C664&gt;=Modélisation!$B$22,Modélisation!$A$22,IF(C664&gt;=Modélisation!$B$21,Modélisation!$A$21,IF(C664&gt;=Modélisation!$B$20,Modélisation!$A$20,IF(C664&gt;=Modélisation!$B$19,Modélisation!$A$19,IF(C664&gt;=Modélisation!$B$18,Modélisation!$A$18,Modélisation!$A$17))))))))))))</f>
        <v/>
      </c>
      <c r="F664" s="1" t="str">
        <f>IF(ISBLANK(C664),"",VLOOKUP(E664,Modélisation!$A$17:$H$23,8,FALSE))</f>
        <v/>
      </c>
      <c r="G664" s="4" t="str">
        <f>IF(ISBLANK(C664),"",IF(Modélisation!$B$3="Oui",IF(D664=Liste!$F$2,0%,VLOOKUP(D664,Modélisation!$A$69:$B$86,2,FALSE)),""))</f>
        <v/>
      </c>
      <c r="H664" s="1" t="str">
        <f>IF(ISBLANK(C664),"",IF(Modélisation!$B$3="Oui",F664*(1-G664),F664))</f>
        <v/>
      </c>
    </row>
    <row r="665" spans="1:8" x14ac:dyDescent="0.35">
      <c r="A665" s="2">
        <v>664</v>
      </c>
      <c r="B665" s="36"/>
      <c r="C665" s="39"/>
      <c r="D665" s="37"/>
      <c r="E665" s="1" t="str">
        <f>IF(ISBLANK(C665),"",IF(Modélisation!$B$10=3,IF(C665&gt;=Modélisation!$B$19,Modélisation!$A$19,IF(C665&gt;=Modélisation!$B$18,Modélisation!$A$18,Modélisation!$A$17)),IF(Modélisation!$B$10=4,IF(C665&gt;=Modélisation!$B$20,Modélisation!$A$20,IF(C665&gt;=Modélisation!$B$19,Modélisation!$A$19,IF(C665&gt;=Modélisation!$B$18,Modélisation!$A$18,Modélisation!$A$17))),IF(Modélisation!$B$10=5,IF(C665&gt;=Modélisation!$B$21,Modélisation!$A$21,IF(C665&gt;=Modélisation!$B$20,Modélisation!$A$20,IF(C665&gt;=Modélisation!$B$19,Modélisation!$A$19,IF(C665&gt;=Modélisation!$B$18,Modélisation!$A$18,Modélisation!$A$17)))),IF(Modélisation!$B$10=6,IF(C665&gt;=Modélisation!$B$22,Modélisation!$A$22,IF(C665&gt;=Modélisation!$B$21,Modélisation!$A$21,IF(C665&gt;=Modélisation!$B$20,Modélisation!$A$20,IF(C665&gt;=Modélisation!$B$19,Modélisation!$A$19,IF(C665&gt;=Modélisation!$B$18,Modélisation!$A$18,Modélisation!$A$17))))),IF(Modélisation!$B$10=7,IF(C665&gt;=Modélisation!$B$23,Modélisation!$A$23,IF(C665&gt;=Modélisation!$B$22,Modélisation!$A$22,IF(C665&gt;=Modélisation!$B$21,Modélisation!$A$21,IF(C665&gt;=Modélisation!$B$20,Modélisation!$A$20,IF(C665&gt;=Modélisation!$B$19,Modélisation!$A$19,IF(C665&gt;=Modélisation!$B$18,Modélisation!$A$18,Modélisation!$A$17))))))))))))</f>
        <v/>
      </c>
      <c r="F665" s="1" t="str">
        <f>IF(ISBLANK(C665),"",VLOOKUP(E665,Modélisation!$A$17:$H$23,8,FALSE))</f>
        <v/>
      </c>
      <c r="G665" s="4" t="str">
        <f>IF(ISBLANK(C665),"",IF(Modélisation!$B$3="Oui",IF(D665=Liste!$F$2,0%,VLOOKUP(D665,Modélisation!$A$69:$B$86,2,FALSE)),""))</f>
        <v/>
      </c>
      <c r="H665" s="1" t="str">
        <f>IF(ISBLANK(C665),"",IF(Modélisation!$B$3="Oui",F665*(1-G665),F665))</f>
        <v/>
      </c>
    </row>
    <row r="666" spans="1:8" x14ac:dyDescent="0.35">
      <c r="A666" s="2">
        <v>665</v>
      </c>
      <c r="B666" s="36"/>
      <c r="C666" s="39"/>
      <c r="D666" s="37"/>
      <c r="E666" s="1" t="str">
        <f>IF(ISBLANK(C666),"",IF(Modélisation!$B$10=3,IF(C666&gt;=Modélisation!$B$19,Modélisation!$A$19,IF(C666&gt;=Modélisation!$B$18,Modélisation!$A$18,Modélisation!$A$17)),IF(Modélisation!$B$10=4,IF(C666&gt;=Modélisation!$B$20,Modélisation!$A$20,IF(C666&gt;=Modélisation!$B$19,Modélisation!$A$19,IF(C666&gt;=Modélisation!$B$18,Modélisation!$A$18,Modélisation!$A$17))),IF(Modélisation!$B$10=5,IF(C666&gt;=Modélisation!$B$21,Modélisation!$A$21,IF(C666&gt;=Modélisation!$B$20,Modélisation!$A$20,IF(C666&gt;=Modélisation!$B$19,Modélisation!$A$19,IF(C666&gt;=Modélisation!$B$18,Modélisation!$A$18,Modélisation!$A$17)))),IF(Modélisation!$B$10=6,IF(C666&gt;=Modélisation!$B$22,Modélisation!$A$22,IF(C666&gt;=Modélisation!$B$21,Modélisation!$A$21,IF(C666&gt;=Modélisation!$B$20,Modélisation!$A$20,IF(C666&gt;=Modélisation!$B$19,Modélisation!$A$19,IF(C666&gt;=Modélisation!$B$18,Modélisation!$A$18,Modélisation!$A$17))))),IF(Modélisation!$B$10=7,IF(C666&gt;=Modélisation!$B$23,Modélisation!$A$23,IF(C666&gt;=Modélisation!$B$22,Modélisation!$A$22,IF(C666&gt;=Modélisation!$B$21,Modélisation!$A$21,IF(C666&gt;=Modélisation!$B$20,Modélisation!$A$20,IF(C666&gt;=Modélisation!$B$19,Modélisation!$A$19,IF(C666&gt;=Modélisation!$B$18,Modélisation!$A$18,Modélisation!$A$17))))))))))))</f>
        <v/>
      </c>
      <c r="F666" s="1" t="str">
        <f>IF(ISBLANK(C666),"",VLOOKUP(E666,Modélisation!$A$17:$H$23,8,FALSE))</f>
        <v/>
      </c>
      <c r="G666" s="4" t="str">
        <f>IF(ISBLANK(C666),"",IF(Modélisation!$B$3="Oui",IF(D666=Liste!$F$2,0%,VLOOKUP(D666,Modélisation!$A$69:$B$86,2,FALSE)),""))</f>
        <v/>
      </c>
      <c r="H666" s="1" t="str">
        <f>IF(ISBLANK(C666),"",IF(Modélisation!$B$3="Oui",F666*(1-G666),F666))</f>
        <v/>
      </c>
    </row>
    <row r="667" spans="1:8" x14ac:dyDescent="0.35">
      <c r="A667" s="2">
        <v>666</v>
      </c>
      <c r="B667" s="36"/>
      <c r="C667" s="39"/>
      <c r="D667" s="37"/>
      <c r="E667" s="1" t="str">
        <f>IF(ISBLANK(C667),"",IF(Modélisation!$B$10=3,IF(C667&gt;=Modélisation!$B$19,Modélisation!$A$19,IF(C667&gt;=Modélisation!$B$18,Modélisation!$A$18,Modélisation!$A$17)),IF(Modélisation!$B$10=4,IF(C667&gt;=Modélisation!$B$20,Modélisation!$A$20,IF(C667&gt;=Modélisation!$B$19,Modélisation!$A$19,IF(C667&gt;=Modélisation!$B$18,Modélisation!$A$18,Modélisation!$A$17))),IF(Modélisation!$B$10=5,IF(C667&gt;=Modélisation!$B$21,Modélisation!$A$21,IF(C667&gt;=Modélisation!$B$20,Modélisation!$A$20,IF(C667&gt;=Modélisation!$B$19,Modélisation!$A$19,IF(C667&gt;=Modélisation!$B$18,Modélisation!$A$18,Modélisation!$A$17)))),IF(Modélisation!$B$10=6,IF(C667&gt;=Modélisation!$B$22,Modélisation!$A$22,IF(C667&gt;=Modélisation!$B$21,Modélisation!$A$21,IF(C667&gt;=Modélisation!$B$20,Modélisation!$A$20,IF(C667&gt;=Modélisation!$B$19,Modélisation!$A$19,IF(C667&gt;=Modélisation!$B$18,Modélisation!$A$18,Modélisation!$A$17))))),IF(Modélisation!$B$10=7,IF(C667&gt;=Modélisation!$B$23,Modélisation!$A$23,IF(C667&gt;=Modélisation!$B$22,Modélisation!$A$22,IF(C667&gt;=Modélisation!$B$21,Modélisation!$A$21,IF(C667&gt;=Modélisation!$B$20,Modélisation!$A$20,IF(C667&gt;=Modélisation!$B$19,Modélisation!$A$19,IF(C667&gt;=Modélisation!$B$18,Modélisation!$A$18,Modélisation!$A$17))))))))))))</f>
        <v/>
      </c>
      <c r="F667" s="1" t="str">
        <f>IF(ISBLANK(C667),"",VLOOKUP(E667,Modélisation!$A$17:$H$23,8,FALSE))</f>
        <v/>
      </c>
      <c r="G667" s="4" t="str">
        <f>IF(ISBLANK(C667),"",IF(Modélisation!$B$3="Oui",IF(D667=Liste!$F$2,0%,VLOOKUP(D667,Modélisation!$A$69:$B$86,2,FALSE)),""))</f>
        <v/>
      </c>
      <c r="H667" s="1" t="str">
        <f>IF(ISBLANK(C667),"",IF(Modélisation!$B$3="Oui",F667*(1-G667),F667))</f>
        <v/>
      </c>
    </row>
    <row r="668" spans="1:8" x14ac:dyDescent="0.35">
      <c r="A668" s="2">
        <v>667</v>
      </c>
      <c r="B668" s="36"/>
      <c r="C668" s="39"/>
      <c r="D668" s="37"/>
      <c r="E668" s="1" t="str">
        <f>IF(ISBLANK(C668),"",IF(Modélisation!$B$10=3,IF(C668&gt;=Modélisation!$B$19,Modélisation!$A$19,IF(C668&gt;=Modélisation!$B$18,Modélisation!$A$18,Modélisation!$A$17)),IF(Modélisation!$B$10=4,IF(C668&gt;=Modélisation!$B$20,Modélisation!$A$20,IF(C668&gt;=Modélisation!$B$19,Modélisation!$A$19,IF(C668&gt;=Modélisation!$B$18,Modélisation!$A$18,Modélisation!$A$17))),IF(Modélisation!$B$10=5,IF(C668&gt;=Modélisation!$B$21,Modélisation!$A$21,IF(C668&gt;=Modélisation!$B$20,Modélisation!$A$20,IF(C668&gt;=Modélisation!$B$19,Modélisation!$A$19,IF(C668&gt;=Modélisation!$B$18,Modélisation!$A$18,Modélisation!$A$17)))),IF(Modélisation!$B$10=6,IF(C668&gt;=Modélisation!$B$22,Modélisation!$A$22,IF(C668&gt;=Modélisation!$B$21,Modélisation!$A$21,IF(C668&gt;=Modélisation!$B$20,Modélisation!$A$20,IF(C668&gt;=Modélisation!$B$19,Modélisation!$A$19,IF(C668&gt;=Modélisation!$B$18,Modélisation!$A$18,Modélisation!$A$17))))),IF(Modélisation!$B$10=7,IF(C668&gt;=Modélisation!$B$23,Modélisation!$A$23,IF(C668&gt;=Modélisation!$B$22,Modélisation!$A$22,IF(C668&gt;=Modélisation!$B$21,Modélisation!$A$21,IF(C668&gt;=Modélisation!$B$20,Modélisation!$A$20,IF(C668&gt;=Modélisation!$B$19,Modélisation!$A$19,IF(C668&gt;=Modélisation!$B$18,Modélisation!$A$18,Modélisation!$A$17))))))))))))</f>
        <v/>
      </c>
      <c r="F668" s="1" t="str">
        <f>IF(ISBLANK(C668),"",VLOOKUP(E668,Modélisation!$A$17:$H$23,8,FALSE))</f>
        <v/>
      </c>
      <c r="G668" s="4" t="str">
        <f>IF(ISBLANK(C668),"",IF(Modélisation!$B$3="Oui",IF(D668=Liste!$F$2,0%,VLOOKUP(D668,Modélisation!$A$69:$B$86,2,FALSE)),""))</f>
        <v/>
      </c>
      <c r="H668" s="1" t="str">
        <f>IF(ISBLANK(C668),"",IF(Modélisation!$B$3="Oui",F668*(1-G668),F668))</f>
        <v/>
      </c>
    </row>
    <row r="669" spans="1:8" x14ac:dyDescent="0.35">
      <c r="A669" s="2">
        <v>668</v>
      </c>
      <c r="B669" s="36"/>
      <c r="C669" s="39"/>
      <c r="D669" s="37"/>
      <c r="E669" s="1" t="str">
        <f>IF(ISBLANK(C669),"",IF(Modélisation!$B$10=3,IF(C669&gt;=Modélisation!$B$19,Modélisation!$A$19,IF(C669&gt;=Modélisation!$B$18,Modélisation!$A$18,Modélisation!$A$17)),IF(Modélisation!$B$10=4,IF(C669&gt;=Modélisation!$B$20,Modélisation!$A$20,IF(C669&gt;=Modélisation!$B$19,Modélisation!$A$19,IF(C669&gt;=Modélisation!$B$18,Modélisation!$A$18,Modélisation!$A$17))),IF(Modélisation!$B$10=5,IF(C669&gt;=Modélisation!$B$21,Modélisation!$A$21,IF(C669&gt;=Modélisation!$B$20,Modélisation!$A$20,IF(C669&gt;=Modélisation!$B$19,Modélisation!$A$19,IF(C669&gt;=Modélisation!$B$18,Modélisation!$A$18,Modélisation!$A$17)))),IF(Modélisation!$B$10=6,IF(C669&gt;=Modélisation!$B$22,Modélisation!$A$22,IF(C669&gt;=Modélisation!$B$21,Modélisation!$A$21,IF(C669&gt;=Modélisation!$B$20,Modélisation!$A$20,IF(C669&gt;=Modélisation!$B$19,Modélisation!$A$19,IF(C669&gt;=Modélisation!$B$18,Modélisation!$A$18,Modélisation!$A$17))))),IF(Modélisation!$B$10=7,IF(C669&gt;=Modélisation!$B$23,Modélisation!$A$23,IF(C669&gt;=Modélisation!$B$22,Modélisation!$A$22,IF(C669&gt;=Modélisation!$B$21,Modélisation!$A$21,IF(C669&gt;=Modélisation!$B$20,Modélisation!$A$20,IF(C669&gt;=Modélisation!$B$19,Modélisation!$A$19,IF(C669&gt;=Modélisation!$B$18,Modélisation!$A$18,Modélisation!$A$17))))))))))))</f>
        <v/>
      </c>
      <c r="F669" s="1" t="str">
        <f>IF(ISBLANK(C669),"",VLOOKUP(E669,Modélisation!$A$17:$H$23,8,FALSE))</f>
        <v/>
      </c>
      <c r="G669" s="4" t="str">
        <f>IF(ISBLANK(C669),"",IF(Modélisation!$B$3="Oui",IF(D669=Liste!$F$2,0%,VLOOKUP(D669,Modélisation!$A$69:$B$86,2,FALSE)),""))</f>
        <v/>
      </c>
      <c r="H669" s="1" t="str">
        <f>IF(ISBLANK(C669),"",IF(Modélisation!$B$3="Oui",F669*(1-G669),F669))</f>
        <v/>
      </c>
    </row>
    <row r="670" spans="1:8" x14ac:dyDescent="0.35">
      <c r="A670" s="2">
        <v>669</v>
      </c>
      <c r="B670" s="36"/>
      <c r="C670" s="39"/>
      <c r="D670" s="37"/>
      <c r="E670" s="1" t="str">
        <f>IF(ISBLANK(C670),"",IF(Modélisation!$B$10=3,IF(C670&gt;=Modélisation!$B$19,Modélisation!$A$19,IF(C670&gt;=Modélisation!$B$18,Modélisation!$A$18,Modélisation!$A$17)),IF(Modélisation!$B$10=4,IF(C670&gt;=Modélisation!$B$20,Modélisation!$A$20,IF(C670&gt;=Modélisation!$B$19,Modélisation!$A$19,IF(C670&gt;=Modélisation!$B$18,Modélisation!$A$18,Modélisation!$A$17))),IF(Modélisation!$B$10=5,IF(C670&gt;=Modélisation!$B$21,Modélisation!$A$21,IF(C670&gt;=Modélisation!$B$20,Modélisation!$A$20,IF(C670&gt;=Modélisation!$B$19,Modélisation!$A$19,IF(C670&gt;=Modélisation!$B$18,Modélisation!$A$18,Modélisation!$A$17)))),IF(Modélisation!$B$10=6,IF(C670&gt;=Modélisation!$B$22,Modélisation!$A$22,IF(C670&gt;=Modélisation!$B$21,Modélisation!$A$21,IF(C670&gt;=Modélisation!$B$20,Modélisation!$A$20,IF(C670&gt;=Modélisation!$B$19,Modélisation!$A$19,IF(C670&gt;=Modélisation!$B$18,Modélisation!$A$18,Modélisation!$A$17))))),IF(Modélisation!$B$10=7,IF(C670&gt;=Modélisation!$B$23,Modélisation!$A$23,IF(C670&gt;=Modélisation!$B$22,Modélisation!$A$22,IF(C670&gt;=Modélisation!$B$21,Modélisation!$A$21,IF(C670&gt;=Modélisation!$B$20,Modélisation!$A$20,IF(C670&gt;=Modélisation!$B$19,Modélisation!$A$19,IF(C670&gt;=Modélisation!$B$18,Modélisation!$A$18,Modélisation!$A$17))))))))))))</f>
        <v/>
      </c>
      <c r="F670" s="1" t="str">
        <f>IF(ISBLANK(C670),"",VLOOKUP(E670,Modélisation!$A$17:$H$23,8,FALSE))</f>
        <v/>
      </c>
      <c r="G670" s="4" t="str">
        <f>IF(ISBLANK(C670),"",IF(Modélisation!$B$3="Oui",IF(D670=Liste!$F$2,0%,VLOOKUP(D670,Modélisation!$A$69:$B$86,2,FALSE)),""))</f>
        <v/>
      </c>
      <c r="H670" s="1" t="str">
        <f>IF(ISBLANK(C670),"",IF(Modélisation!$B$3="Oui",F670*(1-G670),F670))</f>
        <v/>
      </c>
    </row>
    <row r="671" spans="1:8" x14ac:dyDescent="0.35">
      <c r="A671" s="2">
        <v>670</v>
      </c>
      <c r="B671" s="36"/>
      <c r="C671" s="39"/>
      <c r="D671" s="37"/>
      <c r="E671" s="1" t="str">
        <f>IF(ISBLANK(C671),"",IF(Modélisation!$B$10=3,IF(C671&gt;=Modélisation!$B$19,Modélisation!$A$19,IF(C671&gt;=Modélisation!$B$18,Modélisation!$A$18,Modélisation!$A$17)),IF(Modélisation!$B$10=4,IF(C671&gt;=Modélisation!$B$20,Modélisation!$A$20,IF(C671&gt;=Modélisation!$B$19,Modélisation!$A$19,IF(C671&gt;=Modélisation!$B$18,Modélisation!$A$18,Modélisation!$A$17))),IF(Modélisation!$B$10=5,IF(C671&gt;=Modélisation!$B$21,Modélisation!$A$21,IF(C671&gt;=Modélisation!$B$20,Modélisation!$A$20,IF(C671&gt;=Modélisation!$B$19,Modélisation!$A$19,IF(C671&gt;=Modélisation!$B$18,Modélisation!$A$18,Modélisation!$A$17)))),IF(Modélisation!$B$10=6,IF(C671&gt;=Modélisation!$B$22,Modélisation!$A$22,IF(C671&gt;=Modélisation!$B$21,Modélisation!$A$21,IF(C671&gt;=Modélisation!$B$20,Modélisation!$A$20,IF(C671&gt;=Modélisation!$B$19,Modélisation!$A$19,IF(C671&gt;=Modélisation!$B$18,Modélisation!$A$18,Modélisation!$A$17))))),IF(Modélisation!$B$10=7,IF(C671&gt;=Modélisation!$B$23,Modélisation!$A$23,IF(C671&gt;=Modélisation!$B$22,Modélisation!$A$22,IF(C671&gt;=Modélisation!$B$21,Modélisation!$A$21,IF(C671&gt;=Modélisation!$B$20,Modélisation!$A$20,IF(C671&gt;=Modélisation!$B$19,Modélisation!$A$19,IF(C671&gt;=Modélisation!$B$18,Modélisation!$A$18,Modélisation!$A$17))))))))))))</f>
        <v/>
      </c>
      <c r="F671" s="1" t="str">
        <f>IF(ISBLANK(C671),"",VLOOKUP(E671,Modélisation!$A$17:$H$23,8,FALSE))</f>
        <v/>
      </c>
      <c r="G671" s="4" t="str">
        <f>IF(ISBLANK(C671),"",IF(Modélisation!$B$3="Oui",IF(D671=Liste!$F$2,0%,VLOOKUP(D671,Modélisation!$A$69:$B$86,2,FALSE)),""))</f>
        <v/>
      </c>
      <c r="H671" s="1" t="str">
        <f>IF(ISBLANK(C671),"",IF(Modélisation!$B$3="Oui",F671*(1-G671),F671))</f>
        <v/>
      </c>
    </row>
    <row r="672" spans="1:8" x14ac:dyDescent="0.35">
      <c r="A672" s="2">
        <v>671</v>
      </c>
      <c r="B672" s="36"/>
      <c r="C672" s="39"/>
      <c r="D672" s="37"/>
      <c r="E672" s="1" t="str">
        <f>IF(ISBLANK(C672),"",IF(Modélisation!$B$10=3,IF(C672&gt;=Modélisation!$B$19,Modélisation!$A$19,IF(C672&gt;=Modélisation!$B$18,Modélisation!$A$18,Modélisation!$A$17)),IF(Modélisation!$B$10=4,IF(C672&gt;=Modélisation!$B$20,Modélisation!$A$20,IF(C672&gt;=Modélisation!$B$19,Modélisation!$A$19,IF(C672&gt;=Modélisation!$B$18,Modélisation!$A$18,Modélisation!$A$17))),IF(Modélisation!$B$10=5,IF(C672&gt;=Modélisation!$B$21,Modélisation!$A$21,IF(C672&gt;=Modélisation!$B$20,Modélisation!$A$20,IF(C672&gt;=Modélisation!$B$19,Modélisation!$A$19,IF(C672&gt;=Modélisation!$B$18,Modélisation!$A$18,Modélisation!$A$17)))),IF(Modélisation!$B$10=6,IF(C672&gt;=Modélisation!$B$22,Modélisation!$A$22,IF(C672&gt;=Modélisation!$B$21,Modélisation!$A$21,IF(C672&gt;=Modélisation!$B$20,Modélisation!$A$20,IF(C672&gt;=Modélisation!$B$19,Modélisation!$A$19,IF(C672&gt;=Modélisation!$B$18,Modélisation!$A$18,Modélisation!$A$17))))),IF(Modélisation!$B$10=7,IF(C672&gt;=Modélisation!$B$23,Modélisation!$A$23,IF(C672&gt;=Modélisation!$B$22,Modélisation!$A$22,IF(C672&gt;=Modélisation!$B$21,Modélisation!$A$21,IF(C672&gt;=Modélisation!$B$20,Modélisation!$A$20,IF(C672&gt;=Modélisation!$B$19,Modélisation!$A$19,IF(C672&gt;=Modélisation!$B$18,Modélisation!$A$18,Modélisation!$A$17))))))))))))</f>
        <v/>
      </c>
      <c r="F672" s="1" t="str">
        <f>IF(ISBLANK(C672),"",VLOOKUP(E672,Modélisation!$A$17:$H$23,8,FALSE))</f>
        <v/>
      </c>
      <c r="G672" s="4" t="str">
        <f>IF(ISBLANK(C672),"",IF(Modélisation!$B$3="Oui",IF(D672=Liste!$F$2,0%,VLOOKUP(D672,Modélisation!$A$69:$B$86,2,FALSE)),""))</f>
        <v/>
      </c>
      <c r="H672" s="1" t="str">
        <f>IF(ISBLANK(C672),"",IF(Modélisation!$B$3="Oui",F672*(1-G672),F672))</f>
        <v/>
      </c>
    </row>
    <row r="673" spans="1:8" x14ac:dyDescent="0.35">
      <c r="A673" s="2">
        <v>672</v>
      </c>
      <c r="B673" s="36"/>
      <c r="C673" s="39"/>
      <c r="D673" s="37"/>
      <c r="E673" s="1" t="str">
        <f>IF(ISBLANK(C673),"",IF(Modélisation!$B$10=3,IF(C673&gt;=Modélisation!$B$19,Modélisation!$A$19,IF(C673&gt;=Modélisation!$B$18,Modélisation!$A$18,Modélisation!$A$17)),IF(Modélisation!$B$10=4,IF(C673&gt;=Modélisation!$B$20,Modélisation!$A$20,IF(C673&gt;=Modélisation!$B$19,Modélisation!$A$19,IF(C673&gt;=Modélisation!$B$18,Modélisation!$A$18,Modélisation!$A$17))),IF(Modélisation!$B$10=5,IF(C673&gt;=Modélisation!$B$21,Modélisation!$A$21,IF(C673&gt;=Modélisation!$B$20,Modélisation!$A$20,IF(C673&gt;=Modélisation!$B$19,Modélisation!$A$19,IF(C673&gt;=Modélisation!$B$18,Modélisation!$A$18,Modélisation!$A$17)))),IF(Modélisation!$B$10=6,IF(C673&gt;=Modélisation!$B$22,Modélisation!$A$22,IF(C673&gt;=Modélisation!$B$21,Modélisation!$A$21,IF(C673&gt;=Modélisation!$B$20,Modélisation!$A$20,IF(C673&gt;=Modélisation!$B$19,Modélisation!$A$19,IF(C673&gt;=Modélisation!$B$18,Modélisation!$A$18,Modélisation!$A$17))))),IF(Modélisation!$B$10=7,IF(C673&gt;=Modélisation!$B$23,Modélisation!$A$23,IF(C673&gt;=Modélisation!$B$22,Modélisation!$A$22,IF(C673&gt;=Modélisation!$B$21,Modélisation!$A$21,IF(C673&gt;=Modélisation!$B$20,Modélisation!$A$20,IF(C673&gt;=Modélisation!$B$19,Modélisation!$A$19,IF(C673&gt;=Modélisation!$B$18,Modélisation!$A$18,Modélisation!$A$17))))))))))))</f>
        <v/>
      </c>
      <c r="F673" s="1" t="str">
        <f>IF(ISBLANK(C673),"",VLOOKUP(E673,Modélisation!$A$17:$H$23,8,FALSE))</f>
        <v/>
      </c>
      <c r="G673" s="4" t="str">
        <f>IF(ISBLANK(C673),"",IF(Modélisation!$B$3="Oui",IF(D673=Liste!$F$2,0%,VLOOKUP(D673,Modélisation!$A$69:$B$86,2,FALSE)),""))</f>
        <v/>
      </c>
      <c r="H673" s="1" t="str">
        <f>IF(ISBLANK(C673),"",IF(Modélisation!$B$3="Oui",F673*(1-G673),F673))</f>
        <v/>
      </c>
    </row>
    <row r="674" spans="1:8" x14ac:dyDescent="0.35">
      <c r="A674" s="2">
        <v>673</v>
      </c>
      <c r="B674" s="36"/>
      <c r="C674" s="39"/>
      <c r="D674" s="37"/>
      <c r="E674" s="1" t="str">
        <f>IF(ISBLANK(C674),"",IF(Modélisation!$B$10=3,IF(C674&gt;=Modélisation!$B$19,Modélisation!$A$19,IF(C674&gt;=Modélisation!$B$18,Modélisation!$A$18,Modélisation!$A$17)),IF(Modélisation!$B$10=4,IF(C674&gt;=Modélisation!$B$20,Modélisation!$A$20,IF(C674&gt;=Modélisation!$B$19,Modélisation!$A$19,IF(C674&gt;=Modélisation!$B$18,Modélisation!$A$18,Modélisation!$A$17))),IF(Modélisation!$B$10=5,IF(C674&gt;=Modélisation!$B$21,Modélisation!$A$21,IF(C674&gt;=Modélisation!$B$20,Modélisation!$A$20,IF(C674&gt;=Modélisation!$B$19,Modélisation!$A$19,IF(C674&gt;=Modélisation!$B$18,Modélisation!$A$18,Modélisation!$A$17)))),IF(Modélisation!$B$10=6,IF(C674&gt;=Modélisation!$B$22,Modélisation!$A$22,IF(C674&gt;=Modélisation!$B$21,Modélisation!$A$21,IF(C674&gt;=Modélisation!$B$20,Modélisation!$A$20,IF(C674&gt;=Modélisation!$B$19,Modélisation!$A$19,IF(C674&gt;=Modélisation!$B$18,Modélisation!$A$18,Modélisation!$A$17))))),IF(Modélisation!$B$10=7,IF(C674&gt;=Modélisation!$B$23,Modélisation!$A$23,IF(C674&gt;=Modélisation!$B$22,Modélisation!$A$22,IF(C674&gt;=Modélisation!$B$21,Modélisation!$A$21,IF(C674&gt;=Modélisation!$B$20,Modélisation!$A$20,IF(C674&gt;=Modélisation!$B$19,Modélisation!$A$19,IF(C674&gt;=Modélisation!$B$18,Modélisation!$A$18,Modélisation!$A$17))))))))))))</f>
        <v/>
      </c>
      <c r="F674" s="1" t="str">
        <f>IF(ISBLANK(C674),"",VLOOKUP(E674,Modélisation!$A$17:$H$23,8,FALSE))</f>
        <v/>
      </c>
      <c r="G674" s="4" t="str">
        <f>IF(ISBLANK(C674),"",IF(Modélisation!$B$3="Oui",IF(D674=Liste!$F$2,0%,VLOOKUP(D674,Modélisation!$A$69:$B$86,2,FALSE)),""))</f>
        <v/>
      </c>
      <c r="H674" s="1" t="str">
        <f>IF(ISBLANK(C674),"",IF(Modélisation!$B$3="Oui",F674*(1-G674),F674))</f>
        <v/>
      </c>
    </row>
    <row r="675" spans="1:8" x14ac:dyDescent="0.35">
      <c r="A675" s="2">
        <v>674</v>
      </c>
      <c r="B675" s="36"/>
      <c r="C675" s="39"/>
      <c r="D675" s="37"/>
      <c r="E675" s="1" t="str">
        <f>IF(ISBLANK(C675),"",IF(Modélisation!$B$10=3,IF(C675&gt;=Modélisation!$B$19,Modélisation!$A$19,IF(C675&gt;=Modélisation!$B$18,Modélisation!$A$18,Modélisation!$A$17)),IF(Modélisation!$B$10=4,IF(C675&gt;=Modélisation!$B$20,Modélisation!$A$20,IF(C675&gt;=Modélisation!$B$19,Modélisation!$A$19,IF(C675&gt;=Modélisation!$B$18,Modélisation!$A$18,Modélisation!$A$17))),IF(Modélisation!$B$10=5,IF(C675&gt;=Modélisation!$B$21,Modélisation!$A$21,IF(C675&gt;=Modélisation!$B$20,Modélisation!$A$20,IF(C675&gt;=Modélisation!$B$19,Modélisation!$A$19,IF(C675&gt;=Modélisation!$B$18,Modélisation!$A$18,Modélisation!$A$17)))),IF(Modélisation!$B$10=6,IF(C675&gt;=Modélisation!$B$22,Modélisation!$A$22,IF(C675&gt;=Modélisation!$B$21,Modélisation!$A$21,IF(C675&gt;=Modélisation!$B$20,Modélisation!$A$20,IF(C675&gt;=Modélisation!$B$19,Modélisation!$A$19,IF(C675&gt;=Modélisation!$B$18,Modélisation!$A$18,Modélisation!$A$17))))),IF(Modélisation!$B$10=7,IF(C675&gt;=Modélisation!$B$23,Modélisation!$A$23,IF(C675&gt;=Modélisation!$B$22,Modélisation!$A$22,IF(C675&gt;=Modélisation!$B$21,Modélisation!$A$21,IF(C675&gt;=Modélisation!$B$20,Modélisation!$A$20,IF(C675&gt;=Modélisation!$B$19,Modélisation!$A$19,IF(C675&gt;=Modélisation!$B$18,Modélisation!$A$18,Modélisation!$A$17))))))))))))</f>
        <v/>
      </c>
      <c r="F675" s="1" t="str">
        <f>IF(ISBLANK(C675),"",VLOOKUP(E675,Modélisation!$A$17:$H$23,8,FALSE))</f>
        <v/>
      </c>
      <c r="G675" s="4" t="str">
        <f>IF(ISBLANK(C675),"",IF(Modélisation!$B$3="Oui",IF(D675=Liste!$F$2,0%,VLOOKUP(D675,Modélisation!$A$69:$B$86,2,FALSE)),""))</f>
        <v/>
      </c>
      <c r="H675" s="1" t="str">
        <f>IF(ISBLANK(C675),"",IF(Modélisation!$B$3="Oui",F675*(1-G675),F675))</f>
        <v/>
      </c>
    </row>
    <row r="676" spans="1:8" x14ac:dyDescent="0.35">
      <c r="A676" s="2">
        <v>675</v>
      </c>
      <c r="B676" s="36"/>
      <c r="C676" s="39"/>
      <c r="D676" s="37"/>
      <c r="E676" s="1" t="str">
        <f>IF(ISBLANK(C676),"",IF(Modélisation!$B$10=3,IF(C676&gt;=Modélisation!$B$19,Modélisation!$A$19,IF(C676&gt;=Modélisation!$B$18,Modélisation!$A$18,Modélisation!$A$17)),IF(Modélisation!$B$10=4,IF(C676&gt;=Modélisation!$B$20,Modélisation!$A$20,IF(C676&gt;=Modélisation!$B$19,Modélisation!$A$19,IF(C676&gt;=Modélisation!$B$18,Modélisation!$A$18,Modélisation!$A$17))),IF(Modélisation!$B$10=5,IF(C676&gt;=Modélisation!$B$21,Modélisation!$A$21,IF(C676&gt;=Modélisation!$B$20,Modélisation!$A$20,IF(C676&gt;=Modélisation!$B$19,Modélisation!$A$19,IF(C676&gt;=Modélisation!$B$18,Modélisation!$A$18,Modélisation!$A$17)))),IF(Modélisation!$B$10=6,IF(C676&gt;=Modélisation!$B$22,Modélisation!$A$22,IF(C676&gt;=Modélisation!$B$21,Modélisation!$A$21,IF(C676&gt;=Modélisation!$B$20,Modélisation!$A$20,IF(C676&gt;=Modélisation!$B$19,Modélisation!$A$19,IF(C676&gt;=Modélisation!$B$18,Modélisation!$A$18,Modélisation!$A$17))))),IF(Modélisation!$B$10=7,IF(C676&gt;=Modélisation!$B$23,Modélisation!$A$23,IF(C676&gt;=Modélisation!$B$22,Modélisation!$A$22,IF(C676&gt;=Modélisation!$B$21,Modélisation!$A$21,IF(C676&gt;=Modélisation!$B$20,Modélisation!$A$20,IF(C676&gt;=Modélisation!$B$19,Modélisation!$A$19,IF(C676&gt;=Modélisation!$B$18,Modélisation!$A$18,Modélisation!$A$17))))))))))))</f>
        <v/>
      </c>
      <c r="F676" s="1" t="str">
        <f>IF(ISBLANK(C676),"",VLOOKUP(E676,Modélisation!$A$17:$H$23,8,FALSE))</f>
        <v/>
      </c>
      <c r="G676" s="4" t="str">
        <f>IF(ISBLANK(C676),"",IF(Modélisation!$B$3="Oui",IF(D676=Liste!$F$2,0%,VLOOKUP(D676,Modélisation!$A$69:$B$86,2,FALSE)),""))</f>
        <v/>
      </c>
      <c r="H676" s="1" t="str">
        <f>IF(ISBLANK(C676),"",IF(Modélisation!$B$3="Oui",F676*(1-G676),F676))</f>
        <v/>
      </c>
    </row>
    <row r="677" spans="1:8" x14ac:dyDescent="0.35">
      <c r="A677" s="2">
        <v>676</v>
      </c>
      <c r="B677" s="36"/>
      <c r="C677" s="39"/>
      <c r="D677" s="37"/>
      <c r="E677" s="1" t="str">
        <f>IF(ISBLANK(C677),"",IF(Modélisation!$B$10=3,IF(C677&gt;=Modélisation!$B$19,Modélisation!$A$19,IF(C677&gt;=Modélisation!$B$18,Modélisation!$A$18,Modélisation!$A$17)),IF(Modélisation!$B$10=4,IF(C677&gt;=Modélisation!$B$20,Modélisation!$A$20,IF(C677&gt;=Modélisation!$B$19,Modélisation!$A$19,IF(C677&gt;=Modélisation!$B$18,Modélisation!$A$18,Modélisation!$A$17))),IF(Modélisation!$B$10=5,IF(C677&gt;=Modélisation!$B$21,Modélisation!$A$21,IF(C677&gt;=Modélisation!$B$20,Modélisation!$A$20,IF(C677&gt;=Modélisation!$B$19,Modélisation!$A$19,IF(C677&gt;=Modélisation!$B$18,Modélisation!$A$18,Modélisation!$A$17)))),IF(Modélisation!$B$10=6,IF(C677&gt;=Modélisation!$B$22,Modélisation!$A$22,IF(C677&gt;=Modélisation!$B$21,Modélisation!$A$21,IF(C677&gt;=Modélisation!$B$20,Modélisation!$A$20,IF(C677&gt;=Modélisation!$B$19,Modélisation!$A$19,IF(C677&gt;=Modélisation!$B$18,Modélisation!$A$18,Modélisation!$A$17))))),IF(Modélisation!$B$10=7,IF(C677&gt;=Modélisation!$B$23,Modélisation!$A$23,IF(C677&gt;=Modélisation!$B$22,Modélisation!$A$22,IF(C677&gt;=Modélisation!$B$21,Modélisation!$A$21,IF(C677&gt;=Modélisation!$B$20,Modélisation!$A$20,IF(C677&gt;=Modélisation!$B$19,Modélisation!$A$19,IF(C677&gt;=Modélisation!$B$18,Modélisation!$A$18,Modélisation!$A$17))))))))))))</f>
        <v/>
      </c>
      <c r="F677" s="1" t="str">
        <f>IF(ISBLANK(C677),"",VLOOKUP(E677,Modélisation!$A$17:$H$23,8,FALSE))</f>
        <v/>
      </c>
      <c r="G677" s="4" t="str">
        <f>IF(ISBLANK(C677),"",IF(Modélisation!$B$3="Oui",IF(D677=Liste!$F$2,0%,VLOOKUP(D677,Modélisation!$A$69:$B$86,2,FALSE)),""))</f>
        <v/>
      </c>
      <c r="H677" s="1" t="str">
        <f>IF(ISBLANK(C677),"",IF(Modélisation!$B$3="Oui",F677*(1-G677),F677))</f>
        <v/>
      </c>
    </row>
    <row r="678" spans="1:8" x14ac:dyDescent="0.35">
      <c r="A678" s="2">
        <v>677</v>
      </c>
      <c r="B678" s="36"/>
      <c r="C678" s="39"/>
      <c r="D678" s="37"/>
      <c r="E678" s="1" t="str">
        <f>IF(ISBLANK(C678),"",IF(Modélisation!$B$10=3,IF(C678&gt;=Modélisation!$B$19,Modélisation!$A$19,IF(C678&gt;=Modélisation!$B$18,Modélisation!$A$18,Modélisation!$A$17)),IF(Modélisation!$B$10=4,IF(C678&gt;=Modélisation!$B$20,Modélisation!$A$20,IF(C678&gt;=Modélisation!$B$19,Modélisation!$A$19,IF(C678&gt;=Modélisation!$B$18,Modélisation!$A$18,Modélisation!$A$17))),IF(Modélisation!$B$10=5,IF(C678&gt;=Modélisation!$B$21,Modélisation!$A$21,IF(C678&gt;=Modélisation!$B$20,Modélisation!$A$20,IF(C678&gt;=Modélisation!$B$19,Modélisation!$A$19,IF(C678&gt;=Modélisation!$B$18,Modélisation!$A$18,Modélisation!$A$17)))),IF(Modélisation!$B$10=6,IF(C678&gt;=Modélisation!$B$22,Modélisation!$A$22,IF(C678&gt;=Modélisation!$B$21,Modélisation!$A$21,IF(C678&gt;=Modélisation!$B$20,Modélisation!$A$20,IF(C678&gt;=Modélisation!$B$19,Modélisation!$A$19,IF(C678&gt;=Modélisation!$B$18,Modélisation!$A$18,Modélisation!$A$17))))),IF(Modélisation!$B$10=7,IF(C678&gt;=Modélisation!$B$23,Modélisation!$A$23,IF(C678&gt;=Modélisation!$B$22,Modélisation!$A$22,IF(C678&gt;=Modélisation!$B$21,Modélisation!$A$21,IF(C678&gt;=Modélisation!$B$20,Modélisation!$A$20,IF(C678&gt;=Modélisation!$B$19,Modélisation!$A$19,IF(C678&gt;=Modélisation!$B$18,Modélisation!$A$18,Modélisation!$A$17))))))))))))</f>
        <v/>
      </c>
      <c r="F678" s="1" t="str">
        <f>IF(ISBLANK(C678),"",VLOOKUP(E678,Modélisation!$A$17:$H$23,8,FALSE))</f>
        <v/>
      </c>
      <c r="G678" s="4" t="str">
        <f>IF(ISBLANK(C678),"",IF(Modélisation!$B$3="Oui",IF(D678=Liste!$F$2,0%,VLOOKUP(D678,Modélisation!$A$69:$B$86,2,FALSE)),""))</f>
        <v/>
      </c>
      <c r="H678" s="1" t="str">
        <f>IF(ISBLANK(C678),"",IF(Modélisation!$B$3="Oui",F678*(1-G678),F678))</f>
        <v/>
      </c>
    </row>
    <row r="679" spans="1:8" x14ac:dyDescent="0.35">
      <c r="A679" s="2">
        <v>678</v>
      </c>
      <c r="B679" s="36"/>
      <c r="C679" s="39"/>
      <c r="D679" s="37"/>
      <c r="E679" s="1" t="str">
        <f>IF(ISBLANK(C679),"",IF(Modélisation!$B$10=3,IF(C679&gt;=Modélisation!$B$19,Modélisation!$A$19,IF(C679&gt;=Modélisation!$B$18,Modélisation!$A$18,Modélisation!$A$17)),IF(Modélisation!$B$10=4,IF(C679&gt;=Modélisation!$B$20,Modélisation!$A$20,IF(C679&gt;=Modélisation!$B$19,Modélisation!$A$19,IF(C679&gt;=Modélisation!$B$18,Modélisation!$A$18,Modélisation!$A$17))),IF(Modélisation!$B$10=5,IF(C679&gt;=Modélisation!$B$21,Modélisation!$A$21,IF(C679&gt;=Modélisation!$B$20,Modélisation!$A$20,IF(C679&gt;=Modélisation!$B$19,Modélisation!$A$19,IF(C679&gt;=Modélisation!$B$18,Modélisation!$A$18,Modélisation!$A$17)))),IF(Modélisation!$B$10=6,IF(C679&gt;=Modélisation!$B$22,Modélisation!$A$22,IF(C679&gt;=Modélisation!$B$21,Modélisation!$A$21,IF(C679&gt;=Modélisation!$B$20,Modélisation!$A$20,IF(C679&gt;=Modélisation!$B$19,Modélisation!$A$19,IF(C679&gt;=Modélisation!$B$18,Modélisation!$A$18,Modélisation!$A$17))))),IF(Modélisation!$B$10=7,IF(C679&gt;=Modélisation!$B$23,Modélisation!$A$23,IF(C679&gt;=Modélisation!$B$22,Modélisation!$A$22,IF(C679&gt;=Modélisation!$B$21,Modélisation!$A$21,IF(C679&gt;=Modélisation!$B$20,Modélisation!$A$20,IF(C679&gt;=Modélisation!$B$19,Modélisation!$A$19,IF(C679&gt;=Modélisation!$B$18,Modélisation!$A$18,Modélisation!$A$17))))))))))))</f>
        <v/>
      </c>
      <c r="F679" s="1" t="str">
        <f>IF(ISBLANK(C679),"",VLOOKUP(E679,Modélisation!$A$17:$H$23,8,FALSE))</f>
        <v/>
      </c>
      <c r="G679" s="4" t="str">
        <f>IF(ISBLANK(C679),"",IF(Modélisation!$B$3="Oui",IF(D679=Liste!$F$2,0%,VLOOKUP(D679,Modélisation!$A$69:$B$86,2,FALSE)),""))</f>
        <v/>
      </c>
      <c r="H679" s="1" t="str">
        <f>IF(ISBLANK(C679),"",IF(Modélisation!$B$3="Oui",F679*(1-G679),F679))</f>
        <v/>
      </c>
    </row>
    <row r="680" spans="1:8" x14ac:dyDescent="0.35">
      <c r="A680" s="2">
        <v>679</v>
      </c>
      <c r="B680" s="36"/>
      <c r="C680" s="39"/>
      <c r="D680" s="37"/>
      <c r="E680" s="1" t="str">
        <f>IF(ISBLANK(C680),"",IF(Modélisation!$B$10=3,IF(C680&gt;=Modélisation!$B$19,Modélisation!$A$19,IF(C680&gt;=Modélisation!$B$18,Modélisation!$A$18,Modélisation!$A$17)),IF(Modélisation!$B$10=4,IF(C680&gt;=Modélisation!$B$20,Modélisation!$A$20,IF(C680&gt;=Modélisation!$B$19,Modélisation!$A$19,IF(C680&gt;=Modélisation!$B$18,Modélisation!$A$18,Modélisation!$A$17))),IF(Modélisation!$B$10=5,IF(C680&gt;=Modélisation!$B$21,Modélisation!$A$21,IF(C680&gt;=Modélisation!$B$20,Modélisation!$A$20,IF(C680&gt;=Modélisation!$B$19,Modélisation!$A$19,IF(C680&gt;=Modélisation!$B$18,Modélisation!$A$18,Modélisation!$A$17)))),IF(Modélisation!$B$10=6,IF(C680&gt;=Modélisation!$B$22,Modélisation!$A$22,IF(C680&gt;=Modélisation!$B$21,Modélisation!$A$21,IF(C680&gt;=Modélisation!$B$20,Modélisation!$A$20,IF(C680&gt;=Modélisation!$B$19,Modélisation!$A$19,IF(C680&gt;=Modélisation!$B$18,Modélisation!$A$18,Modélisation!$A$17))))),IF(Modélisation!$B$10=7,IF(C680&gt;=Modélisation!$B$23,Modélisation!$A$23,IF(C680&gt;=Modélisation!$B$22,Modélisation!$A$22,IF(C680&gt;=Modélisation!$B$21,Modélisation!$A$21,IF(C680&gt;=Modélisation!$B$20,Modélisation!$A$20,IF(C680&gt;=Modélisation!$B$19,Modélisation!$A$19,IF(C680&gt;=Modélisation!$B$18,Modélisation!$A$18,Modélisation!$A$17))))))))))))</f>
        <v/>
      </c>
      <c r="F680" s="1" t="str">
        <f>IF(ISBLANK(C680),"",VLOOKUP(E680,Modélisation!$A$17:$H$23,8,FALSE))</f>
        <v/>
      </c>
      <c r="G680" s="4" t="str">
        <f>IF(ISBLANK(C680),"",IF(Modélisation!$B$3="Oui",IF(D680=Liste!$F$2,0%,VLOOKUP(D680,Modélisation!$A$69:$B$86,2,FALSE)),""))</f>
        <v/>
      </c>
      <c r="H680" s="1" t="str">
        <f>IF(ISBLANK(C680),"",IF(Modélisation!$B$3="Oui",F680*(1-G680),F680))</f>
        <v/>
      </c>
    </row>
    <row r="681" spans="1:8" x14ac:dyDescent="0.35">
      <c r="A681" s="2">
        <v>680</v>
      </c>
      <c r="B681" s="36"/>
      <c r="C681" s="39"/>
      <c r="D681" s="37"/>
      <c r="E681" s="1" t="str">
        <f>IF(ISBLANK(C681),"",IF(Modélisation!$B$10=3,IF(C681&gt;=Modélisation!$B$19,Modélisation!$A$19,IF(C681&gt;=Modélisation!$B$18,Modélisation!$A$18,Modélisation!$A$17)),IF(Modélisation!$B$10=4,IF(C681&gt;=Modélisation!$B$20,Modélisation!$A$20,IF(C681&gt;=Modélisation!$B$19,Modélisation!$A$19,IF(C681&gt;=Modélisation!$B$18,Modélisation!$A$18,Modélisation!$A$17))),IF(Modélisation!$B$10=5,IF(C681&gt;=Modélisation!$B$21,Modélisation!$A$21,IF(C681&gt;=Modélisation!$B$20,Modélisation!$A$20,IF(C681&gt;=Modélisation!$B$19,Modélisation!$A$19,IF(C681&gt;=Modélisation!$B$18,Modélisation!$A$18,Modélisation!$A$17)))),IF(Modélisation!$B$10=6,IF(C681&gt;=Modélisation!$B$22,Modélisation!$A$22,IF(C681&gt;=Modélisation!$B$21,Modélisation!$A$21,IF(C681&gt;=Modélisation!$B$20,Modélisation!$A$20,IF(C681&gt;=Modélisation!$B$19,Modélisation!$A$19,IF(C681&gt;=Modélisation!$B$18,Modélisation!$A$18,Modélisation!$A$17))))),IF(Modélisation!$B$10=7,IF(C681&gt;=Modélisation!$B$23,Modélisation!$A$23,IF(C681&gt;=Modélisation!$B$22,Modélisation!$A$22,IF(C681&gt;=Modélisation!$B$21,Modélisation!$A$21,IF(C681&gt;=Modélisation!$B$20,Modélisation!$A$20,IF(C681&gt;=Modélisation!$B$19,Modélisation!$A$19,IF(C681&gt;=Modélisation!$B$18,Modélisation!$A$18,Modélisation!$A$17))))))))))))</f>
        <v/>
      </c>
      <c r="F681" s="1" t="str">
        <f>IF(ISBLANK(C681),"",VLOOKUP(E681,Modélisation!$A$17:$H$23,8,FALSE))</f>
        <v/>
      </c>
      <c r="G681" s="4" t="str">
        <f>IF(ISBLANK(C681),"",IF(Modélisation!$B$3="Oui",IF(D681=Liste!$F$2,0%,VLOOKUP(D681,Modélisation!$A$69:$B$86,2,FALSE)),""))</f>
        <v/>
      </c>
      <c r="H681" s="1" t="str">
        <f>IF(ISBLANK(C681),"",IF(Modélisation!$B$3="Oui",F681*(1-G681),F681))</f>
        <v/>
      </c>
    </row>
    <row r="682" spans="1:8" x14ac:dyDescent="0.35">
      <c r="A682" s="2">
        <v>681</v>
      </c>
      <c r="B682" s="36"/>
      <c r="C682" s="39"/>
      <c r="D682" s="37"/>
      <c r="E682" s="1" t="str">
        <f>IF(ISBLANK(C682),"",IF(Modélisation!$B$10=3,IF(C682&gt;=Modélisation!$B$19,Modélisation!$A$19,IF(C682&gt;=Modélisation!$B$18,Modélisation!$A$18,Modélisation!$A$17)),IF(Modélisation!$B$10=4,IF(C682&gt;=Modélisation!$B$20,Modélisation!$A$20,IF(C682&gt;=Modélisation!$B$19,Modélisation!$A$19,IF(C682&gt;=Modélisation!$B$18,Modélisation!$A$18,Modélisation!$A$17))),IF(Modélisation!$B$10=5,IF(C682&gt;=Modélisation!$B$21,Modélisation!$A$21,IF(C682&gt;=Modélisation!$B$20,Modélisation!$A$20,IF(C682&gt;=Modélisation!$B$19,Modélisation!$A$19,IF(C682&gt;=Modélisation!$B$18,Modélisation!$A$18,Modélisation!$A$17)))),IF(Modélisation!$B$10=6,IF(C682&gt;=Modélisation!$B$22,Modélisation!$A$22,IF(C682&gt;=Modélisation!$B$21,Modélisation!$A$21,IF(C682&gt;=Modélisation!$B$20,Modélisation!$A$20,IF(C682&gt;=Modélisation!$B$19,Modélisation!$A$19,IF(C682&gt;=Modélisation!$B$18,Modélisation!$A$18,Modélisation!$A$17))))),IF(Modélisation!$B$10=7,IF(C682&gt;=Modélisation!$B$23,Modélisation!$A$23,IF(C682&gt;=Modélisation!$B$22,Modélisation!$A$22,IF(C682&gt;=Modélisation!$B$21,Modélisation!$A$21,IF(C682&gt;=Modélisation!$B$20,Modélisation!$A$20,IF(C682&gt;=Modélisation!$B$19,Modélisation!$A$19,IF(C682&gt;=Modélisation!$B$18,Modélisation!$A$18,Modélisation!$A$17))))))))))))</f>
        <v/>
      </c>
      <c r="F682" s="1" t="str">
        <f>IF(ISBLANK(C682),"",VLOOKUP(E682,Modélisation!$A$17:$H$23,8,FALSE))</f>
        <v/>
      </c>
      <c r="G682" s="4" t="str">
        <f>IF(ISBLANK(C682),"",IF(Modélisation!$B$3="Oui",IF(D682=Liste!$F$2,0%,VLOOKUP(D682,Modélisation!$A$69:$B$86,2,FALSE)),""))</f>
        <v/>
      </c>
      <c r="H682" s="1" t="str">
        <f>IF(ISBLANK(C682),"",IF(Modélisation!$B$3="Oui",F682*(1-G682),F682))</f>
        <v/>
      </c>
    </row>
    <row r="683" spans="1:8" x14ac:dyDescent="0.35">
      <c r="A683" s="2">
        <v>682</v>
      </c>
      <c r="B683" s="36"/>
      <c r="C683" s="39"/>
      <c r="D683" s="37"/>
      <c r="E683" s="1" t="str">
        <f>IF(ISBLANK(C683),"",IF(Modélisation!$B$10=3,IF(C683&gt;=Modélisation!$B$19,Modélisation!$A$19,IF(C683&gt;=Modélisation!$B$18,Modélisation!$A$18,Modélisation!$A$17)),IF(Modélisation!$B$10=4,IF(C683&gt;=Modélisation!$B$20,Modélisation!$A$20,IF(C683&gt;=Modélisation!$B$19,Modélisation!$A$19,IF(C683&gt;=Modélisation!$B$18,Modélisation!$A$18,Modélisation!$A$17))),IF(Modélisation!$B$10=5,IF(C683&gt;=Modélisation!$B$21,Modélisation!$A$21,IF(C683&gt;=Modélisation!$B$20,Modélisation!$A$20,IF(C683&gt;=Modélisation!$B$19,Modélisation!$A$19,IF(C683&gt;=Modélisation!$B$18,Modélisation!$A$18,Modélisation!$A$17)))),IF(Modélisation!$B$10=6,IF(C683&gt;=Modélisation!$B$22,Modélisation!$A$22,IF(C683&gt;=Modélisation!$B$21,Modélisation!$A$21,IF(C683&gt;=Modélisation!$B$20,Modélisation!$A$20,IF(C683&gt;=Modélisation!$B$19,Modélisation!$A$19,IF(C683&gt;=Modélisation!$B$18,Modélisation!$A$18,Modélisation!$A$17))))),IF(Modélisation!$B$10=7,IF(C683&gt;=Modélisation!$B$23,Modélisation!$A$23,IF(C683&gt;=Modélisation!$B$22,Modélisation!$A$22,IF(C683&gt;=Modélisation!$B$21,Modélisation!$A$21,IF(C683&gt;=Modélisation!$B$20,Modélisation!$A$20,IF(C683&gt;=Modélisation!$B$19,Modélisation!$A$19,IF(C683&gt;=Modélisation!$B$18,Modélisation!$A$18,Modélisation!$A$17))))))))))))</f>
        <v/>
      </c>
      <c r="F683" s="1" t="str">
        <f>IF(ISBLANK(C683),"",VLOOKUP(E683,Modélisation!$A$17:$H$23,8,FALSE))</f>
        <v/>
      </c>
      <c r="G683" s="4" t="str">
        <f>IF(ISBLANK(C683),"",IF(Modélisation!$B$3="Oui",IF(D683=Liste!$F$2,0%,VLOOKUP(D683,Modélisation!$A$69:$B$86,2,FALSE)),""))</f>
        <v/>
      </c>
      <c r="H683" s="1" t="str">
        <f>IF(ISBLANK(C683),"",IF(Modélisation!$B$3="Oui",F683*(1-G683),F683))</f>
        <v/>
      </c>
    </row>
    <row r="684" spans="1:8" x14ac:dyDescent="0.35">
      <c r="A684" s="2">
        <v>683</v>
      </c>
      <c r="B684" s="36"/>
      <c r="C684" s="39"/>
      <c r="D684" s="37"/>
      <c r="E684" s="1" t="str">
        <f>IF(ISBLANK(C684),"",IF(Modélisation!$B$10=3,IF(C684&gt;=Modélisation!$B$19,Modélisation!$A$19,IF(C684&gt;=Modélisation!$B$18,Modélisation!$A$18,Modélisation!$A$17)),IF(Modélisation!$B$10=4,IF(C684&gt;=Modélisation!$B$20,Modélisation!$A$20,IF(C684&gt;=Modélisation!$B$19,Modélisation!$A$19,IF(C684&gt;=Modélisation!$B$18,Modélisation!$A$18,Modélisation!$A$17))),IF(Modélisation!$B$10=5,IF(C684&gt;=Modélisation!$B$21,Modélisation!$A$21,IF(C684&gt;=Modélisation!$B$20,Modélisation!$A$20,IF(C684&gt;=Modélisation!$B$19,Modélisation!$A$19,IF(C684&gt;=Modélisation!$B$18,Modélisation!$A$18,Modélisation!$A$17)))),IF(Modélisation!$B$10=6,IF(C684&gt;=Modélisation!$B$22,Modélisation!$A$22,IF(C684&gt;=Modélisation!$B$21,Modélisation!$A$21,IF(C684&gt;=Modélisation!$B$20,Modélisation!$A$20,IF(C684&gt;=Modélisation!$B$19,Modélisation!$A$19,IF(C684&gt;=Modélisation!$B$18,Modélisation!$A$18,Modélisation!$A$17))))),IF(Modélisation!$B$10=7,IF(C684&gt;=Modélisation!$B$23,Modélisation!$A$23,IF(C684&gt;=Modélisation!$B$22,Modélisation!$A$22,IF(C684&gt;=Modélisation!$B$21,Modélisation!$A$21,IF(C684&gt;=Modélisation!$B$20,Modélisation!$A$20,IF(C684&gt;=Modélisation!$B$19,Modélisation!$A$19,IF(C684&gt;=Modélisation!$B$18,Modélisation!$A$18,Modélisation!$A$17))))))))))))</f>
        <v/>
      </c>
      <c r="F684" s="1" t="str">
        <f>IF(ISBLANK(C684),"",VLOOKUP(E684,Modélisation!$A$17:$H$23,8,FALSE))</f>
        <v/>
      </c>
      <c r="G684" s="4" t="str">
        <f>IF(ISBLANK(C684),"",IF(Modélisation!$B$3="Oui",IF(D684=Liste!$F$2,0%,VLOOKUP(D684,Modélisation!$A$69:$B$86,2,FALSE)),""))</f>
        <v/>
      </c>
      <c r="H684" s="1" t="str">
        <f>IF(ISBLANK(C684),"",IF(Modélisation!$B$3="Oui",F684*(1-G684),F684))</f>
        <v/>
      </c>
    </row>
    <row r="685" spans="1:8" x14ac:dyDescent="0.35">
      <c r="A685" s="2">
        <v>684</v>
      </c>
      <c r="B685" s="36"/>
      <c r="C685" s="39"/>
      <c r="D685" s="37"/>
      <c r="E685" s="1" t="str">
        <f>IF(ISBLANK(C685),"",IF(Modélisation!$B$10=3,IF(C685&gt;=Modélisation!$B$19,Modélisation!$A$19,IF(C685&gt;=Modélisation!$B$18,Modélisation!$A$18,Modélisation!$A$17)),IF(Modélisation!$B$10=4,IF(C685&gt;=Modélisation!$B$20,Modélisation!$A$20,IF(C685&gt;=Modélisation!$B$19,Modélisation!$A$19,IF(C685&gt;=Modélisation!$B$18,Modélisation!$A$18,Modélisation!$A$17))),IF(Modélisation!$B$10=5,IF(C685&gt;=Modélisation!$B$21,Modélisation!$A$21,IF(C685&gt;=Modélisation!$B$20,Modélisation!$A$20,IF(C685&gt;=Modélisation!$B$19,Modélisation!$A$19,IF(C685&gt;=Modélisation!$B$18,Modélisation!$A$18,Modélisation!$A$17)))),IF(Modélisation!$B$10=6,IF(C685&gt;=Modélisation!$B$22,Modélisation!$A$22,IF(C685&gt;=Modélisation!$B$21,Modélisation!$A$21,IF(C685&gt;=Modélisation!$B$20,Modélisation!$A$20,IF(C685&gt;=Modélisation!$B$19,Modélisation!$A$19,IF(C685&gt;=Modélisation!$B$18,Modélisation!$A$18,Modélisation!$A$17))))),IF(Modélisation!$B$10=7,IF(C685&gt;=Modélisation!$B$23,Modélisation!$A$23,IF(C685&gt;=Modélisation!$B$22,Modélisation!$A$22,IF(C685&gt;=Modélisation!$B$21,Modélisation!$A$21,IF(C685&gt;=Modélisation!$B$20,Modélisation!$A$20,IF(C685&gt;=Modélisation!$B$19,Modélisation!$A$19,IF(C685&gt;=Modélisation!$B$18,Modélisation!$A$18,Modélisation!$A$17))))))))))))</f>
        <v/>
      </c>
      <c r="F685" s="1" t="str">
        <f>IF(ISBLANK(C685),"",VLOOKUP(E685,Modélisation!$A$17:$H$23,8,FALSE))</f>
        <v/>
      </c>
      <c r="G685" s="4" t="str">
        <f>IF(ISBLANK(C685),"",IF(Modélisation!$B$3="Oui",IF(D685=Liste!$F$2,0%,VLOOKUP(D685,Modélisation!$A$69:$B$86,2,FALSE)),""))</f>
        <v/>
      </c>
      <c r="H685" s="1" t="str">
        <f>IF(ISBLANK(C685),"",IF(Modélisation!$B$3="Oui",F685*(1-G685),F685))</f>
        <v/>
      </c>
    </row>
    <row r="686" spans="1:8" x14ac:dyDescent="0.35">
      <c r="A686" s="2">
        <v>685</v>
      </c>
      <c r="B686" s="36"/>
      <c r="C686" s="39"/>
      <c r="D686" s="37"/>
      <c r="E686" s="1" t="str">
        <f>IF(ISBLANK(C686),"",IF(Modélisation!$B$10=3,IF(C686&gt;=Modélisation!$B$19,Modélisation!$A$19,IF(C686&gt;=Modélisation!$B$18,Modélisation!$A$18,Modélisation!$A$17)),IF(Modélisation!$B$10=4,IF(C686&gt;=Modélisation!$B$20,Modélisation!$A$20,IF(C686&gt;=Modélisation!$B$19,Modélisation!$A$19,IF(C686&gt;=Modélisation!$B$18,Modélisation!$A$18,Modélisation!$A$17))),IF(Modélisation!$B$10=5,IF(C686&gt;=Modélisation!$B$21,Modélisation!$A$21,IF(C686&gt;=Modélisation!$B$20,Modélisation!$A$20,IF(C686&gt;=Modélisation!$B$19,Modélisation!$A$19,IF(C686&gt;=Modélisation!$B$18,Modélisation!$A$18,Modélisation!$A$17)))),IF(Modélisation!$B$10=6,IF(C686&gt;=Modélisation!$B$22,Modélisation!$A$22,IF(C686&gt;=Modélisation!$B$21,Modélisation!$A$21,IF(C686&gt;=Modélisation!$B$20,Modélisation!$A$20,IF(C686&gt;=Modélisation!$B$19,Modélisation!$A$19,IF(C686&gt;=Modélisation!$B$18,Modélisation!$A$18,Modélisation!$A$17))))),IF(Modélisation!$B$10=7,IF(C686&gt;=Modélisation!$B$23,Modélisation!$A$23,IF(C686&gt;=Modélisation!$B$22,Modélisation!$A$22,IF(C686&gt;=Modélisation!$B$21,Modélisation!$A$21,IF(C686&gt;=Modélisation!$B$20,Modélisation!$A$20,IF(C686&gt;=Modélisation!$B$19,Modélisation!$A$19,IF(C686&gt;=Modélisation!$B$18,Modélisation!$A$18,Modélisation!$A$17))))))))))))</f>
        <v/>
      </c>
      <c r="F686" s="1" t="str">
        <f>IF(ISBLANK(C686),"",VLOOKUP(E686,Modélisation!$A$17:$H$23,8,FALSE))</f>
        <v/>
      </c>
      <c r="G686" s="4" t="str">
        <f>IF(ISBLANK(C686),"",IF(Modélisation!$B$3="Oui",IF(D686=Liste!$F$2,0%,VLOOKUP(D686,Modélisation!$A$69:$B$86,2,FALSE)),""))</f>
        <v/>
      </c>
      <c r="H686" s="1" t="str">
        <f>IF(ISBLANK(C686),"",IF(Modélisation!$B$3="Oui",F686*(1-G686),F686))</f>
        <v/>
      </c>
    </row>
    <row r="687" spans="1:8" x14ac:dyDescent="0.35">
      <c r="A687" s="2">
        <v>686</v>
      </c>
      <c r="B687" s="36"/>
      <c r="C687" s="39"/>
      <c r="D687" s="37"/>
      <c r="E687" s="1" t="str">
        <f>IF(ISBLANK(C687),"",IF(Modélisation!$B$10=3,IF(C687&gt;=Modélisation!$B$19,Modélisation!$A$19,IF(C687&gt;=Modélisation!$B$18,Modélisation!$A$18,Modélisation!$A$17)),IF(Modélisation!$B$10=4,IF(C687&gt;=Modélisation!$B$20,Modélisation!$A$20,IF(C687&gt;=Modélisation!$B$19,Modélisation!$A$19,IF(C687&gt;=Modélisation!$B$18,Modélisation!$A$18,Modélisation!$A$17))),IF(Modélisation!$B$10=5,IF(C687&gt;=Modélisation!$B$21,Modélisation!$A$21,IF(C687&gt;=Modélisation!$B$20,Modélisation!$A$20,IF(C687&gt;=Modélisation!$B$19,Modélisation!$A$19,IF(C687&gt;=Modélisation!$B$18,Modélisation!$A$18,Modélisation!$A$17)))),IF(Modélisation!$B$10=6,IF(C687&gt;=Modélisation!$B$22,Modélisation!$A$22,IF(C687&gt;=Modélisation!$B$21,Modélisation!$A$21,IF(C687&gt;=Modélisation!$B$20,Modélisation!$A$20,IF(C687&gt;=Modélisation!$B$19,Modélisation!$A$19,IF(C687&gt;=Modélisation!$B$18,Modélisation!$A$18,Modélisation!$A$17))))),IF(Modélisation!$B$10=7,IF(C687&gt;=Modélisation!$B$23,Modélisation!$A$23,IF(C687&gt;=Modélisation!$B$22,Modélisation!$A$22,IF(C687&gt;=Modélisation!$B$21,Modélisation!$A$21,IF(C687&gt;=Modélisation!$B$20,Modélisation!$A$20,IF(C687&gt;=Modélisation!$B$19,Modélisation!$A$19,IF(C687&gt;=Modélisation!$B$18,Modélisation!$A$18,Modélisation!$A$17))))))))))))</f>
        <v/>
      </c>
      <c r="F687" s="1" t="str">
        <f>IF(ISBLANK(C687),"",VLOOKUP(E687,Modélisation!$A$17:$H$23,8,FALSE))</f>
        <v/>
      </c>
      <c r="G687" s="4" t="str">
        <f>IF(ISBLANK(C687),"",IF(Modélisation!$B$3="Oui",IF(D687=Liste!$F$2,0%,VLOOKUP(D687,Modélisation!$A$69:$B$86,2,FALSE)),""))</f>
        <v/>
      </c>
      <c r="H687" s="1" t="str">
        <f>IF(ISBLANK(C687),"",IF(Modélisation!$B$3="Oui",F687*(1-G687),F687))</f>
        <v/>
      </c>
    </row>
    <row r="688" spans="1:8" x14ac:dyDescent="0.35">
      <c r="A688" s="2">
        <v>687</v>
      </c>
      <c r="B688" s="36"/>
      <c r="C688" s="39"/>
      <c r="D688" s="37"/>
      <c r="E688" s="1" t="str">
        <f>IF(ISBLANK(C688),"",IF(Modélisation!$B$10=3,IF(C688&gt;=Modélisation!$B$19,Modélisation!$A$19,IF(C688&gt;=Modélisation!$B$18,Modélisation!$A$18,Modélisation!$A$17)),IF(Modélisation!$B$10=4,IF(C688&gt;=Modélisation!$B$20,Modélisation!$A$20,IF(C688&gt;=Modélisation!$B$19,Modélisation!$A$19,IF(C688&gt;=Modélisation!$B$18,Modélisation!$A$18,Modélisation!$A$17))),IF(Modélisation!$B$10=5,IF(C688&gt;=Modélisation!$B$21,Modélisation!$A$21,IF(C688&gt;=Modélisation!$B$20,Modélisation!$A$20,IF(C688&gt;=Modélisation!$B$19,Modélisation!$A$19,IF(C688&gt;=Modélisation!$B$18,Modélisation!$A$18,Modélisation!$A$17)))),IF(Modélisation!$B$10=6,IF(C688&gt;=Modélisation!$B$22,Modélisation!$A$22,IF(C688&gt;=Modélisation!$B$21,Modélisation!$A$21,IF(C688&gt;=Modélisation!$B$20,Modélisation!$A$20,IF(C688&gt;=Modélisation!$B$19,Modélisation!$A$19,IF(C688&gt;=Modélisation!$B$18,Modélisation!$A$18,Modélisation!$A$17))))),IF(Modélisation!$B$10=7,IF(C688&gt;=Modélisation!$B$23,Modélisation!$A$23,IF(C688&gt;=Modélisation!$B$22,Modélisation!$A$22,IF(C688&gt;=Modélisation!$B$21,Modélisation!$A$21,IF(C688&gt;=Modélisation!$B$20,Modélisation!$A$20,IF(C688&gt;=Modélisation!$B$19,Modélisation!$A$19,IF(C688&gt;=Modélisation!$B$18,Modélisation!$A$18,Modélisation!$A$17))))))))))))</f>
        <v/>
      </c>
      <c r="F688" s="1" t="str">
        <f>IF(ISBLANK(C688),"",VLOOKUP(E688,Modélisation!$A$17:$H$23,8,FALSE))</f>
        <v/>
      </c>
      <c r="G688" s="4" t="str">
        <f>IF(ISBLANK(C688),"",IF(Modélisation!$B$3="Oui",IF(D688=Liste!$F$2,0%,VLOOKUP(D688,Modélisation!$A$69:$B$86,2,FALSE)),""))</f>
        <v/>
      </c>
      <c r="H688" s="1" t="str">
        <f>IF(ISBLANK(C688),"",IF(Modélisation!$B$3="Oui",F688*(1-G688),F688))</f>
        <v/>
      </c>
    </row>
    <row r="689" spans="1:8" x14ac:dyDescent="0.35">
      <c r="A689" s="2">
        <v>688</v>
      </c>
      <c r="B689" s="36"/>
      <c r="C689" s="39"/>
      <c r="D689" s="37"/>
      <c r="E689" s="1" t="str">
        <f>IF(ISBLANK(C689),"",IF(Modélisation!$B$10=3,IF(C689&gt;=Modélisation!$B$19,Modélisation!$A$19,IF(C689&gt;=Modélisation!$B$18,Modélisation!$A$18,Modélisation!$A$17)),IF(Modélisation!$B$10=4,IF(C689&gt;=Modélisation!$B$20,Modélisation!$A$20,IF(C689&gt;=Modélisation!$B$19,Modélisation!$A$19,IF(C689&gt;=Modélisation!$B$18,Modélisation!$A$18,Modélisation!$A$17))),IF(Modélisation!$B$10=5,IF(C689&gt;=Modélisation!$B$21,Modélisation!$A$21,IF(C689&gt;=Modélisation!$B$20,Modélisation!$A$20,IF(C689&gt;=Modélisation!$B$19,Modélisation!$A$19,IF(C689&gt;=Modélisation!$B$18,Modélisation!$A$18,Modélisation!$A$17)))),IF(Modélisation!$B$10=6,IF(C689&gt;=Modélisation!$B$22,Modélisation!$A$22,IF(C689&gt;=Modélisation!$B$21,Modélisation!$A$21,IF(C689&gt;=Modélisation!$B$20,Modélisation!$A$20,IF(C689&gt;=Modélisation!$B$19,Modélisation!$A$19,IF(C689&gt;=Modélisation!$B$18,Modélisation!$A$18,Modélisation!$A$17))))),IF(Modélisation!$B$10=7,IF(C689&gt;=Modélisation!$B$23,Modélisation!$A$23,IF(C689&gt;=Modélisation!$B$22,Modélisation!$A$22,IF(C689&gt;=Modélisation!$B$21,Modélisation!$A$21,IF(C689&gt;=Modélisation!$B$20,Modélisation!$A$20,IF(C689&gt;=Modélisation!$B$19,Modélisation!$A$19,IF(C689&gt;=Modélisation!$B$18,Modélisation!$A$18,Modélisation!$A$17))))))))))))</f>
        <v/>
      </c>
      <c r="F689" s="1" t="str">
        <f>IF(ISBLANK(C689),"",VLOOKUP(E689,Modélisation!$A$17:$H$23,8,FALSE))</f>
        <v/>
      </c>
      <c r="G689" s="4" t="str">
        <f>IF(ISBLANK(C689),"",IF(Modélisation!$B$3="Oui",IF(D689=Liste!$F$2,0%,VLOOKUP(D689,Modélisation!$A$69:$B$86,2,FALSE)),""))</f>
        <v/>
      </c>
      <c r="H689" s="1" t="str">
        <f>IF(ISBLANK(C689),"",IF(Modélisation!$B$3="Oui",F689*(1-G689),F689))</f>
        <v/>
      </c>
    </row>
    <row r="690" spans="1:8" x14ac:dyDescent="0.35">
      <c r="A690" s="2">
        <v>689</v>
      </c>
      <c r="B690" s="36"/>
      <c r="C690" s="39"/>
      <c r="D690" s="37"/>
      <c r="E690" s="1" t="str">
        <f>IF(ISBLANK(C690),"",IF(Modélisation!$B$10=3,IF(C690&gt;=Modélisation!$B$19,Modélisation!$A$19,IF(C690&gt;=Modélisation!$B$18,Modélisation!$A$18,Modélisation!$A$17)),IF(Modélisation!$B$10=4,IF(C690&gt;=Modélisation!$B$20,Modélisation!$A$20,IF(C690&gt;=Modélisation!$B$19,Modélisation!$A$19,IF(C690&gt;=Modélisation!$B$18,Modélisation!$A$18,Modélisation!$A$17))),IF(Modélisation!$B$10=5,IF(C690&gt;=Modélisation!$B$21,Modélisation!$A$21,IF(C690&gt;=Modélisation!$B$20,Modélisation!$A$20,IF(C690&gt;=Modélisation!$B$19,Modélisation!$A$19,IF(C690&gt;=Modélisation!$B$18,Modélisation!$A$18,Modélisation!$A$17)))),IF(Modélisation!$B$10=6,IF(C690&gt;=Modélisation!$B$22,Modélisation!$A$22,IF(C690&gt;=Modélisation!$B$21,Modélisation!$A$21,IF(C690&gt;=Modélisation!$B$20,Modélisation!$A$20,IF(C690&gt;=Modélisation!$B$19,Modélisation!$A$19,IF(C690&gt;=Modélisation!$B$18,Modélisation!$A$18,Modélisation!$A$17))))),IF(Modélisation!$B$10=7,IF(C690&gt;=Modélisation!$B$23,Modélisation!$A$23,IF(C690&gt;=Modélisation!$B$22,Modélisation!$A$22,IF(C690&gt;=Modélisation!$B$21,Modélisation!$A$21,IF(C690&gt;=Modélisation!$B$20,Modélisation!$A$20,IF(C690&gt;=Modélisation!$B$19,Modélisation!$A$19,IF(C690&gt;=Modélisation!$B$18,Modélisation!$A$18,Modélisation!$A$17))))))))))))</f>
        <v/>
      </c>
      <c r="F690" s="1" t="str">
        <f>IF(ISBLANK(C690),"",VLOOKUP(E690,Modélisation!$A$17:$H$23,8,FALSE))</f>
        <v/>
      </c>
      <c r="G690" s="4" t="str">
        <f>IF(ISBLANK(C690),"",IF(Modélisation!$B$3="Oui",IF(D690=Liste!$F$2,0%,VLOOKUP(D690,Modélisation!$A$69:$B$86,2,FALSE)),""))</f>
        <v/>
      </c>
      <c r="H690" s="1" t="str">
        <f>IF(ISBLANK(C690),"",IF(Modélisation!$B$3="Oui",F690*(1-G690),F690))</f>
        <v/>
      </c>
    </row>
    <row r="691" spans="1:8" x14ac:dyDescent="0.35">
      <c r="A691" s="2">
        <v>690</v>
      </c>
      <c r="B691" s="36"/>
      <c r="C691" s="39"/>
      <c r="D691" s="37"/>
      <c r="E691" s="1" t="str">
        <f>IF(ISBLANK(C691),"",IF(Modélisation!$B$10=3,IF(C691&gt;=Modélisation!$B$19,Modélisation!$A$19,IF(C691&gt;=Modélisation!$B$18,Modélisation!$A$18,Modélisation!$A$17)),IF(Modélisation!$B$10=4,IF(C691&gt;=Modélisation!$B$20,Modélisation!$A$20,IF(C691&gt;=Modélisation!$B$19,Modélisation!$A$19,IF(C691&gt;=Modélisation!$B$18,Modélisation!$A$18,Modélisation!$A$17))),IF(Modélisation!$B$10=5,IF(C691&gt;=Modélisation!$B$21,Modélisation!$A$21,IF(C691&gt;=Modélisation!$B$20,Modélisation!$A$20,IF(C691&gt;=Modélisation!$B$19,Modélisation!$A$19,IF(C691&gt;=Modélisation!$B$18,Modélisation!$A$18,Modélisation!$A$17)))),IF(Modélisation!$B$10=6,IF(C691&gt;=Modélisation!$B$22,Modélisation!$A$22,IF(C691&gt;=Modélisation!$B$21,Modélisation!$A$21,IF(C691&gt;=Modélisation!$B$20,Modélisation!$A$20,IF(C691&gt;=Modélisation!$B$19,Modélisation!$A$19,IF(C691&gt;=Modélisation!$B$18,Modélisation!$A$18,Modélisation!$A$17))))),IF(Modélisation!$B$10=7,IF(C691&gt;=Modélisation!$B$23,Modélisation!$A$23,IF(C691&gt;=Modélisation!$B$22,Modélisation!$A$22,IF(C691&gt;=Modélisation!$B$21,Modélisation!$A$21,IF(C691&gt;=Modélisation!$B$20,Modélisation!$A$20,IF(C691&gt;=Modélisation!$B$19,Modélisation!$A$19,IF(C691&gt;=Modélisation!$B$18,Modélisation!$A$18,Modélisation!$A$17))))))))))))</f>
        <v/>
      </c>
      <c r="F691" s="1" t="str">
        <f>IF(ISBLANK(C691),"",VLOOKUP(E691,Modélisation!$A$17:$H$23,8,FALSE))</f>
        <v/>
      </c>
      <c r="G691" s="4" t="str">
        <f>IF(ISBLANK(C691),"",IF(Modélisation!$B$3="Oui",IF(D691=Liste!$F$2,0%,VLOOKUP(D691,Modélisation!$A$69:$B$86,2,FALSE)),""))</f>
        <v/>
      </c>
      <c r="H691" s="1" t="str">
        <f>IF(ISBLANK(C691),"",IF(Modélisation!$B$3="Oui",F691*(1-G691),F691))</f>
        <v/>
      </c>
    </row>
    <row r="692" spans="1:8" x14ac:dyDescent="0.35">
      <c r="A692" s="2">
        <v>691</v>
      </c>
      <c r="B692" s="36"/>
      <c r="C692" s="39"/>
      <c r="D692" s="37"/>
      <c r="E692" s="1" t="str">
        <f>IF(ISBLANK(C692),"",IF(Modélisation!$B$10=3,IF(C692&gt;=Modélisation!$B$19,Modélisation!$A$19,IF(C692&gt;=Modélisation!$B$18,Modélisation!$A$18,Modélisation!$A$17)),IF(Modélisation!$B$10=4,IF(C692&gt;=Modélisation!$B$20,Modélisation!$A$20,IF(C692&gt;=Modélisation!$B$19,Modélisation!$A$19,IF(C692&gt;=Modélisation!$B$18,Modélisation!$A$18,Modélisation!$A$17))),IF(Modélisation!$B$10=5,IF(C692&gt;=Modélisation!$B$21,Modélisation!$A$21,IF(C692&gt;=Modélisation!$B$20,Modélisation!$A$20,IF(C692&gt;=Modélisation!$B$19,Modélisation!$A$19,IF(C692&gt;=Modélisation!$B$18,Modélisation!$A$18,Modélisation!$A$17)))),IF(Modélisation!$B$10=6,IF(C692&gt;=Modélisation!$B$22,Modélisation!$A$22,IF(C692&gt;=Modélisation!$B$21,Modélisation!$A$21,IF(C692&gt;=Modélisation!$B$20,Modélisation!$A$20,IF(C692&gt;=Modélisation!$B$19,Modélisation!$A$19,IF(C692&gt;=Modélisation!$B$18,Modélisation!$A$18,Modélisation!$A$17))))),IF(Modélisation!$B$10=7,IF(C692&gt;=Modélisation!$B$23,Modélisation!$A$23,IF(C692&gt;=Modélisation!$B$22,Modélisation!$A$22,IF(C692&gt;=Modélisation!$B$21,Modélisation!$A$21,IF(C692&gt;=Modélisation!$B$20,Modélisation!$A$20,IF(C692&gt;=Modélisation!$B$19,Modélisation!$A$19,IF(C692&gt;=Modélisation!$B$18,Modélisation!$A$18,Modélisation!$A$17))))))))))))</f>
        <v/>
      </c>
      <c r="F692" s="1" t="str">
        <f>IF(ISBLANK(C692),"",VLOOKUP(E692,Modélisation!$A$17:$H$23,8,FALSE))</f>
        <v/>
      </c>
      <c r="G692" s="4" t="str">
        <f>IF(ISBLANK(C692),"",IF(Modélisation!$B$3="Oui",IF(D692=Liste!$F$2,0%,VLOOKUP(D692,Modélisation!$A$69:$B$86,2,FALSE)),""))</f>
        <v/>
      </c>
      <c r="H692" s="1" t="str">
        <f>IF(ISBLANK(C692),"",IF(Modélisation!$B$3="Oui",F692*(1-G692),F692))</f>
        <v/>
      </c>
    </row>
    <row r="693" spans="1:8" x14ac:dyDescent="0.35">
      <c r="A693" s="2">
        <v>692</v>
      </c>
      <c r="B693" s="36"/>
      <c r="C693" s="39"/>
      <c r="D693" s="37"/>
      <c r="E693" s="1" t="str">
        <f>IF(ISBLANK(C693),"",IF(Modélisation!$B$10=3,IF(C693&gt;=Modélisation!$B$19,Modélisation!$A$19,IF(C693&gt;=Modélisation!$B$18,Modélisation!$A$18,Modélisation!$A$17)),IF(Modélisation!$B$10=4,IF(C693&gt;=Modélisation!$B$20,Modélisation!$A$20,IF(C693&gt;=Modélisation!$B$19,Modélisation!$A$19,IF(C693&gt;=Modélisation!$B$18,Modélisation!$A$18,Modélisation!$A$17))),IF(Modélisation!$B$10=5,IF(C693&gt;=Modélisation!$B$21,Modélisation!$A$21,IF(C693&gt;=Modélisation!$B$20,Modélisation!$A$20,IF(C693&gt;=Modélisation!$B$19,Modélisation!$A$19,IF(C693&gt;=Modélisation!$B$18,Modélisation!$A$18,Modélisation!$A$17)))),IF(Modélisation!$B$10=6,IF(C693&gt;=Modélisation!$B$22,Modélisation!$A$22,IF(C693&gt;=Modélisation!$B$21,Modélisation!$A$21,IF(C693&gt;=Modélisation!$B$20,Modélisation!$A$20,IF(C693&gt;=Modélisation!$B$19,Modélisation!$A$19,IF(C693&gt;=Modélisation!$B$18,Modélisation!$A$18,Modélisation!$A$17))))),IF(Modélisation!$B$10=7,IF(C693&gt;=Modélisation!$B$23,Modélisation!$A$23,IF(C693&gt;=Modélisation!$B$22,Modélisation!$A$22,IF(C693&gt;=Modélisation!$B$21,Modélisation!$A$21,IF(C693&gt;=Modélisation!$B$20,Modélisation!$A$20,IF(C693&gt;=Modélisation!$B$19,Modélisation!$A$19,IF(C693&gt;=Modélisation!$B$18,Modélisation!$A$18,Modélisation!$A$17))))))))))))</f>
        <v/>
      </c>
      <c r="F693" s="1" t="str">
        <f>IF(ISBLANK(C693),"",VLOOKUP(E693,Modélisation!$A$17:$H$23,8,FALSE))</f>
        <v/>
      </c>
      <c r="G693" s="4" t="str">
        <f>IF(ISBLANK(C693),"",IF(Modélisation!$B$3="Oui",IF(D693=Liste!$F$2,0%,VLOOKUP(D693,Modélisation!$A$69:$B$86,2,FALSE)),""))</f>
        <v/>
      </c>
      <c r="H693" s="1" t="str">
        <f>IF(ISBLANK(C693),"",IF(Modélisation!$B$3="Oui",F693*(1-G693),F693))</f>
        <v/>
      </c>
    </row>
    <row r="694" spans="1:8" x14ac:dyDescent="0.35">
      <c r="A694" s="2">
        <v>693</v>
      </c>
      <c r="B694" s="36"/>
      <c r="C694" s="39"/>
      <c r="D694" s="37"/>
      <c r="E694" s="1" t="str">
        <f>IF(ISBLANK(C694),"",IF(Modélisation!$B$10=3,IF(C694&gt;=Modélisation!$B$19,Modélisation!$A$19,IF(C694&gt;=Modélisation!$B$18,Modélisation!$A$18,Modélisation!$A$17)),IF(Modélisation!$B$10=4,IF(C694&gt;=Modélisation!$B$20,Modélisation!$A$20,IF(C694&gt;=Modélisation!$B$19,Modélisation!$A$19,IF(C694&gt;=Modélisation!$B$18,Modélisation!$A$18,Modélisation!$A$17))),IF(Modélisation!$B$10=5,IF(C694&gt;=Modélisation!$B$21,Modélisation!$A$21,IF(C694&gt;=Modélisation!$B$20,Modélisation!$A$20,IF(C694&gt;=Modélisation!$B$19,Modélisation!$A$19,IF(C694&gt;=Modélisation!$B$18,Modélisation!$A$18,Modélisation!$A$17)))),IF(Modélisation!$B$10=6,IF(C694&gt;=Modélisation!$B$22,Modélisation!$A$22,IF(C694&gt;=Modélisation!$B$21,Modélisation!$A$21,IF(C694&gt;=Modélisation!$B$20,Modélisation!$A$20,IF(C694&gt;=Modélisation!$B$19,Modélisation!$A$19,IF(C694&gt;=Modélisation!$B$18,Modélisation!$A$18,Modélisation!$A$17))))),IF(Modélisation!$B$10=7,IF(C694&gt;=Modélisation!$B$23,Modélisation!$A$23,IF(C694&gt;=Modélisation!$B$22,Modélisation!$A$22,IF(C694&gt;=Modélisation!$B$21,Modélisation!$A$21,IF(C694&gt;=Modélisation!$B$20,Modélisation!$A$20,IF(C694&gt;=Modélisation!$B$19,Modélisation!$A$19,IF(C694&gt;=Modélisation!$B$18,Modélisation!$A$18,Modélisation!$A$17))))))))))))</f>
        <v/>
      </c>
      <c r="F694" s="1" t="str">
        <f>IF(ISBLANK(C694),"",VLOOKUP(E694,Modélisation!$A$17:$H$23,8,FALSE))</f>
        <v/>
      </c>
      <c r="G694" s="4" t="str">
        <f>IF(ISBLANK(C694),"",IF(Modélisation!$B$3="Oui",IF(D694=Liste!$F$2,0%,VLOOKUP(D694,Modélisation!$A$69:$B$86,2,FALSE)),""))</f>
        <v/>
      </c>
      <c r="H694" s="1" t="str">
        <f>IF(ISBLANK(C694),"",IF(Modélisation!$B$3="Oui",F694*(1-G694),F694))</f>
        <v/>
      </c>
    </row>
    <row r="695" spans="1:8" x14ac:dyDescent="0.35">
      <c r="A695" s="2">
        <v>694</v>
      </c>
      <c r="B695" s="36"/>
      <c r="C695" s="39"/>
      <c r="D695" s="37"/>
      <c r="E695" s="1" t="str">
        <f>IF(ISBLANK(C695),"",IF(Modélisation!$B$10=3,IF(C695&gt;=Modélisation!$B$19,Modélisation!$A$19,IF(C695&gt;=Modélisation!$B$18,Modélisation!$A$18,Modélisation!$A$17)),IF(Modélisation!$B$10=4,IF(C695&gt;=Modélisation!$B$20,Modélisation!$A$20,IF(C695&gt;=Modélisation!$B$19,Modélisation!$A$19,IF(C695&gt;=Modélisation!$B$18,Modélisation!$A$18,Modélisation!$A$17))),IF(Modélisation!$B$10=5,IF(C695&gt;=Modélisation!$B$21,Modélisation!$A$21,IF(C695&gt;=Modélisation!$B$20,Modélisation!$A$20,IF(C695&gt;=Modélisation!$B$19,Modélisation!$A$19,IF(C695&gt;=Modélisation!$B$18,Modélisation!$A$18,Modélisation!$A$17)))),IF(Modélisation!$B$10=6,IF(C695&gt;=Modélisation!$B$22,Modélisation!$A$22,IF(C695&gt;=Modélisation!$B$21,Modélisation!$A$21,IF(C695&gt;=Modélisation!$B$20,Modélisation!$A$20,IF(C695&gt;=Modélisation!$B$19,Modélisation!$A$19,IF(C695&gt;=Modélisation!$B$18,Modélisation!$A$18,Modélisation!$A$17))))),IF(Modélisation!$B$10=7,IF(C695&gt;=Modélisation!$B$23,Modélisation!$A$23,IF(C695&gt;=Modélisation!$B$22,Modélisation!$A$22,IF(C695&gt;=Modélisation!$B$21,Modélisation!$A$21,IF(C695&gt;=Modélisation!$B$20,Modélisation!$A$20,IF(C695&gt;=Modélisation!$B$19,Modélisation!$A$19,IF(C695&gt;=Modélisation!$B$18,Modélisation!$A$18,Modélisation!$A$17))))))))))))</f>
        <v/>
      </c>
      <c r="F695" s="1" t="str">
        <f>IF(ISBLANK(C695),"",VLOOKUP(E695,Modélisation!$A$17:$H$23,8,FALSE))</f>
        <v/>
      </c>
      <c r="G695" s="4" t="str">
        <f>IF(ISBLANK(C695),"",IF(Modélisation!$B$3="Oui",IF(D695=Liste!$F$2,0%,VLOOKUP(D695,Modélisation!$A$69:$B$86,2,FALSE)),""))</f>
        <v/>
      </c>
      <c r="H695" s="1" t="str">
        <f>IF(ISBLANK(C695),"",IF(Modélisation!$B$3="Oui",F695*(1-G695),F695))</f>
        <v/>
      </c>
    </row>
    <row r="696" spans="1:8" x14ac:dyDescent="0.35">
      <c r="A696" s="2">
        <v>695</v>
      </c>
      <c r="B696" s="36"/>
      <c r="C696" s="39"/>
      <c r="D696" s="37"/>
      <c r="E696" s="1" t="str">
        <f>IF(ISBLANK(C696),"",IF(Modélisation!$B$10=3,IF(C696&gt;=Modélisation!$B$19,Modélisation!$A$19,IF(C696&gt;=Modélisation!$B$18,Modélisation!$A$18,Modélisation!$A$17)),IF(Modélisation!$B$10=4,IF(C696&gt;=Modélisation!$B$20,Modélisation!$A$20,IF(C696&gt;=Modélisation!$B$19,Modélisation!$A$19,IF(C696&gt;=Modélisation!$B$18,Modélisation!$A$18,Modélisation!$A$17))),IF(Modélisation!$B$10=5,IF(C696&gt;=Modélisation!$B$21,Modélisation!$A$21,IF(C696&gt;=Modélisation!$B$20,Modélisation!$A$20,IF(C696&gt;=Modélisation!$B$19,Modélisation!$A$19,IF(C696&gt;=Modélisation!$B$18,Modélisation!$A$18,Modélisation!$A$17)))),IF(Modélisation!$B$10=6,IF(C696&gt;=Modélisation!$B$22,Modélisation!$A$22,IF(C696&gt;=Modélisation!$B$21,Modélisation!$A$21,IF(C696&gt;=Modélisation!$B$20,Modélisation!$A$20,IF(C696&gt;=Modélisation!$B$19,Modélisation!$A$19,IF(C696&gt;=Modélisation!$B$18,Modélisation!$A$18,Modélisation!$A$17))))),IF(Modélisation!$B$10=7,IF(C696&gt;=Modélisation!$B$23,Modélisation!$A$23,IF(C696&gt;=Modélisation!$B$22,Modélisation!$A$22,IF(C696&gt;=Modélisation!$B$21,Modélisation!$A$21,IF(C696&gt;=Modélisation!$B$20,Modélisation!$A$20,IF(C696&gt;=Modélisation!$B$19,Modélisation!$A$19,IF(C696&gt;=Modélisation!$B$18,Modélisation!$A$18,Modélisation!$A$17))))))))))))</f>
        <v/>
      </c>
      <c r="F696" s="1" t="str">
        <f>IF(ISBLANK(C696),"",VLOOKUP(E696,Modélisation!$A$17:$H$23,8,FALSE))</f>
        <v/>
      </c>
      <c r="G696" s="4" t="str">
        <f>IF(ISBLANK(C696),"",IF(Modélisation!$B$3="Oui",IF(D696=Liste!$F$2,0%,VLOOKUP(D696,Modélisation!$A$69:$B$86,2,FALSE)),""))</f>
        <v/>
      </c>
      <c r="H696" s="1" t="str">
        <f>IF(ISBLANK(C696),"",IF(Modélisation!$B$3="Oui",F696*(1-G696),F696))</f>
        <v/>
      </c>
    </row>
    <row r="697" spans="1:8" x14ac:dyDescent="0.35">
      <c r="A697" s="2">
        <v>696</v>
      </c>
      <c r="B697" s="36"/>
      <c r="C697" s="39"/>
      <c r="D697" s="37"/>
      <c r="E697" s="1" t="str">
        <f>IF(ISBLANK(C697),"",IF(Modélisation!$B$10=3,IF(C697&gt;=Modélisation!$B$19,Modélisation!$A$19,IF(C697&gt;=Modélisation!$B$18,Modélisation!$A$18,Modélisation!$A$17)),IF(Modélisation!$B$10=4,IF(C697&gt;=Modélisation!$B$20,Modélisation!$A$20,IF(C697&gt;=Modélisation!$B$19,Modélisation!$A$19,IF(C697&gt;=Modélisation!$B$18,Modélisation!$A$18,Modélisation!$A$17))),IF(Modélisation!$B$10=5,IF(C697&gt;=Modélisation!$B$21,Modélisation!$A$21,IF(C697&gt;=Modélisation!$B$20,Modélisation!$A$20,IF(C697&gt;=Modélisation!$B$19,Modélisation!$A$19,IF(C697&gt;=Modélisation!$B$18,Modélisation!$A$18,Modélisation!$A$17)))),IF(Modélisation!$B$10=6,IF(C697&gt;=Modélisation!$B$22,Modélisation!$A$22,IF(C697&gt;=Modélisation!$B$21,Modélisation!$A$21,IF(C697&gt;=Modélisation!$B$20,Modélisation!$A$20,IF(C697&gt;=Modélisation!$B$19,Modélisation!$A$19,IF(C697&gt;=Modélisation!$B$18,Modélisation!$A$18,Modélisation!$A$17))))),IF(Modélisation!$B$10=7,IF(C697&gt;=Modélisation!$B$23,Modélisation!$A$23,IF(C697&gt;=Modélisation!$B$22,Modélisation!$A$22,IF(C697&gt;=Modélisation!$B$21,Modélisation!$A$21,IF(C697&gt;=Modélisation!$B$20,Modélisation!$A$20,IF(C697&gt;=Modélisation!$B$19,Modélisation!$A$19,IF(C697&gt;=Modélisation!$B$18,Modélisation!$A$18,Modélisation!$A$17))))))))))))</f>
        <v/>
      </c>
      <c r="F697" s="1" t="str">
        <f>IF(ISBLANK(C697),"",VLOOKUP(E697,Modélisation!$A$17:$H$23,8,FALSE))</f>
        <v/>
      </c>
      <c r="G697" s="4" t="str">
        <f>IF(ISBLANK(C697),"",IF(Modélisation!$B$3="Oui",IF(D697=Liste!$F$2,0%,VLOOKUP(D697,Modélisation!$A$69:$B$86,2,FALSE)),""))</f>
        <v/>
      </c>
      <c r="H697" s="1" t="str">
        <f>IF(ISBLANK(C697),"",IF(Modélisation!$B$3="Oui",F697*(1-G697),F697))</f>
        <v/>
      </c>
    </row>
    <row r="698" spans="1:8" x14ac:dyDescent="0.35">
      <c r="A698" s="2">
        <v>697</v>
      </c>
      <c r="B698" s="36"/>
      <c r="C698" s="39"/>
      <c r="D698" s="37"/>
      <c r="E698" s="1" t="str">
        <f>IF(ISBLANK(C698),"",IF(Modélisation!$B$10=3,IF(C698&gt;=Modélisation!$B$19,Modélisation!$A$19,IF(C698&gt;=Modélisation!$B$18,Modélisation!$A$18,Modélisation!$A$17)),IF(Modélisation!$B$10=4,IF(C698&gt;=Modélisation!$B$20,Modélisation!$A$20,IF(C698&gt;=Modélisation!$B$19,Modélisation!$A$19,IF(C698&gt;=Modélisation!$B$18,Modélisation!$A$18,Modélisation!$A$17))),IF(Modélisation!$B$10=5,IF(C698&gt;=Modélisation!$B$21,Modélisation!$A$21,IF(C698&gt;=Modélisation!$B$20,Modélisation!$A$20,IF(C698&gt;=Modélisation!$B$19,Modélisation!$A$19,IF(C698&gt;=Modélisation!$B$18,Modélisation!$A$18,Modélisation!$A$17)))),IF(Modélisation!$B$10=6,IF(C698&gt;=Modélisation!$B$22,Modélisation!$A$22,IF(C698&gt;=Modélisation!$B$21,Modélisation!$A$21,IF(C698&gt;=Modélisation!$B$20,Modélisation!$A$20,IF(C698&gt;=Modélisation!$B$19,Modélisation!$A$19,IF(C698&gt;=Modélisation!$B$18,Modélisation!$A$18,Modélisation!$A$17))))),IF(Modélisation!$B$10=7,IF(C698&gt;=Modélisation!$B$23,Modélisation!$A$23,IF(C698&gt;=Modélisation!$B$22,Modélisation!$A$22,IF(C698&gt;=Modélisation!$B$21,Modélisation!$A$21,IF(C698&gt;=Modélisation!$B$20,Modélisation!$A$20,IF(C698&gt;=Modélisation!$B$19,Modélisation!$A$19,IF(C698&gt;=Modélisation!$B$18,Modélisation!$A$18,Modélisation!$A$17))))))))))))</f>
        <v/>
      </c>
      <c r="F698" s="1" t="str">
        <f>IF(ISBLANK(C698),"",VLOOKUP(E698,Modélisation!$A$17:$H$23,8,FALSE))</f>
        <v/>
      </c>
      <c r="G698" s="4" t="str">
        <f>IF(ISBLANK(C698),"",IF(Modélisation!$B$3="Oui",IF(D698=Liste!$F$2,0%,VLOOKUP(D698,Modélisation!$A$69:$B$86,2,FALSE)),""))</f>
        <v/>
      </c>
      <c r="H698" s="1" t="str">
        <f>IF(ISBLANK(C698),"",IF(Modélisation!$B$3="Oui",F698*(1-G698),F698))</f>
        <v/>
      </c>
    </row>
    <row r="699" spans="1:8" x14ac:dyDescent="0.35">
      <c r="A699" s="2">
        <v>698</v>
      </c>
      <c r="B699" s="36"/>
      <c r="C699" s="39"/>
      <c r="D699" s="37"/>
      <c r="E699" s="1" t="str">
        <f>IF(ISBLANK(C699),"",IF(Modélisation!$B$10=3,IF(C699&gt;=Modélisation!$B$19,Modélisation!$A$19,IF(C699&gt;=Modélisation!$B$18,Modélisation!$A$18,Modélisation!$A$17)),IF(Modélisation!$B$10=4,IF(C699&gt;=Modélisation!$B$20,Modélisation!$A$20,IF(C699&gt;=Modélisation!$B$19,Modélisation!$A$19,IF(C699&gt;=Modélisation!$B$18,Modélisation!$A$18,Modélisation!$A$17))),IF(Modélisation!$B$10=5,IF(C699&gt;=Modélisation!$B$21,Modélisation!$A$21,IF(C699&gt;=Modélisation!$B$20,Modélisation!$A$20,IF(C699&gt;=Modélisation!$B$19,Modélisation!$A$19,IF(C699&gt;=Modélisation!$B$18,Modélisation!$A$18,Modélisation!$A$17)))),IF(Modélisation!$B$10=6,IF(C699&gt;=Modélisation!$B$22,Modélisation!$A$22,IF(C699&gt;=Modélisation!$B$21,Modélisation!$A$21,IF(C699&gt;=Modélisation!$B$20,Modélisation!$A$20,IF(C699&gt;=Modélisation!$B$19,Modélisation!$A$19,IF(C699&gt;=Modélisation!$B$18,Modélisation!$A$18,Modélisation!$A$17))))),IF(Modélisation!$B$10=7,IF(C699&gt;=Modélisation!$B$23,Modélisation!$A$23,IF(C699&gt;=Modélisation!$B$22,Modélisation!$A$22,IF(C699&gt;=Modélisation!$B$21,Modélisation!$A$21,IF(C699&gt;=Modélisation!$B$20,Modélisation!$A$20,IF(C699&gt;=Modélisation!$B$19,Modélisation!$A$19,IF(C699&gt;=Modélisation!$B$18,Modélisation!$A$18,Modélisation!$A$17))))))))))))</f>
        <v/>
      </c>
      <c r="F699" s="1" t="str">
        <f>IF(ISBLANK(C699),"",VLOOKUP(E699,Modélisation!$A$17:$H$23,8,FALSE))</f>
        <v/>
      </c>
      <c r="G699" s="4" t="str">
        <f>IF(ISBLANK(C699),"",IF(Modélisation!$B$3="Oui",IF(D699=Liste!$F$2,0%,VLOOKUP(D699,Modélisation!$A$69:$B$86,2,FALSE)),""))</f>
        <v/>
      </c>
      <c r="H699" s="1" t="str">
        <f>IF(ISBLANK(C699),"",IF(Modélisation!$B$3="Oui",F699*(1-G699),F699))</f>
        <v/>
      </c>
    </row>
    <row r="700" spans="1:8" x14ac:dyDescent="0.35">
      <c r="A700" s="2">
        <v>699</v>
      </c>
      <c r="B700" s="36"/>
      <c r="C700" s="39"/>
      <c r="D700" s="37"/>
      <c r="E700" s="1" t="str">
        <f>IF(ISBLANK(C700),"",IF(Modélisation!$B$10=3,IF(C700&gt;=Modélisation!$B$19,Modélisation!$A$19,IF(C700&gt;=Modélisation!$B$18,Modélisation!$A$18,Modélisation!$A$17)),IF(Modélisation!$B$10=4,IF(C700&gt;=Modélisation!$B$20,Modélisation!$A$20,IF(C700&gt;=Modélisation!$B$19,Modélisation!$A$19,IF(C700&gt;=Modélisation!$B$18,Modélisation!$A$18,Modélisation!$A$17))),IF(Modélisation!$B$10=5,IF(C700&gt;=Modélisation!$B$21,Modélisation!$A$21,IF(C700&gt;=Modélisation!$B$20,Modélisation!$A$20,IF(C700&gt;=Modélisation!$B$19,Modélisation!$A$19,IF(C700&gt;=Modélisation!$B$18,Modélisation!$A$18,Modélisation!$A$17)))),IF(Modélisation!$B$10=6,IF(C700&gt;=Modélisation!$B$22,Modélisation!$A$22,IF(C700&gt;=Modélisation!$B$21,Modélisation!$A$21,IF(C700&gt;=Modélisation!$B$20,Modélisation!$A$20,IF(C700&gt;=Modélisation!$B$19,Modélisation!$A$19,IF(C700&gt;=Modélisation!$B$18,Modélisation!$A$18,Modélisation!$A$17))))),IF(Modélisation!$B$10=7,IF(C700&gt;=Modélisation!$B$23,Modélisation!$A$23,IF(C700&gt;=Modélisation!$B$22,Modélisation!$A$22,IF(C700&gt;=Modélisation!$B$21,Modélisation!$A$21,IF(C700&gt;=Modélisation!$B$20,Modélisation!$A$20,IF(C700&gt;=Modélisation!$B$19,Modélisation!$A$19,IF(C700&gt;=Modélisation!$B$18,Modélisation!$A$18,Modélisation!$A$17))))))))))))</f>
        <v/>
      </c>
      <c r="F700" s="1" t="str">
        <f>IF(ISBLANK(C700),"",VLOOKUP(E700,Modélisation!$A$17:$H$23,8,FALSE))</f>
        <v/>
      </c>
      <c r="G700" s="4" t="str">
        <f>IF(ISBLANK(C700),"",IF(Modélisation!$B$3="Oui",IF(D700=Liste!$F$2,0%,VLOOKUP(D700,Modélisation!$A$69:$B$86,2,FALSE)),""))</f>
        <v/>
      </c>
      <c r="H700" s="1" t="str">
        <f>IF(ISBLANK(C700),"",IF(Modélisation!$B$3="Oui",F700*(1-G700),F700))</f>
        <v/>
      </c>
    </row>
    <row r="702" spans="1:8" x14ac:dyDescent="0.35">
      <c r="F702" s="2">
        <f>SUM(F2:F700)</f>
        <v>0</v>
      </c>
      <c r="G702" s="19"/>
      <c r="H702" s="2">
        <f>SUM(H2:H700)</f>
        <v>0</v>
      </c>
    </row>
  </sheetData>
  <sheetProtection sheet="1" selectLockedCells="1"/>
  <pageMargins left="0.7" right="0.7" top="0.75" bottom="0.75" header="0.3" footer="0.3"/>
  <pageSetup paperSize="9" scale="66"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Composition de la fratrie" prompt="Saisissez la place de l'enfant dans la fratrie scolarisée dans l'établissement" xr:uid="{B6858D54-53E2-493C-A1AA-0D7463C749BE}">
          <x14:formula1>
            <xm:f>Liste!$F$2:$F$16</xm:f>
          </x14:formula1>
          <xm:sqref>D2:D700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E02C7-91CF-448B-B498-437D7D3EE3BF}">
  <sheetPr>
    <tabColor theme="7" tint="0.79998168889431442"/>
  </sheetPr>
  <dimension ref="A1:H16"/>
  <sheetViews>
    <sheetView workbookViewId="0">
      <selection activeCell="G5" sqref="G5"/>
    </sheetView>
  </sheetViews>
  <sheetFormatPr baseColWidth="10" defaultRowHeight="14.5" x14ac:dyDescent="0.35"/>
  <cols>
    <col min="4" max="4" width="2.7265625" customWidth="1"/>
    <col min="5" max="5" width="3.6328125" customWidth="1"/>
  </cols>
  <sheetData>
    <row r="1" spans="1:8" x14ac:dyDescent="0.35">
      <c r="A1" s="45" t="s">
        <v>61</v>
      </c>
      <c r="B1" s="2"/>
      <c r="C1" s="2"/>
    </row>
    <row r="2" spans="1:8" x14ac:dyDescent="0.35">
      <c r="A2">
        <f>Modélisation!B5</f>
        <v>0</v>
      </c>
    </row>
    <row r="3" spans="1:8" x14ac:dyDescent="0.35">
      <c r="A3" s="17" t="s">
        <v>59</v>
      </c>
      <c r="F3" s="17" t="s">
        <v>62</v>
      </c>
    </row>
    <row r="4" spans="1:8" x14ac:dyDescent="0.35">
      <c r="A4" s="2" t="s">
        <v>8</v>
      </c>
      <c r="B4" s="2" t="s">
        <v>58</v>
      </c>
      <c r="C4" s="43" t="s">
        <v>60</v>
      </c>
      <c r="F4" s="2" t="s">
        <v>8</v>
      </c>
      <c r="G4" s="2" t="s">
        <v>58</v>
      </c>
      <c r="H4" s="43" t="s">
        <v>60</v>
      </c>
    </row>
    <row r="5" spans="1:8" x14ac:dyDescent="0.35">
      <c r="A5" s="40">
        <v>0</v>
      </c>
      <c r="B5" s="40" t="e">
        <f>PERCENTILE('Données sources UP2'!C2:C700,0.1)</f>
        <v>#NUM!</v>
      </c>
      <c r="C5" s="44">
        <v>0.1</v>
      </c>
      <c r="F5">
        <v>0</v>
      </c>
      <c r="G5" t="e">
        <f>QUARTILE('Données sources UP2'!$C$2:$C$700,1)</f>
        <v>#NUM!</v>
      </c>
      <c r="H5" s="41">
        <v>0.25</v>
      </c>
    </row>
    <row r="6" spans="1:8" x14ac:dyDescent="0.35">
      <c r="A6" s="40" t="e">
        <f>PERCENTILE('Données sources UP2'!C2:C700,0.1)</f>
        <v>#NUM!</v>
      </c>
      <c r="B6" s="40" t="e">
        <f>PERCENTILE('Données sources UP2'!C2:C700,0.2)</f>
        <v>#NUM!</v>
      </c>
      <c r="C6" s="44">
        <v>0.1</v>
      </c>
      <c r="F6" t="e">
        <f>QUARTILE('Données sources UP2'!$C$2:$C$700,1)</f>
        <v>#NUM!</v>
      </c>
      <c r="G6" s="46" t="e">
        <f>MEDIAN('Données sources UP2'!C2:C700)</f>
        <v>#NUM!</v>
      </c>
      <c r="H6" s="41">
        <v>0.25</v>
      </c>
    </row>
    <row r="7" spans="1:8" x14ac:dyDescent="0.35">
      <c r="A7" s="40" t="e">
        <f>PERCENTILE('Données sources UP2'!C2:C700,0.2)</f>
        <v>#NUM!</v>
      </c>
      <c r="B7" s="40" t="e">
        <f>PERCENTILE('Données sources UP2'!C2:C700,0.3)</f>
        <v>#NUM!</v>
      </c>
      <c r="C7" s="44">
        <v>0.1</v>
      </c>
      <c r="F7" s="46" t="e">
        <f>MEDIAN('Données sources UP2'!C2:C700)</f>
        <v>#NUM!</v>
      </c>
      <c r="G7" t="e">
        <f>QUARTILE('Données sources UP2'!$C$2:$C$700,3)</f>
        <v>#NUM!</v>
      </c>
      <c r="H7" s="41">
        <v>0.25</v>
      </c>
    </row>
    <row r="8" spans="1:8" x14ac:dyDescent="0.35">
      <c r="A8" s="40" t="e">
        <f>PERCENTILE('Données sources UP2'!C2:C700,0.3)</f>
        <v>#NUM!</v>
      </c>
      <c r="B8" s="40" t="e">
        <f>PERCENTILE('Données sources UP2'!C2:C700,0.4)</f>
        <v>#NUM!</v>
      </c>
      <c r="C8" s="44">
        <v>0.1</v>
      </c>
      <c r="F8" t="e">
        <f>QUARTILE('Données sources UP2'!$C$2:$C$700,3)</f>
        <v>#NUM!</v>
      </c>
      <c r="H8" s="41">
        <v>0.25</v>
      </c>
    </row>
    <row r="9" spans="1:8" x14ac:dyDescent="0.35">
      <c r="A9" s="40" t="e">
        <f>PERCENTILE('Données sources UP2'!C2:C700,0.4)</f>
        <v>#NUM!</v>
      </c>
      <c r="B9" s="40" t="e">
        <f>PERCENTILE('Données sources UP2'!C2:C700,0.5)</f>
        <v>#NUM!</v>
      </c>
      <c r="C9" s="44">
        <v>0.1</v>
      </c>
    </row>
    <row r="10" spans="1:8" x14ac:dyDescent="0.35">
      <c r="A10" s="40" t="e">
        <f>PERCENTILE('Données sources UP2'!C2:C700,0.5)</f>
        <v>#NUM!</v>
      </c>
      <c r="B10" s="40" t="e">
        <f>PERCENTILE('Données sources UP2'!C2:C700,0.6)</f>
        <v>#NUM!</v>
      </c>
      <c r="C10" s="44">
        <v>0.1</v>
      </c>
    </row>
    <row r="11" spans="1:8" x14ac:dyDescent="0.35">
      <c r="A11" s="40" t="e">
        <f>PERCENTILE('Données sources UP2'!C2:C700,0.6)</f>
        <v>#NUM!</v>
      </c>
      <c r="B11" s="40" t="e">
        <f>PERCENTILE('Données sources UP2'!C2:C700,0.7)</f>
        <v>#NUM!</v>
      </c>
      <c r="C11" s="44">
        <v>0.1</v>
      </c>
    </row>
    <row r="12" spans="1:8" x14ac:dyDescent="0.35">
      <c r="A12" s="40" t="e">
        <f>PERCENTILE('Données sources UP2'!C2:C700,0.7)</f>
        <v>#NUM!</v>
      </c>
      <c r="B12" s="40" t="e">
        <f>PERCENTILE('Données sources UP2'!C2:C700,0.8)</f>
        <v>#NUM!</v>
      </c>
      <c r="C12" s="44">
        <v>0.1</v>
      </c>
    </row>
    <row r="13" spans="1:8" x14ac:dyDescent="0.35">
      <c r="A13" s="40" t="e">
        <f>PERCENTILE('Données sources UP2'!C2:C700,0.8)</f>
        <v>#NUM!</v>
      </c>
      <c r="B13" s="40" t="e">
        <f>PERCENTILE('Données sources UP2'!C2:C700,0.9)</f>
        <v>#NUM!</v>
      </c>
      <c r="C13" s="44">
        <v>0.1</v>
      </c>
    </row>
    <row r="14" spans="1:8" x14ac:dyDescent="0.35">
      <c r="A14" s="40" t="e">
        <f>PERCENTILE('Données sources UP2'!C2:C700,0.9)</f>
        <v>#NUM!</v>
      </c>
      <c r="B14" s="40"/>
      <c r="C14" s="44">
        <v>0.1</v>
      </c>
    </row>
    <row r="16" spans="1:8" x14ac:dyDescent="0.35">
      <c r="A16" s="17"/>
      <c r="B16" s="17"/>
      <c r="C16" s="42"/>
    </row>
  </sheetData>
  <sheetProtection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AFCBC-F0B2-4EBF-BFDC-A1655CF5F77B}">
  <sheetPr>
    <tabColor theme="4" tint="0.79998168889431442"/>
    <pageSetUpPr fitToPage="1"/>
  </sheetPr>
  <dimension ref="A1:H702"/>
  <sheetViews>
    <sheetView zoomScaleNormal="85" workbookViewId="0">
      <pane ySplit="9" topLeftCell="A723" activePane="bottomLeft" state="frozen"/>
      <selection activeCell="M26" sqref="M26"/>
      <selection pane="bottomLeft" activeCell="C7" sqref="C7"/>
    </sheetView>
  </sheetViews>
  <sheetFormatPr baseColWidth="10" defaultColWidth="11.36328125" defaultRowHeight="14.5" x14ac:dyDescent="0.35"/>
  <cols>
    <col min="1" max="1" width="9.26953125" style="2" customWidth="1"/>
    <col min="2" max="2" width="6.7265625" style="2" customWidth="1"/>
    <col min="3" max="3" width="18.7265625" style="2" bestFit="1" customWidth="1"/>
    <col min="4" max="4" width="34.08984375" style="2" customWidth="1"/>
    <col min="5" max="5" width="13" style="2" customWidth="1"/>
    <col min="6" max="6" width="18.26953125" style="2" customWidth="1"/>
    <col min="7" max="7" width="13.08984375" style="2" customWidth="1"/>
    <col min="8" max="8" width="18.36328125" style="2" customWidth="1"/>
    <col min="9" max="16384" width="11.36328125" style="2"/>
  </cols>
  <sheetData>
    <row r="1" spans="1:8" ht="51" customHeight="1" x14ac:dyDescent="0.35">
      <c r="A1" s="3" t="s">
        <v>38</v>
      </c>
      <c r="B1" s="60" t="s">
        <v>39</v>
      </c>
      <c r="C1" s="61">
        <f>Modélisation!B2</f>
        <v>0</v>
      </c>
      <c r="D1" s="60" t="s">
        <v>34</v>
      </c>
      <c r="E1" s="3" t="s">
        <v>6</v>
      </c>
      <c r="F1" s="3" t="s">
        <v>40</v>
      </c>
      <c r="G1" s="3" t="s">
        <v>41</v>
      </c>
      <c r="H1" s="3" t="s">
        <v>42</v>
      </c>
    </row>
    <row r="2" spans="1:8" x14ac:dyDescent="0.35">
      <c r="A2" s="2">
        <v>1</v>
      </c>
      <c r="B2" s="33"/>
      <c r="C2" s="34"/>
      <c r="D2" s="35"/>
      <c r="E2" s="1" t="str">
        <f>IF(ISBLANK(C2),"",IF(Modélisation!$B$10=3,IF(C2&gt;=Modélisation!$B$19,Modélisation!$A$19,IF(C2&gt;=Modélisation!$B$18,Modélisation!$A$18,Modélisation!$A$17)),IF(Modélisation!$B$10=4,IF(C2&gt;=Modélisation!$B$20,Modélisation!$A$20,IF(C2&gt;=Modélisation!$B$19,Modélisation!$A$19,IF(C2&gt;=Modélisation!$B$18,Modélisation!$A$18,Modélisation!$A$17))),IF(Modélisation!$B$10=5,IF(C2&gt;=Modélisation!$B$21,Modélisation!$A$21,IF(C2&gt;=Modélisation!$B$20,Modélisation!$A$20,IF(C2&gt;=Modélisation!$B$19,Modélisation!$A$19,IF(C2&gt;=Modélisation!$B$18,Modélisation!$A$18,Modélisation!$A$17)))),IF(Modélisation!$B$10=6,IF(C2&gt;=Modélisation!$B$22,Modélisation!$A$22,IF(C2&gt;=Modélisation!$B$21,Modélisation!$A$21,IF(C2&gt;=Modélisation!$B$20,Modélisation!$A$20,IF(C2&gt;=Modélisation!$B$19,Modélisation!$A$19,IF(C2&gt;=Modélisation!$B$18,Modélisation!$A$18,Modélisation!$A$17))))),IF(Modélisation!$B$10=7,IF(C2&gt;=Modélisation!$B$23,Modélisation!$A$23,IF(C2&gt;=Modélisation!$B$22,Modélisation!$A$22,IF(C2&gt;=Modélisation!$B$21,Modélisation!$A$21,IF(C2&gt;=Modélisation!$B$20,Modélisation!$A$20,IF(C2&gt;=Modélisation!$B$19,Modélisation!$A$19,IF(C2&gt;=Modélisation!$B$18,Modélisation!$A$18,Modélisation!$A$17))))))))))))</f>
        <v/>
      </c>
      <c r="F2" s="1" t="str">
        <f>IF(ISBLANK(C2),"",VLOOKUP(E2,Modélisation!$A$17:$H$23,8,FALSE))</f>
        <v/>
      </c>
      <c r="G2" s="4" t="str">
        <f>IF(ISBLANK(C2),"",IF(Modélisation!$B$3="Oui",IF(D2=Liste!$F$2,0%,VLOOKUP(D2,Modélisation!$A$69:$B$86,2,FALSE)),""))</f>
        <v/>
      </c>
      <c r="H2" s="1" t="str">
        <f>IF(ISBLANK(C2),"",IF(Modélisation!$B$3="Oui",F2*(1-G2),F2))</f>
        <v/>
      </c>
    </row>
    <row r="3" spans="1:8" x14ac:dyDescent="0.35">
      <c r="A3" s="2">
        <v>2</v>
      </c>
      <c r="B3" s="36"/>
      <c r="C3" s="34"/>
      <c r="D3" s="37"/>
      <c r="E3" s="1" t="str">
        <f>IF(ISBLANK(C3),"",IF(Modélisation!$B$10=3,IF(C3&gt;=Modélisation!$B$19,Modélisation!$A$19,IF(C3&gt;=Modélisation!$B$18,Modélisation!$A$18,Modélisation!$A$17)),IF(Modélisation!$B$10=4,IF(C3&gt;=Modélisation!$B$20,Modélisation!$A$20,IF(C3&gt;=Modélisation!$B$19,Modélisation!$A$19,IF(C3&gt;=Modélisation!$B$18,Modélisation!$A$18,Modélisation!$A$17))),IF(Modélisation!$B$10=5,IF(C3&gt;=Modélisation!$B$21,Modélisation!$A$21,IF(C3&gt;=Modélisation!$B$20,Modélisation!$A$20,IF(C3&gt;=Modélisation!$B$19,Modélisation!$A$19,IF(C3&gt;=Modélisation!$B$18,Modélisation!$A$18,Modélisation!$A$17)))),IF(Modélisation!$B$10=6,IF(C3&gt;=Modélisation!$B$22,Modélisation!$A$22,IF(C3&gt;=Modélisation!$B$21,Modélisation!$A$21,IF(C3&gt;=Modélisation!$B$20,Modélisation!$A$20,IF(C3&gt;=Modélisation!$B$19,Modélisation!$A$19,IF(C3&gt;=Modélisation!$B$18,Modélisation!$A$18,Modélisation!$A$17))))),IF(Modélisation!$B$10=7,IF(C3&gt;=Modélisation!$B$23,Modélisation!$A$23,IF(C3&gt;=Modélisation!$B$22,Modélisation!$A$22,IF(C3&gt;=Modélisation!$B$21,Modélisation!$A$21,IF(C3&gt;=Modélisation!$B$20,Modélisation!$A$20,IF(C3&gt;=Modélisation!$B$19,Modélisation!$A$19,IF(C3&gt;=Modélisation!$B$18,Modélisation!$A$18,Modélisation!$A$17))))))))))))</f>
        <v/>
      </c>
      <c r="F3" s="1" t="str">
        <f>IF(ISBLANK(C3),"",VLOOKUP(E3,Modélisation!$A$17:$H$23,8,FALSE))</f>
        <v/>
      </c>
      <c r="G3" s="4" t="str">
        <f>IF(ISBLANK(C3),"",IF(Modélisation!$B$3="Oui",IF(D3=Liste!$F$2,0%,VLOOKUP(D3,Modélisation!$A$69:$B$86,2,FALSE)),""))</f>
        <v/>
      </c>
      <c r="H3" s="1" t="str">
        <f>IF(ISBLANK(C3),"",IF(Modélisation!$B$3="Oui",F3*(1-G3),F3))</f>
        <v/>
      </c>
    </row>
    <row r="4" spans="1:8" x14ac:dyDescent="0.35">
      <c r="A4" s="2">
        <v>3</v>
      </c>
      <c r="B4" s="36"/>
      <c r="C4" s="34"/>
      <c r="D4" s="37"/>
      <c r="E4" s="1" t="str">
        <f>IF(ISBLANK(C4),"",IF(Modélisation!$B$10=3,IF(C4&gt;=Modélisation!$B$19,Modélisation!$A$19,IF(C4&gt;=Modélisation!$B$18,Modélisation!$A$18,Modélisation!$A$17)),IF(Modélisation!$B$10=4,IF(C4&gt;=Modélisation!$B$20,Modélisation!$A$20,IF(C4&gt;=Modélisation!$B$19,Modélisation!$A$19,IF(C4&gt;=Modélisation!$B$18,Modélisation!$A$18,Modélisation!$A$17))),IF(Modélisation!$B$10=5,IF(C4&gt;=Modélisation!$B$21,Modélisation!$A$21,IF(C4&gt;=Modélisation!$B$20,Modélisation!$A$20,IF(C4&gt;=Modélisation!$B$19,Modélisation!$A$19,IF(C4&gt;=Modélisation!$B$18,Modélisation!$A$18,Modélisation!$A$17)))),IF(Modélisation!$B$10=6,IF(C4&gt;=Modélisation!$B$22,Modélisation!$A$22,IF(C4&gt;=Modélisation!$B$21,Modélisation!$A$21,IF(C4&gt;=Modélisation!$B$20,Modélisation!$A$20,IF(C4&gt;=Modélisation!$B$19,Modélisation!$A$19,IF(C4&gt;=Modélisation!$B$18,Modélisation!$A$18,Modélisation!$A$17))))),IF(Modélisation!$B$10=7,IF(C4&gt;=Modélisation!$B$23,Modélisation!$A$23,IF(C4&gt;=Modélisation!$B$22,Modélisation!$A$22,IF(C4&gt;=Modélisation!$B$21,Modélisation!$A$21,IF(C4&gt;=Modélisation!$B$20,Modélisation!$A$20,IF(C4&gt;=Modélisation!$B$19,Modélisation!$A$19,IF(C4&gt;=Modélisation!$B$18,Modélisation!$A$18,Modélisation!$A$17))))))))))))</f>
        <v/>
      </c>
      <c r="F4" s="1" t="str">
        <f>IF(ISBLANK(C4),"",VLOOKUP(E4,Modélisation!$A$17:$H$23,8,FALSE))</f>
        <v/>
      </c>
      <c r="G4" s="4" t="str">
        <f>IF(ISBLANK(C4),"",IF(Modélisation!$B$3="Oui",IF(D4=Liste!$F$2,0%,VLOOKUP(D4,Modélisation!$A$69:$B$86,2,FALSE)),""))</f>
        <v/>
      </c>
      <c r="H4" s="1" t="str">
        <f>IF(ISBLANK(C4),"",IF(Modélisation!$B$3="Oui",F4*(1-G4),F4))</f>
        <v/>
      </c>
    </row>
    <row r="5" spans="1:8" x14ac:dyDescent="0.35">
      <c r="A5" s="2">
        <v>4</v>
      </c>
      <c r="B5" s="36"/>
      <c r="C5" s="34"/>
      <c r="D5" s="37"/>
      <c r="E5" s="1" t="str">
        <f>IF(ISBLANK(C5),"",IF(Modélisation!$B$10=3,IF(C5&gt;=Modélisation!$B$19,Modélisation!$A$19,IF(C5&gt;=Modélisation!$B$18,Modélisation!$A$18,Modélisation!$A$17)),IF(Modélisation!$B$10=4,IF(C5&gt;=Modélisation!$B$20,Modélisation!$A$20,IF(C5&gt;=Modélisation!$B$19,Modélisation!$A$19,IF(C5&gt;=Modélisation!$B$18,Modélisation!$A$18,Modélisation!$A$17))),IF(Modélisation!$B$10=5,IF(C5&gt;=Modélisation!$B$21,Modélisation!$A$21,IF(C5&gt;=Modélisation!$B$20,Modélisation!$A$20,IF(C5&gt;=Modélisation!$B$19,Modélisation!$A$19,IF(C5&gt;=Modélisation!$B$18,Modélisation!$A$18,Modélisation!$A$17)))),IF(Modélisation!$B$10=6,IF(C5&gt;=Modélisation!$B$22,Modélisation!$A$22,IF(C5&gt;=Modélisation!$B$21,Modélisation!$A$21,IF(C5&gt;=Modélisation!$B$20,Modélisation!$A$20,IF(C5&gt;=Modélisation!$B$19,Modélisation!$A$19,IF(C5&gt;=Modélisation!$B$18,Modélisation!$A$18,Modélisation!$A$17))))),IF(Modélisation!$B$10=7,IF(C5&gt;=Modélisation!$B$23,Modélisation!$A$23,IF(C5&gt;=Modélisation!$B$22,Modélisation!$A$22,IF(C5&gt;=Modélisation!$B$21,Modélisation!$A$21,IF(C5&gt;=Modélisation!$B$20,Modélisation!$A$20,IF(C5&gt;=Modélisation!$B$19,Modélisation!$A$19,IF(C5&gt;=Modélisation!$B$18,Modélisation!$A$18,Modélisation!$A$17))))))))))))</f>
        <v/>
      </c>
      <c r="F5" s="1" t="str">
        <f>IF(ISBLANK(C5),"",VLOOKUP(E5,Modélisation!$A$17:$H$23,8,FALSE))</f>
        <v/>
      </c>
      <c r="G5" s="4" t="str">
        <f>IF(ISBLANK(C5),"",IF(Modélisation!$B$3="Oui",IF(D5=Liste!$F$2,0%,VLOOKUP(D5,Modélisation!$A$69:$B$86,2,FALSE)),""))</f>
        <v/>
      </c>
      <c r="H5" s="1" t="str">
        <f>IF(ISBLANK(C5),"",IF(Modélisation!$B$3="Oui",F5*(1-G5),F5))</f>
        <v/>
      </c>
    </row>
    <row r="6" spans="1:8" x14ac:dyDescent="0.35">
      <c r="A6" s="2">
        <v>5</v>
      </c>
      <c r="B6" s="36"/>
      <c r="C6" s="34"/>
      <c r="D6" s="37"/>
      <c r="E6" s="1" t="str">
        <f>IF(ISBLANK(C6),"",IF(Modélisation!$B$10=3,IF(C6&gt;=Modélisation!$B$19,Modélisation!$A$19,IF(C6&gt;=Modélisation!$B$18,Modélisation!$A$18,Modélisation!$A$17)),IF(Modélisation!$B$10=4,IF(C6&gt;=Modélisation!$B$20,Modélisation!$A$20,IF(C6&gt;=Modélisation!$B$19,Modélisation!$A$19,IF(C6&gt;=Modélisation!$B$18,Modélisation!$A$18,Modélisation!$A$17))),IF(Modélisation!$B$10=5,IF(C6&gt;=Modélisation!$B$21,Modélisation!$A$21,IF(C6&gt;=Modélisation!$B$20,Modélisation!$A$20,IF(C6&gt;=Modélisation!$B$19,Modélisation!$A$19,IF(C6&gt;=Modélisation!$B$18,Modélisation!$A$18,Modélisation!$A$17)))),IF(Modélisation!$B$10=6,IF(C6&gt;=Modélisation!$B$22,Modélisation!$A$22,IF(C6&gt;=Modélisation!$B$21,Modélisation!$A$21,IF(C6&gt;=Modélisation!$B$20,Modélisation!$A$20,IF(C6&gt;=Modélisation!$B$19,Modélisation!$A$19,IF(C6&gt;=Modélisation!$B$18,Modélisation!$A$18,Modélisation!$A$17))))),IF(Modélisation!$B$10=7,IF(C6&gt;=Modélisation!$B$23,Modélisation!$A$23,IF(C6&gt;=Modélisation!$B$22,Modélisation!$A$22,IF(C6&gt;=Modélisation!$B$21,Modélisation!$A$21,IF(C6&gt;=Modélisation!$B$20,Modélisation!$A$20,IF(C6&gt;=Modélisation!$B$19,Modélisation!$A$19,IF(C6&gt;=Modélisation!$B$18,Modélisation!$A$18,Modélisation!$A$17))))))))))))</f>
        <v/>
      </c>
      <c r="F6" s="1" t="str">
        <f>IF(ISBLANK(C6),"",VLOOKUP(E6,Modélisation!$A$17:$H$23,8,FALSE))</f>
        <v/>
      </c>
      <c r="G6" s="4" t="str">
        <f>IF(ISBLANK(C6),"",IF(Modélisation!$B$3="Oui",IF(D6=Liste!$F$2,0%,VLOOKUP(D6,Modélisation!$A$69:$B$86,2,FALSE)),""))</f>
        <v/>
      </c>
      <c r="H6" s="1" t="str">
        <f>IF(ISBLANK(C6),"",IF(Modélisation!$B$3="Oui",F6*(1-G6),F6))</f>
        <v/>
      </c>
    </row>
    <row r="7" spans="1:8" x14ac:dyDescent="0.35">
      <c r="A7" s="2">
        <v>6</v>
      </c>
      <c r="B7" s="36"/>
      <c r="C7" s="34"/>
      <c r="D7" s="37"/>
      <c r="E7" s="1" t="str">
        <f>IF(ISBLANK(C7),"",IF(Modélisation!$B$10=3,IF(C7&gt;=Modélisation!$B$19,Modélisation!$A$19,IF(C7&gt;=Modélisation!$B$18,Modélisation!$A$18,Modélisation!$A$17)),IF(Modélisation!$B$10=4,IF(C7&gt;=Modélisation!$B$20,Modélisation!$A$20,IF(C7&gt;=Modélisation!$B$19,Modélisation!$A$19,IF(C7&gt;=Modélisation!$B$18,Modélisation!$A$18,Modélisation!$A$17))),IF(Modélisation!$B$10=5,IF(C7&gt;=Modélisation!$B$21,Modélisation!$A$21,IF(C7&gt;=Modélisation!$B$20,Modélisation!$A$20,IF(C7&gt;=Modélisation!$B$19,Modélisation!$A$19,IF(C7&gt;=Modélisation!$B$18,Modélisation!$A$18,Modélisation!$A$17)))),IF(Modélisation!$B$10=6,IF(C7&gt;=Modélisation!$B$22,Modélisation!$A$22,IF(C7&gt;=Modélisation!$B$21,Modélisation!$A$21,IF(C7&gt;=Modélisation!$B$20,Modélisation!$A$20,IF(C7&gt;=Modélisation!$B$19,Modélisation!$A$19,IF(C7&gt;=Modélisation!$B$18,Modélisation!$A$18,Modélisation!$A$17))))),IF(Modélisation!$B$10=7,IF(C7&gt;=Modélisation!$B$23,Modélisation!$A$23,IF(C7&gt;=Modélisation!$B$22,Modélisation!$A$22,IF(C7&gt;=Modélisation!$B$21,Modélisation!$A$21,IF(C7&gt;=Modélisation!$B$20,Modélisation!$A$20,IF(C7&gt;=Modélisation!$B$19,Modélisation!$A$19,IF(C7&gt;=Modélisation!$B$18,Modélisation!$A$18,Modélisation!$A$17))))))))))))</f>
        <v/>
      </c>
      <c r="F7" s="1" t="str">
        <f>IF(ISBLANK(C7),"",VLOOKUP(E7,Modélisation!$A$17:$H$23,8,FALSE))</f>
        <v/>
      </c>
      <c r="G7" s="4" t="str">
        <f>IF(ISBLANK(C7),"",IF(Modélisation!$B$3="Oui",IF(D7=Liste!$F$2,0%,VLOOKUP(D7,Modélisation!$A$69:$B$86,2,FALSE)),""))</f>
        <v/>
      </c>
      <c r="H7" s="1" t="str">
        <f>IF(ISBLANK(C7),"",IF(Modélisation!$B$3="Oui",F7*(1-G7),F7))</f>
        <v/>
      </c>
    </row>
    <row r="8" spans="1:8" x14ac:dyDescent="0.35">
      <c r="A8" s="2">
        <v>7</v>
      </c>
      <c r="B8" s="36"/>
      <c r="C8" s="34"/>
      <c r="D8" s="37"/>
      <c r="E8" s="1" t="str">
        <f>IF(ISBLANK(C8),"",IF(Modélisation!$B$10=3,IF(C8&gt;=Modélisation!$B$19,Modélisation!$A$19,IF(C8&gt;=Modélisation!$B$18,Modélisation!$A$18,Modélisation!$A$17)),IF(Modélisation!$B$10=4,IF(C8&gt;=Modélisation!$B$20,Modélisation!$A$20,IF(C8&gt;=Modélisation!$B$19,Modélisation!$A$19,IF(C8&gt;=Modélisation!$B$18,Modélisation!$A$18,Modélisation!$A$17))),IF(Modélisation!$B$10=5,IF(C8&gt;=Modélisation!$B$21,Modélisation!$A$21,IF(C8&gt;=Modélisation!$B$20,Modélisation!$A$20,IF(C8&gt;=Modélisation!$B$19,Modélisation!$A$19,IF(C8&gt;=Modélisation!$B$18,Modélisation!$A$18,Modélisation!$A$17)))),IF(Modélisation!$B$10=6,IF(C8&gt;=Modélisation!$B$22,Modélisation!$A$22,IF(C8&gt;=Modélisation!$B$21,Modélisation!$A$21,IF(C8&gt;=Modélisation!$B$20,Modélisation!$A$20,IF(C8&gt;=Modélisation!$B$19,Modélisation!$A$19,IF(C8&gt;=Modélisation!$B$18,Modélisation!$A$18,Modélisation!$A$17))))),IF(Modélisation!$B$10=7,IF(C8&gt;=Modélisation!$B$23,Modélisation!$A$23,IF(C8&gt;=Modélisation!$B$22,Modélisation!$A$22,IF(C8&gt;=Modélisation!$B$21,Modélisation!$A$21,IF(C8&gt;=Modélisation!$B$20,Modélisation!$A$20,IF(C8&gt;=Modélisation!$B$19,Modélisation!$A$19,IF(C8&gt;=Modélisation!$B$18,Modélisation!$A$18,Modélisation!$A$17))))))))))))</f>
        <v/>
      </c>
      <c r="F8" s="1" t="str">
        <f>IF(ISBLANK(C8),"",VLOOKUP(E8,Modélisation!$A$17:$H$23,8,FALSE))</f>
        <v/>
      </c>
      <c r="G8" s="4" t="str">
        <f>IF(ISBLANK(C8),"",IF(Modélisation!$B$3="Oui",IF(D8=Liste!$F$2,0%,VLOOKUP(D8,Modélisation!$A$69:$B$86,2,FALSE)),""))</f>
        <v/>
      </c>
      <c r="H8" s="1" t="str">
        <f>IF(ISBLANK(C8),"",IF(Modélisation!$B$3="Oui",F8*(1-G8),F8))</f>
        <v/>
      </c>
    </row>
    <row r="9" spans="1:8" x14ac:dyDescent="0.35">
      <c r="A9" s="2">
        <v>8</v>
      </c>
      <c r="B9" s="36"/>
      <c r="C9" s="34"/>
      <c r="D9" s="37"/>
      <c r="E9" s="1" t="str">
        <f>IF(ISBLANK(C9),"",IF(Modélisation!$B$10=3,IF(C9&gt;=Modélisation!$B$19,Modélisation!$A$19,IF(C9&gt;=Modélisation!$B$18,Modélisation!$A$18,Modélisation!$A$17)),IF(Modélisation!$B$10=4,IF(C9&gt;=Modélisation!$B$20,Modélisation!$A$20,IF(C9&gt;=Modélisation!$B$19,Modélisation!$A$19,IF(C9&gt;=Modélisation!$B$18,Modélisation!$A$18,Modélisation!$A$17))),IF(Modélisation!$B$10=5,IF(C9&gt;=Modélisation!$B$21,Modélisation!$A$21,IF(C9&gt;=Modélisation!$B$20,Modélisation!$A$20,IF(C9&gt;=Modélisation!$B$19,Modélisation!$A$19,IF(C9&gt;=Modélisation!$B$18,Modélisation!$A$18,Modélisation!$A$17)))),IF(Modélisation!$B$10=6,IF(C9&gt;=Modélisation!$B$22,Modélisation!$A$22,IF(C9&gt;=Modélisation!$B$21,Modélisation!$A$21,IF(C9&gt;=Modélisation!$B$20,Modélisation!$A$20,IF(C9&gt;=Modélisation!$B$19,Modélisation!$A$19,IF(C9&gt;=Modélisation!$B$18,Modélisation!$A$18,Modélisation!$A$17))))),IF(Modélisation!$B$10=7,IF(C9&gt;=Modélisation!$B$23,Modélisation!$A$23,IF(C9&gt;=Modélisation!$B$22,Modélisation!$A$22,IF(C9&gt;=Modélisation!$B$21,Modélisation!$A$21,IF(C9&gt;=Modélisation!$B$20,Modélisation!$A$20,IF(C9&gt;=Modélisation!$B$19,Modélisation!$A$19,IF(C9&gt;=Modélisation!$B$18,Modélisation!$A$18,Modélisation!$A$17))))))))))))</f>
        <v/>
      </c>
      <c r="F9" s="1" t="str">
        <f>IF(ISBLANK(C9),"",VLOOKUP(E9,Modélisation!$A$17:$H$23,8,FALSE))</f>
        <v/>
      </c>
      <c r="G9" s="4" t="str">
        <f>IF(ISBLANK(C9),"",IF(Modélisation!$B$3="Oui",IF(D9=Liste!$F$2,0%,VLOOKUP(D9,Modélisation!$A$69:$B$86,2,FALSE)),""))</f>
        <v/>
      </c>
      <c r="H9" s="1" t="str">
        <f>IF(ISBLANK(C9),"",IF(Modélisation!$B$3="Oui",F9*(1-G9),F9))</f>
        <v/>
      </c>
    </row>
    <row r="10" spans="1:8" x14ac:dyDescent="0.35">
      <c r="A10" s="2">
        <v>9</v>
      </c>
      <c r="B10" s="36"/>
      <c r="C10" s="34"/>
      <c r="D10" s="37"/>
      <c r="E10" s="1" t="str">
        <f>IF(ISBLANK(C10),"",IF(Modélisation!$B$10=3,IF(C10&gt;=Modélisation!$B$19,Modélisation!$A$19,IF(C10&gt;=Modélisation!$B$18,Modélisation!$A$18,Modélisation!$A$17)),IF(Modélisation!$B$10=4,IF(C10&gt;=Modélisation!$B$20,Modélisation!$A$20,IF(C10&gt;=Modélisation!$B$19,Modélisation!$A$19,IF(C10&gt;=Modélisation!$B$18,Modélisation!$A$18,Modélisation!$A$17))),IF(Modélisation!$B$10=5,IF(C10&gt;=Modélisation!$B$21,Modélisation!$A$21,IF(C10&gt;=Modélisation!$B$20,Modélisation!$A$20,IF(C10&gt;=Modélisation!$B$19,Modélisation!$A$19,IF(C10&gt;=Modélisation!$B$18,Modélisation!$A$18,Modélisation!$A$17)))),IF(Modélisation!$B$10=6,IF(C10&gt;=Modélisation!$B$22,Modélisation!$A$22,IF(C10&gt;=Modélisation!$B$21,Modélisation!$A$21,IF(C10&gt;=Modélisation!$B$20,Modélisation!$A$20,IF(C10&gt;=Modélisation!$B$19,Modélisation!$A$19,IF(C10&gt;=Modélisation!$B$18,Modélisation!$A$18,Modélisation!$A$17))))),IF(Modélisation!$B$10=7,IF(C10&gt;=Modélisation!$B$23,Modélisation!$A$23,IF(C10&gt;=Modélisation!$B$22,Modélisation!$A$22,IF(C10&gt;=Modélisation!$B$21,Modélisation!$A$21,IF(C10&gt;=Modélisation!$B$20,Modélisation!$A$20,IF(C10&gt;=Modélisation!$B$19,Modélisation!$A$19,IF(C10&gt;=Modélisation!$B$18,Modélisation!$A$18,Modélisation!$A$17))))))))))))</f>
        <v/>
      </c>
      <c r="F10" s="1" t="str">
        <f>IF(ISBLANK(C10),"",VLOOKUP(E10,Modélisation!$A$17:$H$23,8,FALSE))</f>
        <v/>
      </c>
      <c r="G10" s="4" t="str">
        <f>IF(ISBLANK(C10),"",IF(Modélisation!$B$3="Oui",IF(D10=Liste!$F$2,0%,VLOOKUP(D10,Modélisation!$A$69:$B$86,2,FALSE)),""))</f>
        <v/>
      </c>
      <c r="H10" s="1" t="str">
        <f>IF(ISBLANK(C10),"",IF(Modélisation!$B$3="Oui",F10*(1-G10),F10))</f>
        <v/>
      </c>
    </row>
    <row r="11" spans="1:8" x14ac:dyDescent="0.35">
      <c r="A11" s="2">
        <v>10</v>
      </c>
      <c r="B11" s="36"/>
      <c r="C11" s="34"/>
      <c r="D11" s="37"/>
      <c r="E11" s="1" t="str">
        <f>IF(ISBLANK(C11),"",IF(Modélisation!$B$10=3,IF(C11&gt;=Modélisation!$B$19,Modélisation!$A$19,IF(C11&gt;=Modélisation!$B$18,Modélisation!$A$18,Modélisation!$A$17)),IF(Modélisation!$B$10=4,IF(C11&gt;=Modélisation!$B$20,Modélisation!$A$20,IF(C11&gt;=Modélisation!$B$19,Modélisation!$A$19,IF(C11&gt;=Modélisation!$B$18,Modélisation!$A$18,Modélisation!$A$17))),IF(Modélisation!$B$10=5,IF(C11&gt;=Modélisation!$B$21,Modélisation!$A$21,IF(C11&gt;=Modélisation!$B$20,Modélisation!$A$20,IF(C11&gt;=Modélisation!$B$19,Modélisation!$A$19,IF(C11&gt;=Modélisation!$B$18,Modélisation!$A$18,Modélisation!$A$17)))),IF(Modélisation!$B$10=6,IF(C11&gt;=Modélisation!$B$22,Modélisation!$A$22,IF(C11&gt;=Modélisation!$B$21,Modélisation!$A$21,IF(C11&gt;=Modélisation!$B$20,Modélisation!$A$20,IF(C11&gt;=Modélisation!$B$19,Modélisation!$A$19,IF(C11&gt;=Modélisation!$B$18,Modélisation!$A$18,Modélisation!$A$17))))),IF(Modélisation!$B$10=7,IF(C11&gt;=Modélisation!$B$23,Modélisation!$A$23,IF(C11&gt;=Modélisation!$B$22,Modélisation!$A$22,IF(C11&gt;=Modélisation!$B$21,Modélisation!$A$21,IF(C11&gt;=Modélisation!$B$20,Modélisation!$A$20,IF(C11&gt;=Modélisation!$B$19,Modélisation!$A$19,IF(C11&gt;=Modélisation!$B$18,Modélisation!$A$18,Modélisation!$A$17))))))))))))</f>
        <v/>
      </c>
      <c r="F11" s="1" t="str">
        <f>IF(ISBLANK(C11),"",VLOOKUP(E11,Modélisation!$A$17:$H$23,8,FALSE))</f>
        <v/>
      </c>
      <c r="G11" s="4" t="str">
        <f>IF(ISBLANK(C11),"",IF(Modélisation!$B$3="Oui",IF(D11=Liste!$F$2,0%,VLOOKUP(D11,Modélisation!$A$69:$B$86,2,FALSE)),""))</f>
        <v/>
      </c>
      <c r="H11" s="1" t="str">
        <f>IF(ISBLANK(C11),"",IF(Modélisation!$B$3="Oui",F11*(1-G11),F11))</f>
        <v/>
      </c>
    </row>
    <row r="12" spans="1:8" x14ac:dyDescent="0.35">
      <c r="A12" s="2">
        <v>11</v>
      </c>
      <c r="B12" s="36"/>
      <c r="C12" s="34"/>
      <c r="D12" s="37"/>
      <c r="E12" s="1" t="str">
        <f>IF(ISBLANK(C12),"",IF(Modélisation!$B$10=3,IF(C12&gt;=Modélisation!$B$19,Modélisation!$A$19,IF(C12&gt;=Modélisation!$B$18,Modélisation!$A$18,Modélisation!$A$17)),IF(Modélisation!$B$10=4,IF(C12&gt;=Modélisation!$B$20,Modélisation!$A$20,IF(C12&gt;=Modélisation!$B$19,Modélisation!$A$19,IF(C12&gt;=Modélisation!$B$18,Modélisation!$A$18,Modélisation!$A$17))),IF(Modélisation!$B$10=5,IF(C12&gt;=Modélisation!$B$21,Modélisation!$A$21,IF(C12&gt;=Modélisation!$B$20,Modélisation!$A$20,IF(C12&gt;=Modélisation!$B$19,Modélisation!$A$19,IF(C12&gt;=Modélisation!$B$18,Modélisation!$A$18,Modélisation!$A$17)))),IF(Modélisation!$B$10=6,IF(C12&gt;=Modélisation!$B$22,Modélisation!$A$22,IF(C12&gt;=Modélisation!$B$21,Modélisation!$A$21,IF(C12&gt;=Modélisation!$B$20,Modélisation!$A$20,IF(C12&gt;=Modélisation!$B$19,Modélisation!$A$19,IF(C12&gt;=Modélisation!$B$18,Modélisation!$A$18,Modélisation!$A$17))))),IF(Modélisation!$B$10=7,IF(C12&gt;=Modélisation!$B$23,Modélisation!$A$23,IF(C12&gt;=Modélisation!$B$22,Modélisation!$A$22,IF(C12&gt;=Modélisation!$B$21,Modélisation!$A$21,IF(C12&gt;=Modélisation!$B$20,Modélisation!$A$20,IF(C12&gt;=Modélisation!$B$19,Modélisation!$A$19,IF(C12&gt;=Modélisation!$B$18,Modélisation!$A$18,Modélisation!$A$17))))))))))))</f>
        <v/>
      </c>
      <c r="F12" s="1" t="str">
        <f>IF(ISBLANK(C12),"",VLOOKUP(E12,Modélisation!$A$17:$H$23,8,FALSE))</f>
        <v/>
      </c>
      <c r="G12" s="4" t="str">
        <f>IF(ISBLANK(C12),"",IF(Modélisation!$B$3="Oui",IF(D12=Liste!$F$2,0%,VLOOKUP(D12,Modélisation!$A$69:$B$86,2,FALSE)),""))</f>
        <v/>
      </c>
      <c r="H12" s="1" t="str">
        <f>IF(ISBLANK(C12),"",IF(Modélisation!$B$3="Oui",F12*(1-G12),F12))</f>
        <v/>
      </c>
    </row>
    <row r="13" spans="1:8" x14ac:dyDescent="0.35">
      <c r="A13" s="2">
        <v>12</v>
      </c>
      <c r="B13" s="36"/>
      <c r="C13" s="34"/>
      <c r="D13" s="37"/>
      <c r="E13" s="1" t="str">
        <f>IF(ISBLANK(C13),"",IF(Modélisation!$B$10=3,IF(C13&gt;=Modélisation!$B$19,Modélisation!$A$19,IF(C13&gt;=Modélisation!$B$18,Modélisation!$A$18,Modélisation!$A$17)),IF(Modélisation!$B$10=4,IF(C13&gt;=Modélisation!$B$20,Modélisation!$A$20,IF(C13&gt;=Modélisation!$B$19,Modélisation!$A$19,IF(C13&gt;=Modélisation!$B$18,Modélisation!$A$18,Modélisation!$A$17))),IF(Modélisation!$B$10=5,IF(C13&gt;=Modélisation!$B$21,Modélisation!$A$21,IF(C13&gt;=Modélisation!$B$20,Modélisation!$A$20,IF(C13&gt;=Modélisation!$B$19,Modélisation!$A$19,IF(C13&gt;=Modélisation!$B$18,Modélisation!$A$18,Modélisation!$A$17)))),IF(Modélisation!$B$10=6,IF(C13&gt;=Modélisation!$B$22,Modélisation!$A$22,IF(C13&gt;=Modélisation!$B$21,Modélisation!$A$21,IF(C13&gt;=Modélisation!$B$20,Modélisation!$A$20,IF(C13&gt;=Modélisation!$B$19,Modélisation!$A$19,IF(C13&gt;=Modélisation!$B$18,Modélisation!$A$18,Modélisation!$A$17))))),IF(Modélisation!$B$10=7,IF(C13&gt;=Modélisation!$B$23,Modélisation!$A$23,IF(C13&gt;=Modélisation!$B$22,Modélisation!$A$22,IF(C13&gt;=Modélisation!$B$21,Modélisation!$A$21,IF(C13&gt;=Modélisation!$B$20,Modélisation!$A$20,IF(C13&gt;=Modélisation!$B$19,Modélisation!$A$19,IF(C13&gt;=Modélisation!$B$18,Modélisation!$A$18,Modélisation!$A$17))))))))))))</f>
        <v/>
      </c>
      <c r="F13" s="1" t="str">
        <f>IF(ISBLANK(C13),"",VLOOKUP(E13,Modélisation!$A$17:$H$23,8,FALSE))</f>
        <v/>
      </c>
      <c r="G13" s="4" t="str">
        <f>IF(ISBLANK(C13),"",IF(Modélisation!$B$3="Oui",IF(D13=Liste!$F$2,0%,VLOOKUP(D13,Modélisation!$A$69:$B$86,2,FALSE)),""))</f>
        <v/>
      </c>
      <c r="H13" s="1" t="str">
        <f>IF(ISBLANK(C13),"",IF(Modélisation!$B$3="Oui",F13*(1-G13),F13))</f>
        <v/>
      </c>
    </row>
    <row r="14" spans="1:8" x14ac:dyDescent="0.35">
      <c r="A14" s="2">
        <v>13</v>
      </c>
      <c r="B14" s="36"/>
      <c r="C14" s="34"/>
      <c r="D14" s="37"/>
      <c r="E14" s="1" t="str">
        <f>IF(ISBLANK(C14),"",IF(Modélisation!$B$10=3,IF(C14&gt;=Modélisation!$B$19,Modélisation!$A$19,IF(C14&gt;=Modélisation!$B$18,Modélisation!$A$18,Modélisation!$A$17)),IF(Modélisation!$B$10=4,IF(C14&gt;=Modélisation!$B$20,Modélisation!$A$20,IF(C14&gt;=Modélisation!$B$19,Modélisation!$A$19,IF(C14&gt;=Modélisation!$B$18,Modélisation!$A$18,Modélisation!$A$17))),IF(Modélisation!$B$10=5,IF(C14&gt;=Modélisation!$B$21,Modélisation!$A$21,IF(C14&gt;=Modélisation!$B$20,Modélisation!$A$20,IF(C14&gt;=Modélisation!$B$19,Modélisation!$A$19,IF(C14&gt;=Modélisation!$B$18,Modélisation!$A$18,Modélisation!$A$17)))),IF(Modélisation!$B$10=6,IF(C14&gt;=Modélisation!$B$22,Modélisation!$A$22,IF(C14&gt;=Modélisation!$B$21,Modélisation!$A$21,IF(C14&gt;=Modélisation!$B$20,Modélisation!$A$20,IF(C14&gt;=Modélisation!$B$19,Modélisation!$A$19,IF(C14&gt;=Modélisation!$B$18,Modélisation!$A$18,Modélisation!$A$17))))),IF(Modélisation!$B$10=7,IF(C14&gt;=Modélisation!$B$23,Modélisation!$A$23,IF(C14&gt;=Modélisation!$B$22,Modélisation!$A$22,IF(C14&gt;=Modélisation!$B$21,Modélisation!$A$21,IF(C14&gt;=Modélisation!$B$20,Modélisation!$A$20,IF(C14&gt;=Modélisation!$B$19,Modélisation!$A$19,IF(C14&gt;=Modélisation!$B$18,Modélisation!$A$18,Modélisation!$A$17))))))))))))</f>
        <v/>
      </c>
      <c r="F14" s="1" t="str">
        <f>IF(ISBLANK(C14),"",VLOOKUP(E14,Modélisation!$A$17:$H$23,8,FALSE))</f>
        <v/>
      </c>
      <c r="G14" s="4" t="str">
        <f>IF(ISBLANK(C14),"",IF(Modélisation!$B$3="Oui",IF(D14=Liste!$F$2,0%,VLOOKUP(D14,Modélisation!$A$69:$B$86,2,FALSE)),""))</f>
        <v/>
      </c>
      <c r="H14" s="1" t="str">
        <f>IF(ISBLANK(C14),"",IF(Modélisation!$B$3="Oui",F14*(1-G14),F14))</f>
        <v/>
      </c>
    </row>
    <row r="15" spans="1:8" x14ac:dyDescent="0.35">
      <c r="A15" s="2">
        <v>14</v>
      </c>
      <c r="B15" s="36"/>
      <c r="C15" s="34"/>
      <c r="D15" s="37"/>
      <c r="E15" s="1" t="str">
        <f>IF(ISBLANK(C15),"",IF(Modélisation!$B$10=3,IF(C15&gt;=Modélisation!$B$19,Modélisation!$A$19,IF(C15&gt;=Modélisation!$B$18,Modélisation!$A$18,Modélisation!$A$17)),IF(Modélisation!$B$10=4,IF(C15&gt;=Modélisation!$B$20,Modélisation!$A$20,IF(C15&gt;=Modélisation!$B$19,Modélisation!$A$19,IF(C15&gt;=Modélisation!$B$18,Modélisation!$A$18,Modélisation!$A$17))),IF(Modélisation!$B$10=5,IF(C15&gt;=Modélisation!$B$21,Modélisation!$A$21,IF(C15&gt;=Modélisation!$B$20,Modélisation!$A$20,IF(C15&gt;=Modélisation!$B$19,Modélisation!$A$19,IF(C15&gt;=Modélisation!$B$18,Modélisation!$A$18,Modélisation!$A$17)))),IF(Modélisation!$B$10=6,IF(C15&gt;=Modélisation!$B$22,Modélisation!$A$22,IF(C15&gt;=Modélisation!$B$21,Modélisation!$A$21,IF(C15&gt;=Modélisation!$B$20,Modélisation!$A$20,IF(C15&gt;=Modélisation!$B$19,Modélisation!$A$19,IF(C15&gt;=Modélisation!$B$18,Modélisation!$A$18,Modélisation!$A$17))))),IF(Modélisation!$B$10=7,IF(C15&gt;=Modélisation!$B$23,Modélisation!$A$23,IF(C15&gt;=Modélisation!$B$22,Modélisation!$A$22,IF(C15&gt;=Modélisation!$B$21,Modélisation!$A$21,IF(C15&gt;=Modélisation!$B$20,Modélisation!$A$20,IF(C15&gt;=Modélisation!$B$19,Modélisation!$A$19,IF(C15&gt;=Modélisation!$B$18,Modélisation!$A$18,Modélisation!$A$17))))))))))))</f>
        <v/>
      </c>
      <c r="F15" s="1" t="str">
        <f>IF(ISBLANK(C15),"",VLOOKUP(E15,Modélisation!$A$17:$H$23,8,FALSE))</f>
        <v/>
      </c>
      <c r="G15" s="4" t="str">
        <f>IF(ISBLANK(C15),"",IF(Modélisation!$B$3="Oui",IF(D15=Liste!$F$2,0%,VLOOKUP(D15,Modélisation!$A$69:$B$86,2,FALSE)),""))</f>
        <v/>
      </c>
      <c r="H15" s="1" t="str">
        <f>IF(ISBLANK(C15),"",IF(Modélisation!$B$3="Oui",F15*(1-G15),F15))</f>
        <v/>
      </c>
    </row>
    <row r="16" spans="1:8" x14ac:dyDescent="0.35">
      <c r="A16" s="2">
        <v>15</v>
      </c>
      <c r="B16" s="36"/>
      <c r="C16" s="34"/>
      <c r="D16" s="37"/>
      <c r="E16" s="1" t="str">
        <f>IF(ISBLANK(C16),"",IF(Modélisation!$B$10=3,IF(C16&gt;=Modélisation!$B$19,Modélisation!$A$19,IF(C16&gt;=Modélisation!$B$18,Modélisation!$A$18,Modélisation!$A$17)),IF(Modélisation!$B$10=4,IF(C16&gt;=Modélisation!$B$20,Modélisation!$A$20,IF(C16&gt;=Modélisation!$B$19,Modélisation!$A$19,IF(C16&gt;=Modélisation!$B$18,Modélisation!$A$18,Modélisation!$A$17))),IF(Modélisation!$B$10=5,IF(C16&gt;=Modélisation!$B$21,Modélisation!$A$21,IF(C16&gt;=Modélisation!$B$20,Modélisation!$A$20,IF(C16&gt;=Modélisation!$B$19,Modélisation!$A$19,IF(C16&gt;=Modélisation!$B$18,Modélisation!$A$18,Modélisation!$A$17)))),IF(Modélisation!$B$10=6,IF(C16&gt;=Modélisation!$B$22,Modélisation!$A$22,IF(C16&gt;=Modélisation!$B$21,Modélisation!$A$21,IF(C16&gt;=Modélisation!$B$20,Modélisation!$A$20,IF(C16&gt;=Modélisation!$B$19,Modélisation!$A$19,IF(C16&gt;=Modélisation!$B$18,Modélisation!$A$18,Modélisation!$A$17))))),IF(Modélisation!$B$10=7,IF(C16&gt;=Modélisation!$B$23,Modélisation!$A$23,IF(C16&gt;=Modélisation!$B$22,Modélisation!$A$22,IF(C16&gt;=Modélisation!$B$21,Modélisation!$A$21,IF(C16&gt;=Modélisation!$B$20,Modélisation!$A$20,IF(C16&gt;=Modélisation!$B$19,Modélisation!$A$19,IF(C16&gt;=Modélisation!$B$18,Modélisation!$A$18,Modélisation!$A$17))))))))))))</f>
        <v/>
      </c>
      <c r="F16" s="1" t="str">
        <f>IF(ISBLANK(C16),"",VLOOKUP(E16,Modélisation!$A$17:$H$23,8,FALSE))</f>
        <v/>
      </c>
      <c r="G16" s="4" t="str">
        <f>IF(ISBLANK(C16),"",IF(Modélisation!$B$3="Oui",IF(D16=Liste!$F$2,0%,VLOOKUP(D16,Modélisation!$A$69:$B$86,2,FALSE)),""))</f>
        <v/>
      </c>
      <c r="H16" s="1" t="str">
        <f>IF(ISBLANK(C16),"",IF(Modélisation!$B$3="Oui",F16*(1-G16),F16))</f>
        <v/>
      </c>
    </row>
    <row r="17" spans="1:8" x14ac:dyDescent="0.35">
      <c r="A17" s="2">
        <v>16</v>
      </c>
      <c r="B17" s="36"/>
      <c r="C17" s="34"/>
      <c r="D17" s="37"/>
      <c r="E17" s="1" t="str">
        <f>IF(ISBLANK(C17),"",IF(Modélisation!$B$10=3,IF(C17&gt;=Modélisation!$B$19,Modélisation!$A$19,IF(C17&gt;=Modélisation!$B$18,Modélisation!$A$18,Modélisation!$A$17)),IF(Modélisation!$B$10=4,IF(C17&gt;=Modélisation!$B$20,Modélisation!$A$20,IF(C17&gt;=Modélisation!$B$19,Modélisation!$A$19,IF(C17&gt;=Modélisation!$B$18,Modélisation!$A$18,Modélisation!$A$17))),IF(Modélisation!$B$10=5,IF(C17&gt;=Modélisation!$B$21,Modélisation!$A$21,IF(C17&gt;=Modélisation!$B$20,Modélisation!$A$20,IF(C17&gt;=Modélisation!$B$19,Modélisation!$A$19,IF(C17&gt;=Modélisation!$B$18,Modélisation!$A$18,Modélisation!$A$17)))),IF(Modélisation!$B$10=6,IF(C17&gt;=Modélisation!$B$22,Modélisation!$A$22,IF(C17&gt;=Modélisation!$B$21,Modélisation!$A$21,IF(C17&gt;=Modélisation!$B$20,Modélisation!$A$20,IF(C17&gt;=Modélisation!$B$19,Modélisation!$A$19,IF(C17&gt;=Modélisation!$B$18,Modélisation!$A$18,Modélisation!$A$17))))),IF(Modélisation!$B$10=7,IF(C17&gt;=Modélisation!$B$23,Modélisation!$A$23,IF(C17&gt;=Modélisation!$B$22,Modélisation!$A$22,IF(C17&gt;=Modélisation!$B$21,Modélisation!$A$21,IF(C17&gt;=Modélisation!$B$20,Modélisation!$A$20,IF(C17&gt;=Modélisation!$B$19,Modélisation!$A$19,IF(C17&gt;=Modélisation!$B$18,Modélisation!$A$18,Modélisation!$A$17))))))))))))</f>
        <v/>
      </c>
      <c r="F17" s="1" t="str">
        <f>IF(ISBLANK(C17),"",VLOOKUP(E17,Modélisation!$A$17:$H$23,8,FALSE))</f>
        <v/>
      </c>
      <c r="G17" s="4" t="str">
        <f>IF(ISBLANK(C17),"",IF(Modélisation!$B$3="Oui",IF(D17=Liste!$F$2,0%,VLOOKUP(D17,Modélisation!$A$69:$B$86,2,FALSE)),""))</f>
        <v/>
      </c>
      <c r="H17" s="1" t="str">
        <f>IF(ISBLANK(C17),"",IF(Modélisation!$B$3="Oui",F17*(1-G17),F17))</f>
        <v/>
      </c>
    </row>
    <row r="18" spans="1:8" x14ac:dyDescent="0.35">
      <c r="A18" s="2">
        <v>17</v>
      </c>
      <c r="B18" s="36"/>
      <c r="C18" s="34"/>
      <c r="D18" s="37"/>
      <c r="E18" s="1" t="str">
        <f>IF(ISBLANK(C18),"",IF(Modélisation!$B$10=3,IF(C18&gt;=Modélisation!$B$19,Modélisation!$A$19,IF(C18&gt;=Modélisation!$B$18,Modélisation!$A$18,Modélisation!$A$17)),IF(Modélisation!$B$10=4,IF(C18&gt;=Modélisation!$B$20,Modélisation!$A$20,IF(C18&gt;=Modélisation!$B$19,Modélisation!$A$19,IF(C18&gt;=Modélisation!$B$18,Modélisation!$A$18,Modélisation!$A$17))),IF(Modélisation!$B$10=5,IF(C18&gt;=Modélisation!$B$21,Modélisation!$A$21,IF(C18&gt;=Modélisation!$B$20,Modélisation!$A$20,IF(C18&gt;=Modélisation!$B$19,Modélisation!$A$19,IF(C18&gt;=Modélisation!$B$18,Modélisation!$A$18,Modélisation!$A$17)))),IF(Modélisation!$B$10=6,IF(C18&gt;=Modélisation!$B$22,Modélisation!$A$22,IF(C18&gt;=Modélisation!$B$21,Modélisation!$A$21,IF(C18&gt;=Modélisation!$B$20,Modélisation!$A$20,IF(C18&gt;=Modélisation!$B$19,Modélisation!$A$19,IF(C18&gt;=Modélisation!$B$18,Modélisation!$A$18,Modélisation!$A$17))))),IF(Modélisation!$B$10=7,IF(C18&gt;=Modélisation!$B$23,Modélisation!$A$23,IF(C18&gt;=Modélisation!$B$22,Modélisation!$A$22,IF(C18&gt;=Modélisation!$B$21,Modélisation!$A$21,IF(C18&gt;=Modélisation!$B$20,Modélisation!$A$20,IF(C18&gt;=Modélisation!$B$19,Modélisation!$A$19,IF(C18&gt;=Modélisation!$B$18,Modélisation!$A$18,Modélisation!$A$17))))))))))))</f>
        <v/>
      </c>
      <c r="F18" s="1" t="str">
        <f>IF(ISBLANK(C18),"",VLOOKUP(E18,Modélisation!$A$17:$H$23,8,FALSE))</f>
        <v/>
      </c>
      <c r="G18" s="4" t="str">
        <f>IF(ISBLANK(C18),"",IF(Modélisation!$B$3="Oui",IF(D18=Liste!$F$2,0%,VLOOKUP(D18,Modélisation!$A$69:$B$86,2,FALSE)),""))</f>
        <v/>
      </c>
      <c r="H18" s="1" t="str">
        <f>IF(ISBLANK(C18),"",IF(Modélisation!$B$3="Oui",F18*(1-G18),F18))</f>
        <v/>
      </c>
    </row>
    <row r="19" spans="1:8" x14ac:dyDescent="0.35">
      <c r="A19" s="2">
        <v>18</v>
      </c>
      <c r="B19" s="36"/>
      <c r="C19" s="34"/>
      <c r="D19" s="37"/>
      <c r="E19" s="1" t="str">
        <f>IF(ISBLANK(C19),"",IF(Modélisation!$B$10=3,IF(C19&gt;=Modélisation!$B$19,Modélisation!$A$19,IF(C19&gt;=Modélisation!$B$18,Modélisation!$A$18,Modélisation!$A$17)),IF(Modélisation!$B$10=4,IF(C19&gt;=Modélisation!$B$20,Modélisation!$A$20,IF(C19&gt;=Modélisation!$B$19,Modélisation!$A$19,IF(C19&gt;=Modélisation!$B$18,Modélisation!$A$18,Modélisation!$A$17))),IF(Modélisation!$B$10=5,IF(C19&gt;=Modélisation!$B$21,Modélisation!$A$21,IF(C19&gt;=Modélisation!$B$20,Modélisation!$A$20,IF(C19&gt;=Modélisation!$B$19,Modélisation!$A$19,IF(C19&gt;=Modélisation!$B$18,Modélisation!$A$18,Modélisation!$A$17)))),IF(Modélisation!$B$10=6,IF(C19&gt;=Modélisation!$B$22,Modélisation!$A$22,IF(C19&gt;=Modélisation!$B$21,Modélisation!$A$21,IF(C19&gt;=Modélisation!$B$20,Modélisation!$A$20,IF(C19&gt;=Modélisation!$B$19,Modélisation!$A$19,IF(C19&gt;=Modélisation!$B$18,Modélisation!$A$18,Modélisation!$A$17))))),IF(Modélisation!$B$10=7,IF(C19&gt;=Modélisation!$B$23,Modélisation!$A$23,IF(C19&gt;=Modélisation!$B$22,Modélisation!$A$22,IF(C19&gt;=Modélisation!$B$21,Modélisation!$A$21,IF(C19&gt;=Modélisation!$B$20,Modélisation!$A$20,IF(C19&gt;=Modélisation!$B$19,Modélisation!$A$19,IF(C19&gt;=Modélisation!$B$18,Modélisation!$A$18,Modélisation!$A$17))))))))))))</f>
        <v/>
      </c>
      <c r="F19" s="1" t="str">
        <f>IF(ISBLANK(C19),"",VLOOKUP(E19,Modélisation!$A$17:$H$23,8,FALSE))</f>
        <v/>
      </c>
      <c r="G19" s="4" t="str">
        <f>IF(ISBLANK(C19),"",IF(Modélisation!$B$3="Oui",IF(D19=Liste!$F$2,0%,VLOOKUP(D19,Modélisation!$A$69:$B$86,2,FALSE)),""))</f>
        <v/>
      </c>
      <c r="H19" s="1" t="str">
        <f>IF(ISBLANK(C19),"",IF(Modélisation!$B$3="Oui",F19*(1-G19),F19))</f>
        <v/>
      </c>
    </row>
    <row r="20" spans="1:8" x14ac:dyDescent="0.35">
      <c r="A20" s="2">
        <v>19</v>
      </c>
      <c r="B20" s="36"/>
      <c r="C20" s="34"/>
      <c r="D20" s="37"/>
      <c r="E20" s="1" t="str">
        <f>IF(ISBLANK(C20),"",IF(Modélisation!$B$10=3,IF(C20&gt;=Modélisation!$B$19,Modélisation!$A$19,IF(C20&gt;=Modélisation!$B$18,Modélisation!$A$18,Modélisation!$A$17)),IF(Modélisation!$B$10=4,IF(C20&gt;=Modélisation!$B$20,Modélisation!$A$20,IF(C20&gt;=Modélisation!$B$19,Modélisation!$A$19,IF(C20&gt;=Modélisation!$B$18,Modélisation!$A$18,Modélisation!$A$17))),IF(Modélisation!$B$10=5,IF(C20&gt;=Modélisation!$B$21,Modélisation!$A$21,IF(C20&gt;=Modélisation!$B$20,Modélisation!$A$20,IF(C20&gt;=Modélisation!$B$19,Modélisation!$A$19,IF(C20&gt;=Modélisation!$B$18,Modélisation!$A$18,Modélisation!$A$17)))),IF(Modélisation!$B$10=6,IF(C20&gt;=Modélisation!$B$22,Modélisation!$A$22,IF(C20&gt;=Modélisation!$B$21,Modélisation!$A$21,IF(C20&gt;=Modélisation!$B$20,Modélisation!$A$20,IF(C20&gt;=Modélisation!$B$19,Modélisation!$A$19,IF(C20&gt;=Modélisation!$B$18,Modélisation!$A$18,Modélisation!$A$17))))),IF(Modélisation!$B$10=7,IF(C20&gt;=Modélisation!$B$23,Modélisation!$A$23,IF(C20&gt;=Modélisation!$B$22,Modélisation!$A$22,IF(C20&gt;=Modélisation!$B$21,Modélisation!$A$21,IF(C20&gt;=Modélisation!$B$20,Modélisation!$A$20,IF(C20&gt;=Modélisation!$B$19,Modélisation!$A$19,IF(C20&gt;=Modélisation!$B$18,Modélisation!$A$18,Modélisation!$A$17))))))))))))</f>
        <v/>
      </c>
      <c r="F20" s="1" t="str">
        <f>IF(ISBLANK(C20),"",VLOOKUP(E20,Modélisation!$A$17:$H$23,8,FALSE))</f>
        <v/>
      </c>
      <c r="G20" s="4" t="str">
        <f>IF(ISBLANK(C20),"",IF(Modélisation!$B$3="Oui",IF(D20=Liste!$F$2,0%,VLOOKUP(D20,Modélisation!$A$69:$B$86,2,FALSE)),""))</f>
        <v/>
      </c>
      <c r="H20" s="1" t="str">
        <f>IF(ISBLANK(C20),"",IF(Modélisation!$B$3="Oui",F20*(1-G20),F20))</f>
        <v/>
      </c>
    </row>
    <row r="21" spans="1:8" x14ac:dyDescent="0.35">
      <c r="A21" s="2">
        <v>20</v>
      </c>
      <c r="B21" s="36"/>
      <c r="C21" s="34"/>
      <c r="D21" s="37"/>
      <c r="E21" s="1" t="str">
        <f>IF(ISBLANK(C21),"",IF(Modélisation!$B$10=3,IF(C21&gt;=Modélisation!$B$19,Modélisation!$A$19,IF(C21&gt;=Modélisation!$B$18,Modélisation!$A$18,Modélisation!$A$17)),IF(Modélisation!$B$10=4,IF(C21&gt;=Modélisation!$B$20,Modélisation!$A$20,IF(C21&gt;=Modélisation!$B$19,Modélisation!$A$19,IF(C21&gt;=Modélisation!$B$18,Modélisation!$A$18,Modélisation!$A$17))),IF(Modélisation!$B$10=5,IF(C21&gt;=Modélisation!$B$21,Modélisation!$A$21,IF(C21&gt;=Modélisation!$B$20,Modélisation!$A$20,IF(C21&gt;=Modélisation!$B$19,Modélisation!$A$19,IF(C21&gt;=Modélisation!$B$18,Modélisation!$A$18,Modélisation!$A$17)))),IF(Modélisation!$B$10=6,IF(C21&gt;=Modélisation!$B$22,Modélisation!$A$22,IF(C21&gt;=Modélisation!$B$21,Modélisation!$A$21,IF(C21&gt;=Modélisation!$B$20,Modélisation!$A$20,IF(C21&gt;=Modélisation!$B$19,Modélisation!$A$19,IF(C21&gt;=Modélisation!$B$18,Modélisation!$A$18,Modélisation!$A$17))))),IF(Modélisation!$B$10=7,IF(C21&gt;=Modélisation!$B$23,Modélisation!$A$23,IF(C21&gt;=Modélisation!$B$22,Modélisation!$A$22,IF(C21&gt;=Modélisation!$B$21,Modélisation!$A$21,IF(C21&gt;=Modélisation!$B$20,Modélisation!$A$20,IF(C21&gt;=Modélisation!$B$19,Modélisation!$A$19,IF(C21&gt;=Modélisation!$B$18,Modélisation!$A$18,Modélisation!$A$17))))))))))))</f>
        <v/>
      </c>
      <c r="F21" s="1" t="str">
        <f>IF(ISBLANK(C21),"",VLOOKUP(E21,Modélisation!$A$17:$H$23,8,FALSE))</f>
        <v/>
      </c>
      <c r="G21" s="4" t="str">
        <f>IF(ISBLANK(C21),"",IF(Modélisation!$B$3="Oui",IF(D21=Liste!$F$2,0%,VLOOKUP(D21,Modélisation!$A$69:$B$86,2,FALSE)),""))</f>
        <v/>
      </c>
      <c r="H21" s="1" t="str">
        <f>IF(ISBLANK(C21),"",IF(Modélisation!$B$3="Oui",F21*(1-G21),F21))</f>
        <v/>
      </c>
    </row>
    <row r="22" spans="1:8" x14ac:dyDescent="0.35">
      <c r="A22" s="2">
        <v>21</v>
      </c>
      <c r="B22" s="36"/>
      <c r="C22" s="34"/>
      <c r="D22" s="37"/>
      <c r="E22" s="1" t="str">
        <f>IF(ISBLANK(C22),"",IF(Modélisation!$B$10=3,IF(C22&gt;=Modélisation!$B$19,Modélisation!$A$19,IF(C22&gt;=Modélisation!$B$18,Modélisation!$A$18,Modélisation!$A$17)),IF(Modélisation!$B$10=4,IF(C22&gt;=Modélisation!$B$20,Modélisation!$A$20,IF(C22&gt;=Modélisation!$B$19,Modélisation!$A$19,IF(C22&gt;=Modélisation!$B$18,Modélisation!$A$18,Modélisation!$A$17))),IF(Modélisation!$B$10=5,IF(C22&gt;=Modélisation!$B$21,Modélisation!$A$21,IF(C22&gt;=Modélisation!$B$20,Modélisation!$A$20,IF(C22&gt;=Modélisation!$B$19,Modélisation!$A$19,IF(C22&gt;=Modélisation!$B$18,Modélisation!$A$18,Modélisation!$A$17)))),IF(Modélisation!$B$10=6,IF(C22&gt;=Modélisation!$B$22,Modélisation!$A$22,IF(C22&gt;=Modélisation!$B$21,Modélisation!$A$21,IF(C22&gt;=Modélisation!$B$20,Modélisation!$A$20,IF(C22&gt;=Modélisation!$B$19,Modélisation!$A$19,IF(C22&gt;=Modélisation!$B$18,Modélisation!$A$18,Modélisation!$A$17))))),IF(Modélisation!$B$10=7,IF(C22&gt;=Modélisation!$B$23,Modélisation!$A$23,IF(C22&gt;=Modélisation!$B$22,Modélisation!$A$22,IF(C22&gt;=Modélisation!$B$21,Modélisation!$A$21,IF(C22&gt;=Modélisation!$B$20,Modélisation!$A$20,IF(C22&gt;=Modélisation!$B$19,Modélisation!$A$19,IF(C22&gt;=Modélisation!$B$18,Modélisation!$A$18,Modélisation!$A$17))))))))))))</f>
        <v/>
      </c>
      <c r="F22" s="1" t="str">
        <f>IF(ISBLANK(C22),"",VLOOKUP(E22,Modélisation!$A$17:$H$23,8,FALSE))</f>
        <v/>
      </c>
      <c r="G22" s="4" t="str">
        <f>IF(ISBLANK(C22),"",IF(Modélisation!$B$3="Oui",IF(D22=Liste!$F$2,0%,VLOOKUP(D22,Modélisation!$A$69:$B$86,2,FALSE)),""))</f>
        <v/>
      </c>
      <c r="H22" s="1" t="str">
        <f>IF(ISBLANK(C22),"",IF(Modélisation!$B$3="Oui",F22*(1-G22),F22))</f>
        <v/>
      </c>
    </row>
    <row r="23" spans="1:8" x14ac:dyDescent="0.35">
      <c r="A23" s="2">
        <v>22</v>
      </c>
      <c r="B23" s="36"/>
      <c r="C23" s="34"/>
      <c r="D23" s="37"/>
      <c r="E23" s="1" t="str">
        <f>IF(ISBLANK(C23),"",IF(Modélisation!$B$10=3,IF(C23&gt;=Modélisation!$B$19,Modélisation!$A$19,IF(C23&gt;=Modélisation!$B$18,Modélisation!$A$18,Modélisation!$A$17)),IF(Modélisation!$B$10=4,IF(C23&gt;=Modélisation!$B$20,Modélisation!$A$20,IF(C23&gt;=Modélisation!$B$19,Modélisation!$A$19,IF(C23&gt;=Modélisation!$B$18,Modélisation!$A$18,Modélisation!$A$17))),IF(Modélisation!$B$10=5,IF(C23&gt;=Modélisation!$B$21,Modélisation!$A$21,IF(C23&gt;=Modélisation!$B$20,Modélisation!$A$20,IF(C23&gt;=Modélisation!$B$19,Modélisation!$A$19,IF(C23&gt;=Modélisation!$B$18,Modélisation!$A$18,Modélisation!$A$17)))),IF(Modélisation!$B$10=6,IF(C23&gt;=Modélisation!$B$22,Modélisation!$A$22,IF(C23&gt;=Modélisation!$B$21,Modélisation!$A$21,IF(C23&gt;=Modélisation!$B$20,Modélisation!$A$20,IF(C23&gt;=Modélisation!$B$19,Modélisation!$A$19,IF(C23&gt;=Modélisation!$B$18,Modélisation!$A$18,Modélisation!$A$17))))),IF(Modélisation!$B$10=7,IF(C23&gt;=Modélisation!$B$23,Modélisation!$A$23,IF(C23&gt;=Modélisation!$B$22,Modélisation!$A$22,IF(C23&gt;=Modélisation!$B$21,Modélisation!$A$21,IF(C23&gt;=Modélisation!$B$20,Modélisation!$A$20,IF(C23&gt;=Modélisation!$B$19,Modélisation!$A$19,IF(C23&gt;=Modélisation!$B$18,Modélisation!$A$18,Modélisation!$A$17))))))))))))</f>
        <v/>
      </c>
      <c r="F23" s="1" t="str">
        <f>IF(ISBLANK(C23),"",VLOOKUP(E23,Modélisation!$A$17:$H$23,8,FALSE))</f>
        <v/>
      </c>
      <c r="G23" s="4" t="str">
        <f>IF(ISBLANK(C23),"",IF(Modélisation!$B$3="Oui",IF(D23=Liste!$F$2,0%,VLOOKUP(D23,Modélisation!$A$69:$B$86,2,FALSE)),""))</f>
        <v/>
      </c>
      <c r="H23" s="1" t="str">
        <f>IF(ISBLANK(C23),"",IF(Modélisation!$B$3="Oui",F23*(1-G23),F23))</f>
        <v/>
      </c>
    </row>
    <row r="24" spans="1:8" x14ac:dyDescent="0.35">
      <c r="A24" s="2">
        <v>23</v>
      </c>
      <c r="B24" s="36"/>
      <c r="C24" s="34"/>
      <c r="D24" s="37"/>
      <c r="E24" s="1" t="str">
        <f>IF(ISBLANK(C24),"",IF(Modélisation!$B$10=3,IF(C24&gt;=Modélisation!$B$19,Modélisation!$A$19,IF(C24&gt;=Modélisation!$B$18,Modélisation!$A$18,Modélisation!$A$17)),IF(Modélisation!$B$10=4,IF(C24&gt;=Modélisation!$B$20,Modélisation!$A$20,IF(C24&gt;=Modélisation!$B$19,Modélisation!$A$19,IF(C24&gt;=Modélisation!$B$18,Modélisation!$A$18,Modélisation!$A$17))),IF(Modélisation!$B$10=5,IF(C24&gt;=Modélisation!$B$21,Modélisation!$A$21,IF(C24&gt;=Modélisation!$B$20,Modélisation!$A$20,IF(C24&gt;=Modélisation!$B$19,Modélisation!$A$19,IF(C24&gt;=Modélisation!$B$18,Modélisation!$A$18,Modélisation!$A$17)))),IF(Modélisation!$B$10=6,IF(C24&gt;=Modélisation!$B$22,Modélisation!$A$22,IF(C24&gt;=Modélisation!$B$21,Modélisation!$A$21,IF(C24&gt;=Modélisation!$B$20,Modélisation!$A$20,IF(C24&gt;=Modélisation!$B$19,Modélisation!$A$19,IF(C24&gt;=Modélisation!$B$18,Modélisation!$A$18,Modélisation!$A$17))))),IF(Modélisation!$B$10=7,IF(C24&gt;=Modélisation!$B$23,Modélisation!$A$23,IF(C24&gt;=Modélisation!$B$22,Modélisation!$A$22,IF(C24&gt;=Modélisation!$B$21,Modélisation!$A$21,IF(C24&gt;=Modélisation!$B$20,Modélisation!$A$20,IF(C24&gt;=Modélisation!$B$19,Modélisation!$A$19,IF(C24&gt;=Modélisation!$B$18,Modélisation!$A$18,Modélisation!$A$17))))))))))))</f>
        <v/>
      </c>
      <c r="F24" s="1" t="str">
        <f>IF(ISBLANK(C24),"",VLOOKUP(E24,Modélisation!$A$17:$H$23,8,FALSE))</f>
        <v/>
      </c>
      <c r="G24" s="4" t="str">
        <f>IF(ISBLANK(C24),"",IF(Modélisation!$B$3="Oui",IF(D24=Liste!$F$2,0%,VLOOKUP(D24,Modélisation!$A$69:$B$86,2,FALSE)),""))</f>
        <v/>
      </c>
      <c r="H24" s="1" t="str">
        <f>IF(ISBLANK(C24),"",IF(Modélisation!$B$3="Oui",F24*(1-G24),F24))</f>
        <v/>
      </c>
    </row>
    <row r="25" spans="1:8" x14ac:dyDescent="0.35">
      <c r="A25" s="2">
        <v>24</v>
      </c>
      <c r="B25" s="36"/>
      <c r="C25" s="34"/>
      <c r="D25" s="37"/>
      <c r="E25" s="1" t="str">
        <f>IF(ISBLANK(C25),"",IF(Modélisation!$B$10=3,IF(C25&gt;=Modélisation!$B$19,Modélisation!$A$19,IF(C25&gt;=Modélisation!$B$18,Modélisation!$A$18,Modélisation!$A$17)),IF(Modélisation!$B$10=4,IF(C25&gt;=Modélisation!$B$20,Modélisation!$A$20,IF(C25&gt;=Modélisation!$B$19,Modélisation!$A$19,IF(C25&gt;=Modélisation!$B$18,Modélisation!$A$18,Modélisation!$A$17))),IF(Modélisation!$B$10=5,IF(C25&gt;=Modélisation!$B$21,Modélisation!$A$21,IF(C25&gt;=Modélisation!$B$20,Modélisation!$A$20,IF(C25&gt;=Modélisation!$B$19,Modélisation!$A$19,IF(C25&gt;=Modélisation!$B$18,Modélisation!$A$18,Modélisation!$A$17)))),IF(Modélisation!$B$10=6,IF(C25&gt;=Modélisation!$B$22,Modélisation!$A$22,IF(C25&gt;=Modélisation!$B$21,Modélisation!$A$21,IF(C25&gt;=Modélisation!$B$20,Modélisation!$A$20,IF(C25&gt;=Modélisation!$B$19,Modélisation!$A$19,IF(C25&gt;=Modélisation!$B$18,Modélisation!$A$18,Modélisation!$A$17))))),IF(Modélisation!$B$10=7,IF(C25&gt;=Modélisation!$B$23,Modélisation!$A$23,IF(C25&gt;=Modélisation!$B$22,Modélisation!$A$22,IF(C25&gt;=Modélisation!$B$21,Modélisation!$A$21,IF(C25&gt;=Modélisation!$B$20,Modélisation!$A$20,IF(C25&gt;=Modélisation!$B$19,Modélisation!$A$19,IF(C25&gt;=Modélisation!$B$18,Modélisation!$A$18,Modélisation!$A$17))))))))))))</f>
        <v/>
      </c>
      <c r="F25" s="1" t="str">
        <f>IF(ISBLANK(C25),"",VLOOKUP(E25,Modélisation!$A$17:$H$23,8,FALSE))</f>
        <v/>
      </c>
      <c r="G25" s="4" t="str">
        <f>IF(ISBLANK(C25),"",IF(Modélisation!$B$3="Oui",IF(D25=Liste!$F$2,0%,VLOOKUP(D25,Modélisation!$A$69:$B$86,2,FALSE)),""))</f>
        <v/>
      </c>
      <c r="H25" s="1" t="str">
        <f>IF(ISBLANK(C25),"",IF(Modélisation!$B$3="Oui",F25*(1-G25),F25))</f>
        <v/>
      </c>
    </row>
    <row r="26" spans="1:8" x14ac:dyDescent="0.35">
      <c r="A26" s="2">
        <v>25</v>
      </c>
      <c r="B26" s="36"/>
      <c r="C26" s="34"/>
      <c r="D26" s="37"/>
      <c r="E26" s="1" t="str">
        <f>IF(ISBLANK(C26),"",IF(Modélisation!$B$10=3,IF(C26&gt;=Modélisation!$B$19,Modélisation!$A$19,IF(C26&gt;=Modélisation!$B$18,Modélisation!$A$18,Modélisation!$A$17)),IF(Modélisation!$B$10=4,IF(C26&gt;=Modélisation!$B$20,Modélisation!$A$20,IF(C26&gt;=Modélisation!$B$19,Modélisation!$A$19,IF(C26&gt;=Modélisation!$B$18,Modélisation!$A$18,Modélisation!$A$17))),IF(Modélisation!$B$10=5,IF(C26&gt;=Modélisation!$B$21,Modélisation!$A$21,IF(C26&gt;=Modélisation!$B$20,Modélisation!$A$20,IF(C26&gt;=Modélisation!$B$19,Modélisation!$A$19,IF(C26&gt;=Modélisation!$B$18,Modélisation!$A$18,Modélisation!$A$17)))),IF(Modélisation!$B$10=6,IF(C26&gt;=Modélisation!$B$22,Modélisation!$A$22,IF(C26&gt;=Modélisation!$B$21,Modélisation!$A$21,IF(C26&gt;=Modélisation!$B$20,Modélisation!$A$20,IF(C26&gt;=Modélisation!$B$19,Modélisation!$A$19,IF(C26&gt;=Modélisation!$B$18,Modélisation!$A$18,Modélisation!$A$17))))),IF(Modélisation!$B$10=7,IF(C26&gt;=Modélisation!$B$23,Modélisation!$A$23,IF(C26&gt;=Modélisation!$B$22,Modélisation!$A$22,IF(C26&gt;=Modélisation!$B$21,Modélisation!$A$21,IF(C26&gt;=Modélisation!$B$20,Modélisation!$A$20,IF(C26&gt;=Modélisation!$B$19,Modélisation!$A$19,IF(C26&gt;=Modélisation!$B$18,Modélisation!$A$18,Modélisation!$A$17))))))))))))</f>
        <v/>
      </c>
      <c r="F26" s="1" t="str">
        <f>IF(ISBLANK(C26),"",VLOOKUP(E26,Modélisation!$A$17:$H$23,8,FALSE))</f>
        <v/>
      </c>
      <c r="G26" s="4" t="str">
        <f>IF(ISBLANK(C26),"",IF(Modélisation!$B$3="Oui",IF(D26=Liste!$F$2,0%,VLOOKUP(D26,Modélisation!$A$69:$B$86,2,FALSE)),""))</f>
        <v/>
      </c>
      <c r="H26" s="1" t="str">
        <f>IF(ISBLANK(C26),"",IF(Modélisation!$B$3="Oui",F26*(1-G26),F26))</f>
        <v/>
      </c>
    </row>
    <row r="27" spans="1:8" x14ac:dyDescent="0.35">
      <c r="A27" s="2">
        <v>26</v>
      </c>
      <c r="B27" s="36"/>
      <c r="C27" s="34"/>
      <c r="D27" s="37"/>
      <c r="E27" s="1" t="str">
        <f>IF(ISBLANK(C27),"",IF(Modélisation!$B$10=3,IF(C27&gt;=Modélisation!$B$19,Modélisation!$A$19,IF(C27&gt;=Modélisation!$B$18,Modélisation!$A$18,Modélisation!$A$17)),IF(Modélisation!$B$10=4,IF(C27&gt;=Modélisation!$B$20,Modélisation!$A$20,IF(C27&gt;=Modélisation!$B$19,Modélisation!$A$19,IF(C27&gt;=Modélisation!$B$18,Modélisation!$A$18,Modélisation!$A$17))),IF(Modélisation!$B$10=5,IF(C27&gt;=Modélisation!$B$21,Modélisation!$A$21,IF(C27&gt;=Modélisation!$B$20,Modélisation!$A$20,IF(C27&gt;=Modélisation!$B$19,Modélisation!$A$19,IF(C27&gt;=Modélisation!$B$18,Modélisation!$A$18,Modélisation!$A$17)))),IF(Modélisation!$B$10=6,IF(C27&gt;=Modélisation!$B$22,Modélisation!$A$22,IF(C27&gt;=Modélisation!$B$21,Modélisation!$A$21,IF(C27&gt;=Modélisation!$B$20,Modélisation!$A$20,IF(C27&gt;=Modélisation!$B$19,Modélisation!$A$19,IF(C27&gt;=Modélisation!$B$18,Modélisation!$A$18,Modélisation!$A$17))))),IF(Modélisation!$B$10=7,IF(C27&gt;=Modélisation!$B$23,Modélisation!$A$23,IF(C27&gt;=Modélisation!$B$22,Modélisation!$A$22,IF(C27&gt;=Modélisation!$B$21,Modélisation!$A$21,IF(C27&gt;=Modélisation!$B$20,Modélisation!$A$20,IF(C27&gt;=Modélisation!$B$19,Modélisation!$A$19,IF(C27&gt;=Modélisation!$B$18,Modélisation!$A$18,Modélisation!$A$17))))))))))))</f>
        <v/>
      </c>
      <c r="F27" s="1" t="str">
        <f>IF(ISBLANK(C27),"",VLOOKUP(E27,Modélisation!$A$17:$H$23,8,FALSE))</f>
        <v/>
      </c>
      <c r="G27" s="4" t="str">
        <f>IF(ISBLANK(C27),"",IF(Modélisation!$B$3="Oui",IF(D27=Liste!$F$2,0%,VLOOKUP(D27,Modélisation!$A$69:$B$86,2,FALSE)),""))</f>
        <v/>
      </c>
      <c r="H27" s="1" t="str">
        <f>IF(ISBLANK(C27),"",IF(Modélisation!$B$3="Oui",F27*(1-G27),F27))</f>
        <v/>
      </c>
    </row>
    <row r="28" spans="1:8" x14ac:dyDescent="0.35">
      <c r="A28" s="2">
        <v>27</v>
      </c>
      <c r="B28" s="36"/>
      <c r="C28" s="34"/>
      <c r="D28" s="37"/>
      <c r="E28" s="1" t="str">
        <f>IF(ISBLANK(C28),"",IF(Modélisation!$B$10=3,IF(C28&gt;=Modélisation!$B$19,Modélisation!$A$19,IF(C28&gt;=Modélisation!$B$18,Modélisation!$A$18,Modélisation!$A$17)),IF(Modélisation!$B$10=4,IF(C28&gt;=Modélisation!$B$20,Modélisation!$A$20,IF(C28&gt;=Modélisation!$B$19,Modélisation!$A$19,IF(C28&gt;=Modélisation!$B$18,Modélisation!$A$18,Modélisation!$A$17))),IF(Modélisation!$B$10=5,IF(C28&gt;=Modélisation!$B$21,Modélisation!$A$21,IF(C28&gt;=Modélisation!$B$20,Modélisation!$A$20,IF(C28&gt;=Modélisation!$B$19,Modélisation!$A$19,IF(C28&gt;=Modélisation!$B$18,Modélisation!$A$18,Modélisation!$A$17)))),IF(Modélisation!$B$10=6,IF(C28&gt;=Modélisation!$B$22,Modélisation!$A$22,IF(C28&gt;=Modélisation!$B$21,Modélisation!$A$21,IF(C28&gt;=Modélisation!$B$20,Modélisation!$A$20,IF(C28&gt;=Modélisation!$B$19,Modélisation!$A$19,IF(C28&gt;=Modélisation!$B$18,Modélisation!$A$18,Modélisation!$A$17))))),IF(Modélisation!$B$10=7,IF(C28&gt;=Modélisation!$B$23,Modélisation!$A$23,IF(C28&gt;=Modélisation!$B$22,Modélisation!$A$22,IF(C28&gt;=Modélisation!$B$21,Modélisation!$A$21,IF(C28&gt;=Modélisation!$B$20,Modélisation!$A$20,IF(C28&gt;=Modélisation!$B$19,Modélisation!$A$19,IF(C28&gt;=Modélisation!$B$18,Modélisation!$A$18,Modélisation!$A$17))))))))))))</f>
        <v/>
      </c>
      <c r="F28" s="1" t="str">
        <f>IF(ISBLANK(C28),"",VLOOKUP(E28,Modélisation!$A$17:$H$23,8,FALSE))</f>
        <v/>
      </c>
      <c r="G28" s="4" t="str">
        <f>IF(ISBLANK(C28),"",IF(Modélisation!$B$3="Oui",IF(D28=Liste!$F$2,0%,VLOOKUP(D28,Modélisation!$A$69:$B$86,2,FALSE)),""))</f>
        <v/>
      </c>
      <c r="H28" s="1" t="str">
        <f>IF(ISBLANK(C28),"",IF(Modélisation!$B$3="Oui",F28*(1-G28),F28))</f>
        <v/>
      </c>
    </row>
    <row r="29" spans="1:8" x14ac:dyDescent="0.35">
      <c r="A29" s="2">
        <v>28</v>
      </c>
      <c r="B29" s="36"/>
      <c r="C29" s="34"/>
      <c r="D29" s="37"/>
      <c r="E29" s="1" t="str">
        <f>IF(ISBLANK(C29),"",IF(Modélisation!$B$10=3,IF(C29&gt;=Modélisation!$B$19,Modélisation!$A$19,IF(C29&gt;=Modélisation!$B$18,Modélisation!$A$18,Modélisation!$A$17)),IF(Modélisation!$B$10=4,IF(C29&gt;=Modélisation!$B$20,Modélisation!$A$20,IF(C29&gt;=Modélisation!$B$19,Modélisation!$A$19,IF(C29&gt;=Modélisation!$B$18,Modélisation!$A$18,Modélisation!$A$17))),IF(Modélisation!$B$10=5,IF(C29&gt;=Modélisation!$B$21,Modélisation!$A$21,IF(C29&gt;=Modélisation!$B$20,Modélisation!$A$20,IF(C29&gt;=Modélisation!$B$19,Modélisation!$A$19,IF(C29&gt;=Modélisation!$B$18,Modélisation!$A$18,Modélisation!$A$17)))),IF(Modélisation!$B$10=6,IF(C29&gt;=Modélisation!$B$22,Modélisation!$A$22,IF(C29&gt;=Modélisation!$B$21,Modélisation!$A$21,IF(C29&gt;=Modélisation!$B$20,Modélisation!$A$20,IF(C29&gt;=Modélisation!$B$19,Modélisation!$A$19,IF(C29&gt;=Modélisation!$B$18,Modélisation!$A$18,Modélisation!$A$17))))),IF(Modélisation!$B$10=7,IF(C29&gt;=Modélisation!$B$23,Modélisation!$A$23,IF(C29&gt;=Modélisation!$B$22,Modélisation!$A$22,IF(C29&gt;=Modélisation!$B$21,Modélisation!$A$21,IF(C29&gt;=Modélisation!$B$20,Modélisation!$A$20,IF(C29&gt;=Modélisation!$B$19,Modélisation!$A$19,IF(C29&gt;=Modélisation!$B$18,Modélisation!$A$18,Modélisation!$A$17))))))))))))</f>
        <v/>
      </c>
      <c r="F29" s="1" t="str">
        <f>IF(ISBLANK(C29),"",VLOOKUP(E29,Modélisation!$A$17:$H$23,8,FALSE))</f>
        <v/>
      </c>
      <c r="G29" s="4" t="str">
        <f>IF(ISBLANK(C29),"",IF(Modélisation!$B$3="Oui",IF(D29=Liste!$F$2,0%,VLOOKUP(D29,Modélisation!$A$69:$B$86,2,FALSE)),""))</f>
        <v/>
      </c>
      <c r="H29" s="1" t="str">
        <f>IF(ISBLANK(C29),"",IF(Modélisation!$B$3="Oui",F29*(1-G29),F29))</f>
        <v/>
      </c>
    </row>
    <row r="30" spans="1:8" x14ac:dyDescent="0.35">
      <c r="A30" s="2">
        <v>29</v>
      </c>
      <c r="B30" s="36"/>
      <c r="C30" s="34"/>
      <c r="D30" s="37"/>
      <c r="E30" s="1" t="str">
        <f>IF(ISBLANK(C30),"",IF(Modélisation!$B$10=3,IF(C30&gt;=Modélisation!$B$19,Modélisation!$A$19,IF(C30&gt;=Modélisation!$B$18,Modélisation!$A$18,Modélisation!$A$17)),IF(Modélisation!$B$10=4,IF(C30&gt;=Modélisation!$B$20,Modélisation!$A$20,IF(C30&gt;=Modélisation!$B$19,Modélisation!$A$19,IF(C30&gt;=Modélisation!$B$18,Modélisation!$A$18,Modélisation!$A$17))),IF(Modélisation!$B$10=5,IF(C30&gt;=Modélisation!$B$21,Modélisation!$A$21,IF(C30&gt;=Modélisation!$B$20,Modélisation!$A$20,IF(C30&gt;=Modélisation!$B$19,Modélisation!$A$19,IF(C30&gt;=Modélisation!$B$18,Modélisation!$A$18,Modélisation!$A$17)))),IF(Modélisation!$B$10=6,IF(C30&gt;=Modélisation!$B$22,Modélisation!$A$22,IF(C30&gt;=Modélisation!$B$21,Modélisation!$A$21,IF(C30&gt;=Modélisation!$B$20,Modélisation!$A$20,IF(C30&gt;=Modélisation!$B$19,Modélisation!$A$19,IF(C30&gt;=Modélisation!$B$18,Modélisation!$A$18,Modélisation!$A$17))))),IF(Modélisation!$B$10=7,IF(C30&gt;=Modélisation!$B$23,Modélisation!$A$23,IF(C30&gt;=Modélisation!$B$22,Modélisation!$A$22,IF(C30&gt;=Modélisation!$B$21,Modélisation!$A$21,IF(C30&gt;=Modélisation!$B$20,Modélisation!$A$20,IF(C30&gt;=Modélisation!$B$19,Modélisation!$A$19,IF(C30&gt;=Modélisation!$B$18,Modélisation!$A$18,Modélisation!$A$17))))))))))))</f>
        <v/>
      </c>
      <c r="F30" s="1" t="str">
        <f>IF(ISBLANK(C30),"",VLOOKUP(E30,Modélisation!$A$17:$H$23,8,FALSE))</f>
        <v/>
      </c>
      <c r="G30" s="4" t="str">
        <f>IF(ISBLANK(C30),"",IF(Modélisation!$B$3="Oui",IF(D30=Liste!$F$2,0%,VLOOKUP(D30,Modélisation!$A$69:$B$86,2,FALSE)),""))</f>
        <v/>
      </c>
      <c r="H30" s="1" t="str">
        <f>IF(ISBLANK(C30),"",IF(Modélisation!$B$3="Oui",F30*(1-G30),F30))</f>
        <v/>
      </c>
    </row>
    <row r="31" spans="1:8" x14ac:dyDescent="0.35">
      <c r="A31" s="2">
        <v>30</v>
      </c>
      <c r="B31" s="36"/>
      <c r="C31" s="34"/>
      <c r="D31" s="37"/>
      <c r="E31" s="1" t="str">
        <f>IF(ISBLANK(C31),"",IF(Modélisation!$B$10=3,IF(C31&gt;=Modélisation!$B$19,Modélisation!$A$19,IF(C31&gt;=Modélisation!$B$18,Modélisation!$A$18,Modélisation!$A$17)),IF(Modélisation!$B$10=4,IF(C31&gt;=Modélisation!$B$20,Modélisation!$A$20,IF(C31&gt;=Modélisation!$B$19,Modélisation!$A$19,IF(C31&gt;=Modélisation!$B$18,Modélisation!$A$18,Modélisation!$A$17))),IF(Modélisation!$B$10=5,IF(C31&gt;=Modélisation!$B$21,Modélisation!$A$21,IF(C31&gt;=Modélisation!$B$20,Modélisation!$A$20,IF(C31&gt;=Modélisation!$B$19,Modélisation!$A$19,IF(C31&gt;=Modélisation!$B$18,Modélisation!$A$18,Modélisation!$A$17)))),IF(Modélisation!$B$10=6,IF(C31&gt;=Modélisation!$B$22,Modélisation!$A$22,IF(C31&gt;=Modélisation!$B$21,Modélisation!$A$21,IF(C31&gt;=Modélisation!$B$20,Modélisation!$A$20,IF(C31&gt;=Modélisation!$B$19,Modélisation!$A$19,IF(C31&gt;=Modélisation!$B$18,Modélisation!$A$18,Modélisation!$A$17))))),IF(Modélisation!$B$10=7,IF(C31&gt;=Modélisation!$B$23,Modélisation!$A$23,IF(C31&gt;=Modélisation!$B$22,Modélisation!$A$22,IF(C31&gt;=Modélisation!$B$21,Modélisation!$A$21,IF(C31&gt;=Modélisation!$B$20,Modélisation!$A$20,IF(C31&gt;=Modélisation!$B$19,Modélisation!$A$19,IF(C31&gt;=Modélisation!$B$18,Modélisation!$A$18,Modélisation!$A$17))))))))))))</f>
        <v/>
      </c>
      <c r="F31" s="1" t="str">
        <f>IF(ISBLANK(C31),"",VLOOKUP(E31,Modélisation!$A$17:$H$23,8,FALSE))</f>
        <v/>
      </c>
      <c r="G31" s="4" t="str">
        <f>IF(ISBLANK(C31),"",IF(Modélisation!$B$3="Oui",IF(D31=Liste!$F$2,0%,VLOOKUP(D31,Modélisation!$A$69:$B$86,2,FALSE)),""))</f>
        <v/>
      </c>
      <c r="H31" s="1" t="str">
        <f>IF(ISBLANK(C31),"",IF(Modélisation!$B$3="Oui",F31*(1-G31),F31))</f>
        <v/>
      </c>
    </row>
    <row r="32" spans="1:8" x14ac:dyDescent="0.35">
      <c r="A32" s="2">
        <v>31</v>
      </c>
      <c r="B32" s="36"/>
      <c r="C32" s="38"/>
      <c r="D32" s="37"/>
      <c r="E32" s="1" t="str">
        <f>IF(ISBLANK(C32),"",IF(Modélisation!$B$10=3,IF(C32&gt;=Modélisation!$B$19,Modélisation!$A$19,IF(C32&gt;=Modélisation!$B$18,Modélisation!$A$18,Modélisation!$A$17)),IF(Modélisation!$B$10=4,IF(C32&gt;=Modélisation!$B$20,Modélisation!$A$20,IF(C32&gt;=Modélisation!$B$19,Modélisation!$A$19,IF(C32&gt;=Modélisation!$B$18,Modélisation!$A$18,Modélisation!$A$17))),IF(Modélisation!$B$10=5,IF(C32&gt;=Modélisation!$B$21,Modélisation!$A$21,IF(C32&gt;=Modélisation!$B$20,Modélisation!$A$20,IF(C32&gt;=Modélisation!$B$19,Modélisation!$A$19,IF(C32&gt;=Modélisation!$B$18,Modélisation!$A$18,Modélisation!$A$17)))),IF(Modélisation!$B$10=6,IF(C32&gt;=Modélisation!$B$22,Modélisation!$A$22,IF(C32&gt;=Modélisation!$B$21,Modélisation!$A$21,IF(C32&gt;=Modélisation!$B$20,Modélisation!$A$20,IF(C32&gt;=Modélisation!$B$19,Modélisation!$A$19,IF(C32&gt;=Modélisation!$B$18,Modélisation!$A$18,Modélisation!$A$17))))),IF(Modélisation!$B$10=7,IF(C32&gt;=Modélisation!$B$23,Modélisation!$A$23,IF(C32&gt;=Modélisation!$B$22,Modélisation!$A$22,IF(C32&gt;=Modélisation!$B$21,Modélisation!$A$21,IF(C32&gt;=Modélisation!$B$20,Modélisation!$A$20,IF(C32&gt;=Modélisation!$B$19,Modélisation!$A$19,IF(C32&gt;=Modélisation!$B$18,Modélisation!$A$18,Modélisation!$A$17))))))))))))</f>
        <v/>
      </c>
      <c r="F32" s="1" t="str">
        <f>IF(ISBLANK(C32),"",VLOOKUP(E32,Modélisation!$A$17:$H$23,8,FALSE))</f>
        <v/>
      </c>
      <c r="G32" s="4" t="str">
        <f>IF(ISBLANK(C32),"",IF(Modélisation!$B$3="Oui",IF(D32=Liste!$F$2,0%,VLOOKUP(D32,Modélisation!$A$69:$B$86,2,FALSE)),""))</f>
        <v/>
      </c>
      <c r="H32" s="1" t="str">
        <f>IF(ISBLANK(C32),"",IF(Modélisation!$B$3="Oui",F32*(1-G32),F32))</f>
        <v/>
      </c>
    </row>
    <row r="33" spans="1:8" x14ac:dyDescent="0.35">
      <c r="A33" s="2">
        <v>32</v>
      </c>
      <c r="B33" s="36"/>
      <c r="C33" s="38"/>
      <c r="D33" s="37"/>
      <c r="E33" s="1" t="str">
        <f>IF(ISBLANK(C33),"",IF(Modélisation!$B$10=3,IF(C33&gt;=Modélisation!$B$19,Modélisation!$A$19,IF(C33&gt;=Modélisation!$B$18,Modélisation!$A$18,Modélisation!$A$17)),IF(Modélisation!$B$10=4,IF(C33&gt;=Modélisation!$B$20,Modélisation!$A$20,IF(C33&gt;=Modélisation!$B$19,Modélisation!$A$19,IF(C33&gt;=Modélisation!$B$18,Modélisation!$A$18,Modélisation!$A$17))),IF(Modélisation!$B$10=5,IF(C33&gt;=Modélisation!$B$21,Modélisation!$A$21,IF(C33&gt;=Modélisation!$B$20,Modélisation!$A$20,IF(C33&gt;=Modélisation!$B$19,Modélisation!$A$19,IF(C33&gt;=Modélisation!$B$18,Modélisation!$A$18,Modélisation!$A$17)))),IF(Modélisation!$B$10=6,IF(C33&gt;=Modélisation!$B$22,Modélisation!$A$22,IF(C33&gt;=Modélisation!$B$21,Modélisation!$A$21,IF(C33&gt;=Modélisation!$B$20,Modélisation!$A$20,IF(C33&gt;=Modélisation!$B$19,Modélisation!$A$19,IF(C33&gt;=Modélisation!$B$18,Modélisation!$A$18,Modélisation!$A$17))))),IF(Modélisation!$B$10=7,IF(C33&gt;=Modélisation!$B$23,Modélisation!$A$23,IF(C33&gt;=Modélisation!$B$22,Modélisation!$A$22,IF(C33&gt;=Modélisation!$B$21,Modélisation!$A$21,IF(C33&gt;=Modélisation!$B$20,Modélisation!$A$20,IF(C33&gt;=Modélisation!$B$19,Modélisation!$A$19,IF(C33&gt;=Modélisation!$B$18,Modélisation!$A$18,Modélisation!$A$17))))))))))))</f>
        <v/>
      </c>
      <c r="F33" s="1" t="str">
        <f>IF(ISBLANK(C33),"",VLOOKUP(E33,Modélisation!$A$17:$H$23,8,FALSE))</f>
        <v/>
      </c>
      <c r="G33" s="4" t="str">
        <f>IF(ISBLANK(C33),"",IF(Modélisation!$B$3="Oui",IF(D33=Liste!$F$2,0%,VLOOKUP(D33,Modélisation!$A$69:$B$86,2,FALSE)),""))</f>
        <v/>
      </c>
      <c r="H33" s="1" t="str">
        <f>IF(ISBLANK(C33),"",IF(Modélisation!$B$3="Oui",F33*(1-G33),F33))</f>
        <v/>
      </c>
    </row>
    <row r="34" spans="1:8" x14ac:dyDescent="0.35">
      <c r="A34" s="2">
        <v>33</v>
      </c>
      <c r="B34" s="36"/>
      <c r="C34" s="38"/>
      <c r="D34" s="37"/>
      <c r="E34" s="1" t="str">
        <f>IF(ISBLANK(C34),"",IF(Modélisation!$B$10=3,IF(C34&gt;=Modélisation!$B$19,Modélisation!$A$19,IF(C34&gt;=Modélisation!$B$18,Modélisation!$A$18,Modélisation!$A$17)),IF(Modélisation!$B$10=4,IF(C34&gt;=Modélisation!$B$20,Modélisation!$A$20,IF(C34&gt;=Modélisation!$B$19,Modélisation!$A$19,IF(C34&gt;=Modélisation!$B$18,Modélisation!$A$18,Modélisation!$A$17))),IF(Modélisation!$B$10=5,IF(C34&gt;=Modélisation!$B$21,Modélisation!$A$21,IF(C34&gt;=Modélisation!$B$20,Modélisation!$A$20,IF(C34&gt;=Modélisation!$B$19,Modélisation!$A$19,IF(C34&gt;=Modélisation!$B$18,Modélisation!$A$18,Modélisation!$A$17)))),IF(Modélisation!$B$10=6,IF(C34&gt;=Modélisation!$B$22,Modélisation!$A$22,IF(C34&gt;=Modélisation!$B$21,Modélisation!$A$21,IF(C34&gt;=Modélisation!$B$20,Modélisation!$A$20,IF(C34&gt;=Modélisation!$B$19,Modélisation!$A$19,IF(C34&gt;=Modélisation!$B$18,Modélisation!$A$18,Modélisation!$A$17))))),IF(Modélisation!$B$10=7,IF(C34&gt;=Modélisation!$B$23,Modélisation!$A$23,IF(C34&gt;=Modélisation!$B$22,Modélisation!$A$22,IF(C34&gt;=Modélisation!$B$21,Modélisation!$A$21,IF(C34&gt;=Modélisation!$B$20,Modélisation!$A$20,IF(C34&gt;=Modélisation!$B$19,Modélisation!$A$19,IF(C34&gt;=Modélisation!$B$18,Modélisation!$A$18,Modélisation!$A$17))))))))))))</f>
        <v/>
      </c>
      <c r="F34" s="1" t="str">
        <f>IF(ISBLANK(C34),"",VLOOKUP(E34,Modélisation!$A$17:$H$23,8,FALSE))</f>
        <v/>
      </c>
      <c r="G34" s="4" t="str">
        <f>IF(ISBLANK(C34),"",IF(Modélisation!$B$3="Oui",IF(D34=Liste!$F$2,0%,VLOOKUP(D34,Modélisation!$A$69:$B$86,2,FALSE)),""))</f>
        <v/>
      </c>
      <c r="H34" s="1" t="str">
        <f>IF(ISBLANK(C34),"",IF(Modélisation!$B$3="Oui",F34*(1-G34),F34))</f>
        <v/>
      </c>
    </row>
    <row r="35" spans="1:8" x14ac:dyDescent="0.35">
      <c r="A35" s="2">
        <v>34</v>
      </c>
      <c r="B35" s="36"/>
      <c r="C35" s="38"/>
      <c r="D35" s="37"/>
      <c r="E35" s="1" t="str">
        <f>IF(ISBLANK(C35),"",IF(Modélisation!$B$10=3,IF(C35&gt;=Modélisation!$B$19,Modélisation!$A$19,IF(C35&gt;=Modélisation!$B$18,Modélisation!$A$18,Modélisation!$A$17)),IF(Modélisation!$B$10=4,IF(C35&gt;=Modélisation!$B$20,Modélisation!$A$20,IF(C35&gt;=Modélisation!$B$19,Modélisation!$A$19,IF(C35&gt;=Modélisation!$B$18,Modélisation!$A$18,Modélisation!$A$17))),IF(Modélisation!$B$10=5,IF(C35&gt;=Modélisation!$B$21,Modélisation!$A$21,IF(C35&gt;=Modélisation!$B$20,Modélisation!$A$20,IF(C35&gt;=Modélisation!$B$19,Modélisation!$A$19,IF(C35&gt;=Modélisation!$B$18,Modélisation!$A$18,Modélisation!$A$17)))),IF(Modélisation!$B$10=6,IF(C35&gt;=Modélisation!$B$22,Modélisation!$A$22,IF(C35&gt;=Modélisation!$B$21,Modélisation!$A$21,IF(C35&gt;=Modélisation!$B$20,Modélisation!$A$20,IF(C35&gt;=Modélisation!$B$19,Modélisation!$A$19,IF(C35&gt;=Modélisation!$B$18,Modélisation!$A$18,Modélisation!$A$17))))),IF(Modélisation!$B$10=7,IF(C35&gt;=Modélisation!$B$23,Modélisation!$A$23,IF(C35&gt;=Modélisation!$B$22,Modélisation!$A$22,IF(C35&gt;=Modélisation!$B$21,Modélisation!$A$21,IF(C35&gt;=Modélisation!$B$20,Modélisation!$A$20,IF(C35&gt;=Modélisation!$B$19,Modélisation!$A$19,IF(C35&gt;=Modélisation!$B$18,Modélisation!$A$18,Modélisation!$A$17))))))))))))</f>
        <v/>
      </c>
      <c r="F35" s="1" t="str">
        <f>IF(ISBLANK(C35),"",VLOOKUP(E35,Modélisation!$A$17:$H$23,8,FALSE))</f>
        <v/>
      </c>
      <c r="G35" s="4" t="str">
        <f>IF(ISBLANK(C35),"",IF(Modélisation!$B$3="Oui",IF(D35=Liste!$F$2,0%,VLOOKUP(D35,Modélisation!$A$69:$B$86,2,FALSE)),""))</f>
        <v/>
      </c>
      <c r="H35" s="1" t="str">
        <f>IF(ISBLANK(C35),"",IF(Modélisation!$B$3="Oui",F35*(1-G35),F35))</f>
        <v/>
      </c>
    </row>
    <row r="36" spans="1:8" x14ac:dyDescent="0.35">
      <c r="A36" s="2">
        <v>35</v>
      </c>
      <c r="B36" s="36"/>
      <c r="C36" s="38"/>
      <c r="D36" s="37"/>
      <c r="E36" s="1" t="str">
        <f>IF(ISBLANK(C36),"",IF(Modélisation!$B$10=3,IF(C36&gt;=Modélisation!$B$19,Modélisation!$A$19,IF(C36&gt;=Modélisation!$B$18,Modélisation!$A$18,Modélisation!$A$17)),IF(Modélisation!$B$10=4,IF(C36&gt;=Modélisation!$B$20,Modélisation!$A$20,IF(C36&gt;=Modélisation!$B$19,Modélisation!$A$19,IF(C36&gt;=Modélisation!$B$18,Modélisation!$A$18,Modélisation!$A$17))),IF(Modélisation!$B$10=5,IF(C36&gt;=Modélisation!$B$21,Modélisation!$A$21,IF(C36&gt;=Modélisation!$B$20,Modélisation!$A$20,IF(C36&gt;=Modélisation!$B$19,Modélisation!$A$19,IF(C36&gt;=Modélisation!$B$18,Modélisation!$A$18,Modélisation!$A$17)))),IF(Modélisation!$B$10=6,IF(C36&gt;=Modélisation!$B$22,Modélisation!$A$22,IF(C36&gt;=Modélisation!$B$21,Modélisation!$A$21,IF(C36&gt;=Modélisation!$B$20,Modélisation!$A$20,IF(C36&gt;=Modélisation!$B$19,Modélisation!$A$19,IF(C36&gt;=Modélisation!$B$18,Modélisation!$A$18,Modélisation!$A$17))))),IF(Modélisation!$B$10=7,IF(C36&gt;=Modélisation!$B$23,Modélisation!$A$23,IF(C36&gt;=Modélisation!$B$22,Modélisation!$A$22,IF(C36&gt;=Modélisation!$B$21,Modélisation!$A$21,IF(C36&gt;=Modélisation!$B$20,Modélisation!$A$20,IF(C36&gt;=Modélisation!$B$19,Modélisation!$A$19,IF(C36&gt;=Modélisation!$B$18,Modélisation!$A$18,Modélisation!$A$17))))))))))))</f>
        <v/>
      </c>
      <c r="F36" s="1" t="str">
        <f>IF(ISBLANK(C36),"",VLOOKUP(E36,Modélisation!$A$17:$H$23,8,FALSE))</f>
        <v/>
      </c>
      <c r="G36" s="4" t="str">
        <f>IF(ISBLANK(C36),"",IF(Modélisation!$B$3="Oui",IF(D36=Liste!$F$2,0%,VLOOKUP(D36,Modélisation!$A$69:$B$86,2,FALSE)),""))</f>
        <v/>
      </c>
      <c r="H36" s="1" t="str">
        <f>IF(ISBLANK(C36),"",IF(Modélisation!$B$3="Oui",F36*(1-G36),F36))</f>
        <v/>
      </c>
    </row>
    <row r="37" spans="1:8" x14ac:dyDescent="0.35">
      <c r="A37" s="2">
        <v>36</v>
      </c>
      <c r="B37" s="36"/>
      <c r="C37" s="38"/>
      <c r="D37" s="37"/>
      <c r="E37" s="1" t="str">
        <f>IF(ISBLANK(C37),"",IF(Modélisation!$B$10=3,IF(C37&gt;=Modélisation!$B$19,Modélisation!$A$19,IF(C37&gt;=Modélisation!$B$18,Modélisation!$A$18,Modélisation!$A$17)),IF(Modélisation!$B$10=4,IF(C37&gt;=Modélisation!$B$20,Modélisation!$A$20,IF(C37&gt;=Modélisation!$B$19,Modélisation!$A$19,IF(C37&gt;=Modélisation!$B$18,Modélisation!$A$18,Modélisation!$A$17))),IF(Modélisation!$B$10=5,IF(C37&gt;=Modélisation!$B$21,Modélisation!$A$21,IF(C37&gt;=Modélisation!$B$20,Modélisation!$A$20,IF(C37&gt;=Modélisation!$B$19,Modélisation!$A$19,IF(C37&gt;=Modélisation!$B$18,Modélisation!$A$18,Modélisation!$A$17)))),IF(Modélisation!$B$10=6,IF(C37&gt;=Modélisation!$B$22,Modélisation!$A$22,IF(C37&gt;=Modélisation!$B$21,Modélisation!$A$21,IF(C37&gt;=Modélisation!$B$20,Modélisation!$A$20,IF(C37&gt;=Modélisation!$B$19,Modélisation!$A$19,IF(C37&gt;=Modélisation!$B$18,Modélisation!$A$18,Modélisation!$A$17))))),IF(Modélisation!$B$10=7,IF(C37&gt;=Modélisation!$B$23,Modélisation!$A$23,IF(C37&gt;=Modélisation!$B$22,Modélisation!$A$22,IF(C37&gt;=Modélisation!$B$21,Modélisation!$A$21,IF(C37&gt;=Modélisation!$B$20,Modélisation!$A$20,IF(C37&gt;=Modélisation!$B$19,Modélisation!$A$19,IF(C37&gt;=Modélisation!$B$18,Modélisation!$A$18,Modélisation!$A$17))))))))))))</f>
        <v/>
      </c>
      <c r="F37" s="1" t="str">
        <f>IF(ISBLANK(C37),"",VLOOKUP(E37,Modélisation!$A$17:$H$23,8,FALSE))</f>
        <v/>
      </c>
      <c r="G37" s="4" t="str">
        <f>IF(ISBLANK(C37),"",IF(Modélisation!$B$3="Oui",IF(D37=Liste!$F$2,0%,VLOOKUP(D37,Modélisation!$A$69:$B$86,2,FALSE)),""))</f>
        <v/>
      </c>
      <c r="H37" s="1" t="str">
        <f>IF(ISBLANK(C37),"",IF(Modélisation!$B$3="Oui",F37*(1-G37),F37))</f>
        <v/>
      </c>
    </row>
    <row r="38" spans="1:8" x14ac:dyDescent="0.35">
      <c r="A38" s="2">
        <v>37</v>
      </c>
      <c r="B38" s="36"/>
      <c r="C38" s="38"/>
      <c r="D38" s="37"/>
      <c r="E38" s="1" t="str">
        <f>IF(ISBLANK(C38),"",IF(Modélisation!$B$10=3,IF(C38&gt;=Modélisation!$B$19,Modélisation!$A$19,IF(C38&gt;=Modélisation!$B$18,Modélisation!$A$18,Modélisation!$A$17)),IF(Modélisation!$B$10=4,IF(C38&gt;=Modélisation!$B$20,Modélisation!$A$20,IF(C38&gt;=Modélisation!$B$19,Modélisation!$A$19,IF(C38&gt;=Modélisation!$B$18,Modélisation!$A$18,Modélisation!$A$17))),IF(Modélisation!$B$10=5,IF(C38&gt;=Modélisation!$B$21,Modélisation!$A$21,IF(C38&gt;=Modélisation!$B$20,Modélisation!$A$20,IF(C38&gt;=Modélisation!$B$19,Modélisation!$A$19,IF(C38&gt;=Modélisation!$B$18,Modélisation!$A$18,Modélisation!$A$17)))),IF(Modélisation!$B$10=6,IF(C38&gt;=Modélisation!$B$22,Modélisation!$A$22,IF(C38&gt;=Modélisation!$B$21,Modélisation!$A$21,IF(C38&gt;=Modélisation!$B$20,Modélisation!$A$20,IF(C38&gt;=Modélisation!$B$19,Modélisation!$A$19,IF(C38&gt;=Modélisation!$B$18,Modélisation!$A$18,Modélisation!$A$17))))),IF(Modélisation!$B$10=7,IF(C38&gt;=Modélisation!$B$23,Modélisation!$A$23,IF(C38&gt;=Modélisation!$B$22,Modélisation!$A$22,IF(C38&gt;=Modélisation!$B$21,Modélisation!$A$21,IF(C38&gt;=Modélisation!$B$20,Modélisation!$A$20,IF(C38&gt;=Modélisation!$B$19,Modélisation!$A$19,IF(C38&gt;=Modélisation!$B$18,Modélisation!$A$18,Modélisation!$A$17))))))))))))</f>
        <v/>
      </c>
      <c r="F38" s="1" t="str">
        <f>IF(ISBLANK(C38),"",VLOOKUP(E38,Modélisation!$A$17:$H$23,8,FALSE))</f>
        <v/>
      </c>
      <c r="G38" s="4" t="str">
        <f>IF(ISBLANK(C38),"",IF(Modélisation!$B$3="Oui",IF(D38=Liste!$F$2,0%,VLOOKUP(D38,Modélisation!$A$69:$B$86,2,FALSE)),""))</f>
        <v/>
      </c>
      <c r="H38" s="1" t="str">
        <f>IF(ISBLANK(C38),"",IF(Modélisation!$B$3="Oui",F38*(1-G38),F38))</f>
        <v/>
      </c>
    </row>
    <row r="39" spans="1:8" x14ac:dyDescent="0.35">
      <c r="A39" s="2">
        <v>38</v>
      </c>
      <c r="B39" s="36"/>
      <c r="C39" s="38"/>
      <c r="D39" s="37"/>
      <c r="E39" s="1" t="str">
        <f>IF(ISBLANK(C39),"",IF(Modélisation!$B$10=3,IF(C39&gt;=Modélisation!$B$19,Modélisation!$A$19,IF(C39&gt;=Modélisation!$B$18,Modélisation!$A$18,Modélisation!$A$17)),IF(Modélisation!$B$10=4,IF(C39&gt;=Modélisation!$B$20,Modélisation!$A$20,IF(C39&gt;=Modélisation!$B$19,Modélisation!$A$19,IF(C39&gt;=Modélisation!$B$18,Modélisation!$A$18,Modélisation!$A$17))),IF(Modélisation!$B$10=5,IF(C39&gt;=Modélisation!$B$21,Modélisation!$A$21,IF(C39&gt;=Modélisation!$B$20,Modélisation!$A$20,IF(C39&gt;=Modélisation!$B$19,Modélisation!$A$19,IF(C39&gt;=Modélisation!$B$18,Modélisation!$A$18,Modélisation!$A$17)))),IF(Modélisation!$B$10=6,IF(C39&gt;=Modélisation!$B$22,Modélisation!$A$22,IF(C39&gt;=Modélisation!$B$21,Modélisation!$A$21,IF(C39&gt;=Modélisation!$B$20,Modélisation!$A$20,IF(C39&gt;=Modélisation!$B$19,Modélisation!$A$19,IF(C39&gt;=Modélisation!$B$18,Modélisation!$A$18,Modélisation!$A$17))))),IF(Modélisation!$B$10=7,IF(C39&gt;=Modélisation!$B$23,Modélisation!$A$23,IF(C39&gt;=Modélisation!$B$22,Modélisation!$A$22,IF(C39&gt;=Modélisation!$B$21,Modélisation!$A$21,IF(C39&gt;=Modélisation!$B$20,Modélisation!$A$20,IF(C39&gt;=Modélisation!$B$19,Modélisation!$A$19,IF(C39&gt;=Modélisation!$B$18,Modélisation!$A$18,Modélisation!$A$17))))))))))))</f>
        <v/>
      </c>
      <c r="F39" s="1" t="str">
        <f>IF(ISBLANK(C39),"",VLOOKUP(E39,Modélisation!$A$17:$H$23,8,FALSE))</f>
        <v/>
      </c>
      <c r="G39" s="4" t="str">
        <f>IF(ISBLANK(C39),"",IF(Modélisation!$B$3="Oui",IF(D39=Liste!$F$2,0%,VLOOKUP(D39,Modélisation!$A$69:$B$86,2,FALSE)),""))</f>
        <v/>
      </c>
      <c r="H39" s="1" t="str">
        <f>IF(ISBLANK(C39),"",IF(Modélisation!$B$3="Oui",F39*(1-G39),F39))</f>
        <v/>
      </c>
    </row>
    <row r="40" spans="1:8" x14ac:dyDescent="0.35">
      <c r="A40" s="2">
        <v>39</v>
      </c>
      <c r="B40" s="36"/>
      <c r="C40" s="38"/>
      <c r="D40" s="37"/>
      <c r="E40" s="1" t="str">
        <f>IF(ISBLANK(C40),"",IF(Modélisation!$B$10=3,IF(C40&gt;=Modélisation!$B$19,Modélisation!$A$19,IF(C40&gt;=Modélisation!$B$18,Modélisation!$A$18,Modélisation!$A$17)),IF(Modélisation!$B$10=4,IF(C40&gt;=Modélisation!$B$20,Modélisation!$A$20,IF(C40&gt;=Modélisation!$B$19,Modélisation!$A$19,IF(C40&gt;=Modélisation!$B$18,Modélisation!$A$18,Modélisation!$A$17))),IF(Modélisation!$B$10=5,IF(C40&gt;=Modélisation!$B$21,Modélisation!$A$21,IF(C40&gt;=Modélisation!$B$20,Modélisation!$A$20,IF(C40&gt;=Modélisation!$B$19,Modélisation!$A$19,IF(C40&gt;=Modélisation!$B$18,Modélisation!$A$18,Modélisation!$A$17)))),IF(Modélisation!$B$10=6,IF(C40&gt;=Modélisation!$B$22,Modélisation!$A$22,IF(C40&gt;=Modélisation!$B$21,Modélisation!$A$21,IF(C40&gt;=Modélisation!$B$20,Modélisation!$A$20,IF(C40&gt;=Modélisation!$B$19,Modélisation!$A$19,IF(C40&gt;=Modélisation!$B$18,Modélisation!$A$18,Modélisation!$A$17))))),IF(Modélisation!$B$10=7,IF(C40&gt;=Modélisation!$B$23,Modélisation!$A$23,IF(C40&gt;=Modélisation!$B$22,Modélisation!$A$22,IF(C40&gt;=Modélisation!$B$21,Modélisation!$A$21,IF(C40&gt;=Modélisation!$B$20,Modélisation!$A$20,IF(C40&gt;=Modélisation!$B$19,Modélisation!$A$19,IF(C40&gt;=Modélisation!$B$18,Modélisation!$A$18,Modélisation!$A$17))))))))))))</f>
        <v/>
      </c>
      <c r="F40" s="1" t="str">
        <f>IF(ISBLANK(C40),"",VLOOKUP(E40,Modélisation!$A$17:$H$23,8,FALSE))</f>
        <v/>
      </c>
      <c r="G40" s="4" t="str">
        <f>IF(ISBLANK(C40),"",IF(Modélisation!$B$3="Oui",IF(D40=Liste!$F$2,0%,VLOOKUP(D40,Modélisation!$A$69:$B$86,2,FALSE)),""))</f>
        <v/>
      </c>
      <c r="H40" s="1" t="str">
        <f>IF(ISBLANK(C40),"",IF(Modélisation!$B$3="Oui",F40*(1-G40),F40))</f>
        <v/>
      </c>
    </row>
    <row r="41" spans="1:8" x14ac:dyDescent="0.35">
      <c r="A41" s="2">
        <v>40</v>
      </c>
      <c r="B41" s="36"/>
      <c r="C41" s="38"/>
      <c r="D41" s="37"/>
      <c r="E41" s="1" t="str">
        <f>IF(ISBLANK(C41),"",IF(Modélisation!$B$10=3,IF(C41&gt;=Modélisation!$B$19,Modélisation!$A$19,IF(C41&gt;=Modélisation!$B$18,Modélisation!$A$18,Modélisation!$A$17)),IF(Modélisation!$B$10=4,IF(C41&gt;=Modélisation!$B$20,Modélisation!$A$20,IF(C41&gt;=Modélisation!$B$19,Modélisation!$A$19,IF(C41&gt;=Modélisation!$B$18,Modélisation!$A$18,Modélisation!$A$17))),IF(Modélisation!$B$10=5,IF(C41&gt;=Modélisation!$B$21,Modélisation!$A$21,IF(C41&gt;=Modélisation!$B$20,Modélisation!$A$20,IF(C41&gt;=Modélisation!$B$19,Modélisation!$A$19,IF(C41&gt;=Modélisation!$B$18,Modélisation!$A$18,Modélisation!$A$17)))),IF(Modélisation!$B$10=6,IF(C41&gt;=Modélisation!$B$22,Modélisation!$A$22,IF(C41&gt;=Modélisation!$B$21,Modélisation!$A$21,IF(C41&gt;=Modélisation!$B$20,Modélisation!$A$20,IF(C41&gt;=Modélisation!$B$19,Modélisation!$A$19,IF(C41&gt;=Modélisation!$B$18,Modélisation!$A$18,Modélisation!$A$17))))),IF(Modélisation!$B$10=7,IF(C41&gt;=Modélisation!$B$23,Modélisation!$A$23,IF(C41&gt;=Modélisation!$B$22,Modélisation!$A$22,IF(C41&gt;=Modélisation!$B$21,Modélisation!$A$21,IF(C41&gt;=Modélisation!$B$20,Modélisation!$A$20,IF(C41&gt;=Modélisation!$B$19,Modélisation!$A$19,IF(C41&gt;=Modélisation!$B$18,Modélisation!$A$18,Modélisation!$A$17))))))))))))</f>
        <v/>
      </c>
      <c r="F41" s="1" t="str">
        <f>IF(ISBLANK(C41),"",VLOOKUP(E41,Modélisation!$A$17:$H$23,8,FALSE))</f>
        <v/>
      </c>
      <c r="G41" s="4" t="str">
        <f>IF(ISBLANK(C41),"",IF(Modélisation!$B$3="Oui",IF(D41=Liste!$F$2,0%,VLOOKUP(D41,Modélisation!$A$69:$B$86,2,FALSE)),""))</f>
        <v/>
      </c>
      <c r="H41" s="1" t="str">
        <f>IF(ISBLANK(C41),"",IF(Modélisation!$B$3="Oui",F41*(1-G41),F41))</f>
        <v/>
      </c>
    </row>
    <row r="42" spans="1:8" x14ac:dyDescent="0.35">
      <c r="A42" s="2">
        <v>41</v>
      </c>
      <c r="B42" s="36"/>
      <c r="C42" s="38"/>
      <c r="D42" s="37"/>
      <c r="E42" s="1" t="str">
        <f>IF(ISBLANK(C42),"",IF(Modélisation!$B$10=3,IF(C42&gt;=Modélisation!$B$19,Modélisation!$A$19,IF(C42&gt;=Modélisation!$B$18,Modélisation!$A$18,Modélisation!$A$17)),IF(Modélisation!$B$10=4,IF(C42&gt;=Modélisation!$B$20,Modélisation!$A$20,IF(C42&gt;=Modélisation!$B$19,Modélisation!$A$19,IF(C42&gt;=Modélisation!$B$18,Modélisation!$A$18,Modélisation!$A$17))),IF(Modélisation!$B$10=5,IF(C42&gt;=Modélisation!$B$21,Modélisation!$A$21,IF(C42&gt;=Modélisation!$B$20,Modélisation!$A$20,IF(C42&gt;=Modélisation!$B$19,Modélisation!$A$19,IF(C42&gt;=Modélisation!$B$18,Modélisation!$A$18,Modélisation!$A$17)))),IF(Modélisation!$B$10=6,IF(C42&gt;=Modélisation!$B$22,Modélisation!$A$22,IF(C42&gt;=Modélisation!$B$21,Modélisation!$A$21,IF(C42&gt;=Modélisation!$B$20,Modélisation!$A$20,IF(C42&gt;=Modélisation!$B$19,Modélisation!$A$19,IF(C42&gt;=Modélisation!$B$18,Modélisation!$A$18,Modélisation!$A$17))))),IF(Modélisation!$B$10=7,IF(C42&gt;=Modélisation!$B$23,Modélisation!$A$23,IF(C42&gt;=Modélisation!$B$22,Modélisation!$A$22,IF(C42&gt;=Modélisation!$B$21,Modélisation!$A$21,IF(C42&gt;=Modélisation!$B$20,Modélisation!$A$20,IF(C42&gt;=Modélisation!$B$19,Modélisation!$A$19,IF(C42&gt;=Modélisation!$B$18,Modélisation!$A$18,Modélisation!$A$17))))))))))))</f>
        <v/>
      </c>
      <c r="F42" s="1" t="str">
        <f>IF(ISBLANK(C42),"",VLOOKUP(E42,Modélisation!$A$17:$H$23,8,FALSE))</f>
        <v/>
      </c>
      <c r="G42" s="4" t="str">
        <f>IF(ISBLANK(C42),"",IF(Modélisation!$B$3="Oui",IF(D42=Liste!$F$2,0%,VLOOKUP(D42,Modélisation!$A$69:$B$86,2,FALSE)),""))</f>
        <v/>
      </c>
      <c r="H42" s="1" t="str">
        <f>IF(ISBLANK(C42),"",IF(Modélisation!$B$3="Oui",F42*(1-G42),F42))</f>
        <v/>
      </c>
    </row>
    <row r="43" spans="1:8" x14ac:dyDescent="0.35">
      <c r="A43" s="2">
        <v>42</v>
      </c>
      <c r="B43" s="36"/>
      <c r="C43" s="38"/>
      <c r="D43" s="37"/>
      <c r="E43" s="1" t="str">
        <f>IF(ISBLANK(C43),"",IF(Modélisation!$B$10=3,IF(C43&gt;=Modélisation!$B$19,Modélisation!$A$19,IF(C43&gt;=Modélisation!$B$18,Modélisation!$A$18,Modélisation!$A$17)),IF(Modélisation!$B$10=4,IF(C43&gt;=Modélisation!$B$20,Modélisation!$A$20,IF(C43&gt;=Modélisation!$B$19,Modélisation!$A$19,IF(C43&gt;=Modélisation!$B$18,Modélisation!$A$18,Modélisation!$A$17))),IF(Modélisation!$B$10=5,IF(C43&gt;=Modélisation!$B$21,Modélisation!$A$21,IF(C43&gt;=Modélisation!$B$20,Modélisation!$A$20,IF(C43&gt;=Modélisation!$B$19,Modélisation!$A$19,IF(C43&gt;=Modélisation!$B$18,Modélisation!$A$18,Modélisation!$A$17)))),IF(Modélisation!$B$10=6,IF(C43&gt;=Modélisation!$B$22,Modélisation!$A$22,IF(C43&gt;=Modélisation!$B$21,Modélisation!$A$21,IF(C43&gt;=Modélisation!$B$20,Modélisation!$A$20,IF(C43&gt;=Modélisation!$B$19,Modélisation!$A$19,IF(C43&gt;=Modélisation!$B$18,Modélisation!$A$18,Modélisation!$A$17))))),IF(Modélisation!$B$10=7,IF(C43&gt;=Modélisation!$B$23,Modélisation!$A$23,IF(C43&gt;=Modélisation!$B$22,Modélisation!$A$22,IF(C43&gt;=Modélisation!$B$21,Modélisation!$A$21,IF(C43&gt;=Modélisation!$B$20,Modélisation!$A$20,IF(C43&gt;=Modélisation!$B$19,Modélisation!$A$19,IF(C43&gt;=Modélisation!$B$18,Modélisation!$A$18,Modélisation!$A$17))))))))))))</f>
        <v/>
      </c>
      <c r="F43" s="1" t="str">
        <f>IF(ISBLANK(C43),"",VLOOKUP(E43,Modélisation!$A$17:$H$23,8,FALSE))</f>
        <v/>
      </c>
      <c r="G43" s="4" t="str">
        <f>IF(ISBLANK(C43),"",IF(Modélisation!$B$3="Oui",IF(D43=Liste!$F$2,0%,VLOOKUP(D43,Modélisation!$A$69:$B$86,2,FALSE)),""))</f>
        <v/>
      </c>
      <c r="H43" s="1" t="str">
        <f>IF(ISBLANK(C43),"",IF(Modélisation!$B$3="Oui",F43*(1-G43),F43))</f>
        <v/>
      </c>
    </row>
    <row r="44" spans="1:8" x14ac:dyDescent="0.35">
      <c r="A44" s="2">
        <v>43</v>
      </c>
      <c r="B44" s="36"/>
      <c r="C44" s="38"/>
      <c r="D44" s="37"/>
      <c r="E44" s="1" t="str">
        <f>IF(ISBLANK(C44),"",IF(Modélisation!$B$10=3,IF(C44&gt;=Modélisation!$B$19,Modélisation!$A$19,IF(C44&gt;=Modélisation!$B$18,Modélisation!$A$18,Modélisation!$A$17)),IF(Modélisation!$B$10=4,IF(C44&gt;=Modélisation!$B$20,Modélisation!$A$20,IF(C44&gt;=Modélisation!$B$19,Modélisation!$A$19,IF(C44&gt;=Modélisation!$B$18,Modélisation!$A$18,Modélisation!$A$17))),IF(Modélisation!$B$10=5,IF(C44&gt;=Modélisation!$B$21,Modélisation!$A$21,IF(C44&gt;=Modélisation!$B$20,Modélisation!$A$20,IF(C44&gt;=Modélisation!$B$19,Modélisation!$A$19,IF(C44&gt;=Modélisation!$B$18,Modélisation!$A$18,Modélisation!$A$17)))),IF(Modélisation!$B$10=6,IF(C44&gt;=Modélisation!$B$22,Modélisation!$A$22,IF(C44&gt;=Modélisation!$B$21,Modélisation!$A$21,IF(C44&gt;=Modélisation!$B$20,Modélisation!$A$20,IF(C44&gt;=Modélisation!$B$19,Modélisation!$A$19,IF(C44&gt;=Modélisation!$B$18,Modélisation!$A$18,Modélisation!$A$17))))),IF(Modélisation!$B$10=7,IF(C44&gt;=Modélisation!$B$23,Modélisation!$A$23,IF(C44&gt;=Modélisation!$B$22,Modélisation!$A$22,IF(C44&gt;=Modélisation!$B$21,Modélisation!$A$21,IF(C44&gt;=Modélisation!$B$20,Modélisation!$A$20,IF(C44&gt;=Modélisation!$B$19,Modélisation!$A$19,IF(C44&gt;=Modélisation!$B$18,Modélisation!$A$18,Modélisation!$A$17))))))))))))</f>
        <v/>
      </c>
      <c r="F44" s="1" t="str">
        <f>IF(ISBLANK(C44),"",VLOOKUP(E44,Modélisation!$A$17:$H$23,8,FALSE))</f>
        <v/>
      </c>
      <c r="G44" s="4" t="str">
        <f>IF(ISBLANK(C44),"",IF(Modélisation!$B$3="Oui",IF(D44=Liste!$F$2,0%,VLOOKUP(D44,Modélisation!$A$69:$B$86,2,FALSE)),""))</f>
        <v/>
      </c>
      <c r="H44" s="1" t="str">
        <f>IF(ISBLANK(C44),"",IF(Modélisation!$B$3="Oui",F44*(1-G44),F44))</f>
        <v/>
      </c>
    </row>
    <row r="45" spans="1:8" x14ac:dyDescent="0.35">
      <c r="A45" s="2">
        <v>44</v>
      </c>
      <c r="B45" s="36"/>
      <c r="C45" s="38"/>
      <c r="D45" s="37"/>
      <c r="E45" s="1" t="str">
        <f>IF(ISBLANK(C45),"",IF(Modélisation!$B$10=3,IF(C45&gt;=Modélisation!$B$19,Modélisation!$A$19,IF(C45&gt;=Modélisation!$B$18,Modélisation!$A$18,Modélisation!$A$17)),IF(Modélisation!$B$10=4,IF(C45&gt;=Modélisation!$B$20,Modélisation!$A$20,IF(C45&gt;=Modélisation!$B$19,Modélisation!$A$19,IF(C45&gt;=Modélisation!$B$18,Modélisation!$A$18,Modélisation!$A$17))),IF(Modélisation!$B$10=5,IF(C45&gt;=Modélisation!$B$21,Modélisation!$A$21,IF(C45&gt;=Modélisation!$B$20,Modélisation!$A$20,IF(C45&gt;=Modélisation!$B$19,Modélisation!$A$19,IF(C45&gt;=Modélisation!$B$18,Modélisation!$A$18,Modélisation!$A$17)))),IF(Modélisation!$B$10=6,IF(C45&gt;=Modélisation!$B$22,Modélisation!$A$22,IF(C45&gt;=Modélisation!$B$21,Modélisation!$A$21,IF(C45&gt;=Modélisation!$B$20,Modélisation!$A$20,IF(C45&gt;=Modélisation!$B$19,Modélisation!$A$19,IF(C45&gt;=Modélisation!$B$18,Modélisation!$A$18,Modélisation!$A$17))))),IF(Modélisation!$B$10=7,IF(C45&gt;=Modélisation!$B$23,Modélisation!$A$23,IF(C45&gt;=Modélisation!$B$22,Modélisation!$A$22,IF(C45&gt;=Modélisation!$B$21,Modélisation!$A$21,IF(C45&gt;=Modélisation!$B$20,Modélisation!$A$20,IF(C45&gt;=Modélisation!$B$19,Modélisation!$A$19,IF(C45&gt;=Modélisation!$B$18,Modélisation!$A$18,Modélisation!$A$17))))))))))))</f>
        <v/>
      </c>
      <c r="F45" s="1" t="str">
        <f>IF(ISBLANK(C45),"",VLOOKUP(E45,Modélisation!$A$17:$H$23,8,FALSE))</f>
        <v/>
      </c>
      <c r="G45" s="4" t="str">
        <f>IF(ISBLANK(C45),"",IF(Modélisation!$B$3="Oui",IF(D45=Liste!$F$2,0%,VLOOKUP(D45,Modélisation!$A$69:$B$86,2,FALSE)),""))</f>
        <v/>
      </c>
      <c r="H45" s="1" t="str">
        <f>IF(ISBLANK(C45),"",IF(Modélisation!$B$3="Oui",F45*(1-G45),F45))</f>
        <v/>
      </c>
    </row>
    <row r="46" spans="1:8" x14ac:dyDescent="0.35">
      <c r="A46" s="2">
        <v>45</v>
      </c>
      <c r="B46" s="36"/>
      <c r="C46" s="38"/>
      <c r="D46" s="37"/>
      <c r="E46" s="1" t="str">
        <f>IF(ISBLANK(C46),"",IF(Modélisation!$B$10=3,IF(C46&gt;=Modélisation!$B$19,Modélisation!$A$19,IF(C46&gt;=Modélisation!$B$18,Modélisation!$A$18,Modélisation!$A$17)),IF(Modélisation!$B$10=4,IF(C46&gt;=Modélisation!$B$20,Modélisation!$A$20,IF(C46&gt;=Modélisation!$B$19,Modélisation!$A$19,IF(C46&gt;=Modélisation!$B$18,Modélisation!$A$18,Modélisation!$A$17))),IF(Modélisation!$B$10=5,IF(C46&gt;=Modélisation!$B$21,Modélisation!$A$21,IF(C46&gt;=Modélisation!$B$20,Modélisation!$A$20,IF(C46&gt;=Modélisation!$B$19,Modélisation!$A$19,IF(C46&gt;=Modélisation!$B$18,Modélisation!$A$18,Modélisation!$A$17)))),IF(Modélisation!$B$10=6,IF(C46&gt;=Modélisation!$B$22,Modélisation!$A$22,IF(C46&gt;=Modélisation!$B$21,Modélisation!$A$21,IF(C46&gt;=Modélisation!$B$20,Modélisation!$A$20,IF(C46&gt;=Modélisation!$B$19,Modélisation!$A$19,IF(C46&gt;=Modélisation!$B$18,Modélisation!$A$18,Modélisation!$A$17))))),IF(Modélisation!$B$10=7,IF(C46&gt;=Modélisation!$B$23,Modélisation!$A$23,IF(C46&gt;=Modélisation!$B$22,Modélisation!$A$22,IF(C46&gt;=Modélisation!$B$21,Modélisation!$A$21,IF(C46&gt;=Modélisation!$B$20,Modélisation!$A$20,IF(C46&gt;=Modélisation!$B$19,Modélisation!$A$19,IF(C46&gt;=Modélisation!$B$18,Modélisation!$A$18,Modélisation!$A$17))))))))))))</f>
        <v/>
      </c>
      <c r="F46" s="1" t="str">
        <f>IF(ISBLANK(C46),"",VLOOKUP(E46,Modélisation!$A$17:$H$23,8,FALSE))</f>
        <v/>
      </c>
      <c r="G46" s="4" t="str">
        <f>IF(ISBLANK(C46),"",IF(Modélisation!$B$3="Oui",IF(D46=Liste!$F$2,0%,VLOOKUP(D46,Modélisation!$A$69:$B$86,2,FALSE)),""))</f>
        <v/>
      </c>
      <c r="H46" s="1" t="str">
        <f>IF(ISBLANK(C46),"",IF(Modélisation!$B$3="Oui",F46*(1-G46),F46))</f>
        <v/>
      </c>
    </row>
    <row r="47" spans="1:8" x14ac:dyDescent="0.35">
      <c r="A47" s="2">
        <v>46</v>
      </c>
      <c r="B47" s="36"/>
      <c r="C47" s="38"/>
      <c r="D47" s="37"/>
      <c r="E47" s="1" t="str">
        <f>IF(ISBLANK(C47),"",IF(Modélisation!$B$10=3,IF(C47&gt;=Modélisation!$B$19,Modélisation!$A$19,IF(C47&gt;=Modélisation!$B$18,Modélisation!$A$18,Modélisation!$A$17)),IF(Modélisation!$B$10=4,IF(C47&gt;=Modélisation!$B$20,Modélisation!$A$20,IF(C47&gt;=Modélisation!$B$19,Modélisation!$A$19,IF(C47&gt;=Modélisation!$B$18,Modélisation!$A$18,Modélisation!$A$17))),IF(Modélisation!$B$10=5,IF(C47&gt;=Modélisation!$B$21,Modélisation!$A$21,IF(C47&gt;=Modélisation!$B$20,Modélisation!$A$20,IF(C47&gt;=Modélisation!$B$19,Modélisation!$A$19,IF(C47&gt;=Modélisation!$B$18,Modélisation!$A$18,Modélisation!$A$17)))),IF(Modélisation!$B$10=6,IF(C47&gt;=Modélisation!$B$22,Modélisation!$A$22,IF(C47&gt;=Modélisation!$B$21,Modélisation!$A$21,IF(C47&gt;=Modélisation!$B$20,Modélisation!$A$20,IF(C47&gt;=Modélisation!$B$19,Modélisation!$A$19,IF(C47&gt;=Modélisation!$B$18,Modélisation!$A$18,Modélisation!$A$17))))),IF(Modélisation!$B$10=7,IF(C47&gt;=Modélisation!$B$23,Modélisation!$A$23,IF(C47&gt;=Modélisation!$B$22,Modélisation!$A$22,IF(C47&gt;=Modélisation!$B$21,Modélisation!$A$21,IF(C47&gt;=Modélisation!$B$20,Modélisation!$A$20,IF(C47&gt;=Modélisation!$B$19,Modélisation!$A$19,IF(C47&gt;=Modélisation!$B$18,Modélisation!$A$18,Modélisation!$A$17))))))))))))</f>
        <v/>
      </c>
      <c r="F47" s="1" t="str">
        <f>IF(ISBLANK(C47),"",VLOOKUP(E47,Modélisation!$A$17:$H$23,8,FALSE))</f>
        <v/>
      </c>
      <c r="G47" s="4" t="str">
        <f>IF(ISBLANK(C47),"",IF(Modélisation!$B$3="Oui",IF(D47=Liste!$F$2,0%,VLOOKUP(D47,Modélisation!$A$69:$B$86,2,FALSE)),""))</f>
        <v/>
      </c>
      <c r="H47" s="1" t="str">
        <f>IF(ISBLANK(C47),"",IF(Modélisation!$B$3="Oui",F47*(1-G47),F47))</f>
        <v/>
      </c>
    </row>
    <row r="48" spans="1:8" x14ac:dyDescent="0.35">
      <c r="A48" s="2">
        <v>47</v>
      </c>
      <c r="B48" s="36"/>
      <c r="C48" s="38"/>
      <c r="D48" s="37"/>
      <c r="E48" s="1" t="str">
        <f>IF(ISBLANK(C48),"",IF(Modélisation!$B$10=3,IF(C48&gt;=Modélisation!$B$19,Modélisation!$A$19,IF(C48&gt;=Modélisation!$B$18,Modélisation!$A$18,Modélisation!$A$17)),IF(Modélisation!$B$10=4,IF(C48&gt;=Modélisation!$B$20,Modélisation!$A$20,IF(C48&gt;=Modélisation!$B$19,Modélisation!$A$19,IF(C48&gt;=Modélisation!$B$18,Modélisation!$A$18,Modélisation!$A$17))),IF(Modélisation!$B$10=5,IF(C48&gt;=Modélisation!$B$21,Modélisation!$A$21,IF(C48&gt;=Modélisation!$B$20,Modélisation!$A$20,IF(C48&gt;=Modélisation!$B$19,Modélisation!$A$19,IF(C48&gt;=Modélisation!$B$18,Modélisation!$A$18,Modélisation!$A$17)))),IF(Modélisation!$B$10=6,IF(C48&gt;=Modélisation!$B$22,Modélisation!$A$22,IF(C48&gt;=Modélisation!$B$21,Modélisation!$A$21,IF(C48&gt;=Modélisation!$B$20,Modélisation!$A$20,IF(C48&gt;=Modélisation!$B$19,Modélisation!$A$19,IF(C48&gt;=Modélisation!$B$18,Modélisation!$A$18,Modélisation!$A$17))))),IF(Modélisation!$B$10=7,IF(C48&gt;=Modélisation!$B$23,Modélisation!$A$23,IF(C48&gt;=Modélisation!$B$22,Modélisation!$A$22,IF(C48&gt;=Modélisation!$B$21,Modélisation!$A$21,IF(C48&gt;=Modélisation!$B$20,Modélisation!$A$20,IF(C48&gt;=Modélisation!$B$19,Modélisation!$A$19,IF(C48&gt;=Modélisation!$B$18,Modélisation!$A$18,Modélisation!$A$17))))))))))))</f>
        <v/>
      </c>
      <c r="F48" s="1" t="str">
        <f>IF(ISBLANK(C48),"",VLOOKUP(E48,Modélisation!$A$17:$H$23,8,FALSE))</f>
        <v/>
      </c>
      <c r="G48" s="4" t="str">
        <f>IF(ISBLANK(C48),"",IF(Modélisation!$B$3="Oui",IF(D48=Liste!$F$2,0%,VLOOKUP(D48,Modélisation!$A$69:$B$86,2,FALSE)),""))</f>
        <v/>
      </c>
      <c r="H48" s="1" t="str">
        <f>IF(ISBLANK(C48),"",IF(Modélisation!$B$3="Oui",F48*(1-G48),F48))</f>
        <v/>
      </c>
    </row>
    <row r="49" spans="1:8" x14ac:dyDescent="0.35">
      <c r="A49" s="2">
        <v>48</v>
      </c>
      <c r="B49" s="36"/>
      <c r="C49" s="38"/>
      <c r="D49" s="37"/>
      <c r="E49" s="1" t="str">
        <f>IF(ISBLANK(C49),"",IF(Modélisation!$B$10=3,IF(C49&gt;=Modélisation!$B$19,Modélisation!$A$19,IF(C49&gt;=Modélisation!$B$18,Modélisation!$A$18,Modélisation!$A$17)),IF(Modélisation!$B$10=4,IF(C49&gt;=Modélisation!$B$20,Modélisation!$A$20,IF(C49&gt;=Modélisation!$B$19,Modélisation!$A$19,IF(C49&gt;=Modélisation!$B$18,Modélisation!$A$18,Modélisation!$A$17))),IF(Modélisation!$B$10=5,IF(C49&gt;=Modélisation!$B$21,Modélisation!$A$21,IF(C49&gt;=Modélisation!$B$20,Modélisation!$A$20,IF(C49&gt;=Modélisation!$B$19,Modélisation!$A$19,IF(C49&gt;=Modélisation!$B$18,Modélisation!$A$18,Modélisation!$A$17)))),IF(Modélisation!$B$10=6,IF(C49&gt;=Modélisation!$B$22,Modélisation!$A$22,IF(C49&gt;=Modélisation!$B$21,Modélisation!$A$21,IF(C49&gt;=Modélisation!$B$20,Modélisation!$A$20,IF(C49&gt;=Modélisation!$B$19,Modélisation!$A$19,IF(C49&gt;=Modélisation!$B$18,Modélisation!$A$18,Modélisation!$A$17))))),IF(Modélisation!$B$10=7,IF(C49&gt;=Modélisation!$B$23,Modélisation!$A$23,IF(C49&gt;=Modélisation!$B$22,Modélisation!$A$22,IF(C49&gt;=Modélisation!$B$21,Modélisation!$A$21,IF(C49&gt;=Modélisation!$B$20,Modélisation!$A$20,IF(C49&gt;=Modélisation!$B$19,Modélisation!$A$19,IF(C49&gt;=Modélisation!$B$18,Modélisation!$A$18,Modélisation!$A$17))))))))))))</f>
        <v/>
      </c>
      <c r="F49" s="1" t="str">
        <f>IF(ISBLANK(C49),"",VLOOKUP(E49,Modélisation!$A$17:$H$23,8,FALSE))</f>
        <v/>
      </c>
      <c r="G49" s="4" t="str">
        <f>IF(ISBLANK(C49),"",IF(Modélisation!$B$3="Oui",IF(D49=Liste!$F$2,0%,VLOOKUP(D49,Modélisation!$A$69:$B$86,2,FALSE)),""))</f>
        <v/>
      </c>
      <c r="H49" s="1" t="str">
        <f>IF(ISBLANK(C49),"",IF(Modélisation!$B$3="Oui",F49*(1-G49),F49))</f>
        <v/>
      </c>
    </row>
    <row r="50" spans="1:8" x14ac:dyDescent="0.35">
      <c r="A50" s="2">
        <v>49</v>
      </c>
      <c r="B50" s="36"/>
      <c r="C50" s="38"/>
      <c r="D50" s="37"/>
      <c r="E50" s="1" t="str">
        <f>IF(ISBLANK(C50),"",IF(Modélisation!$B$10=3,IF(C50&gt;=Modélisation!$B$19,Modélisation!$A$19,IF(C50&gt;=Modélisation!$B$18,Modélisation!$A$18,Modélisation!$A$17)),IF(Modélisation!$B$10=4,IF(C50&gt;=Modélisation!$B$20,Modélisation!$A$20,IF(C50&gt;=Modélisation!$B$19,Modélisation!$A$19,IF(C50&gt;=Modélisation!$B$18,Modélisation!$A$18,Modélisation!$A$17))),IF(Modélisation!$B$10=5,IF(C50&gt;=Modélisation!$B$21,Modélisation!$A$21,IF(C50&gt;=Modélisation!$B$20,Modélisation!$A$20,IF(C50&gt;=Modélisation!$B$19,Modélisation!$A$19,IF(C50&gt;=Modélisation!$B$18,Modélisation!$A$18,Modélisation!$A$17)))),IF(Modélisation!$B$10=6,IF(C50&gt;=Modélisation!$B$22,Modélisation!$A$22,IF(C50&gt;=Modélisation!$B$21,Modélisation!$A$21,IF(C50&gt;=Modélisation!$B$20,Modélisation!$A$20,IF(C50&gt;=Modélisation!$B$19,Modélisation!$A$19,IF(C50&gt;=Modélisation!$B$18,Modélisation!$A$18,Modélisation!$A$17))))),IF(Modélisation!$B$10=7,IF(C50&gt;=Modélisation!$B$23,Modélisation!$A$23,IF(C50&gt;=Modélisation!$B$22,Modélisation!$A$22,IF(C50&gt;=Modélisation!$B$21,Modélisation!$A$21,IF(C50&gt;=Modélisation!$B$20,Modélisation!$A$20,IF(C50&gt;=Modélisation!$B$19,Modélisation!$A$19,IF(C50&gt;=Modélisation!$B$18,Modélisation!$A$18,Modélisation!$A$17))))))))))))</f>
        <v/>
      </c>
      <c r="F50" s="1" t="str">
        <f>IF(ISBLANK(C50),"",VLOOKUP(E50,Modélisation!$A$17:$H$23,8,FALSE))</f>
        <v/>
      </c>
      <c r="G50" s="4" t="str">
        <f>IF(ISBLANK(C50),"",IF(Modélisation!$B$3="Oui",IF(D50=Liste!$F$2,0%,VLOOKUP(D50,Modélisation!$A$69:$B$86,2,FALSE)),""))</f>
        <v/>
      </c>
      <c r="H50" s="1" t="str">
        <f>IF(ISBLANK(C50),"",IF(Modélisation!$B$3="Oui",F50*(1-G50),F50))</f>
        <v/>
      </c>
    </row>
    <row r="51" spans="1:8" x14ac:dyDescent="0.35">
      <c r="A51" s="2">
        <v>50</v>
      </c>
      <c r="B51" s="36"/>
      <c r="C51" s="38"/>
      <c r="D51" s="37"/>
      <c r="E51" s="1" t="str">
        <f>IF(ISBLANK(C51),"",IF(Modélisation!$B$10=3,IF(C51&gt;=Modélisation!$B$19,Modélisation!$A$19,IF(C51&gt;=Modélisation!$B$18,Modélisation!$A$18,Modélisation!$A$17)),IF(Modélisation!$B$10=4,IF(C51&gt;=Modélisation!$B$20,Modélisation!$A$20,IF(C51&gt;=Modélisation!$B$19,Modélisation!$A$19,IF(C51&gt;=Modélisation!$B$18,Modélisation!$A$18,Modélisation!$A$17))),IF(Modélisation!$B$10=5,IF(C51&gt;=Modélisation!$B$21,Modélisation!$A$21,IF(C51&gt;=Modélisation!$B$20,Modélisation!$A$20,IF(C51&gt;=Modélisation!$B$19,Modélisation!$A$19,IF(C51&gt;=Modélisation!$B$18,Modélisation!$A$18,Modélisation!$A$17)))),IF(Modélisation!$B$10=6,IF(C51&gt;=Modélisation!$B$22,Modélisation!$A$22,IF(C51&gt;=Modélisation!$B$21,Modélisation!$A$21,IF(C51&gt;=Modélisation!$B$20,Modélisation!$A$20,IF(C51&gt;=Modélisation!$B$19,Modélisation!$A$19,IF(C51&gt;=Modélisation!$B$18,Modélisation!$A$18,Modélisation!$A$17))))),IF(Modélisation!$B$10=7,IF(C51&gt;=Modélisation!$B$23,Modélisation!$A$23,IF(C51&gt;=Modélisation!$B$22,Modélisation!$A$22,IF(C51&gt;=Modélisation!$B$21,Modélisation!$A$21,IF(C51&gt;=Modélisation!$B$20,Modélisation!$A$20,IF(C51&gt;=Modélisation!$B$19,Modélisation!$A$19,IF(C51&gt;=Modélisation!$B$18,Modélisation!$A$18,Modélisation!$A$17))))))))))))</f>
        <v/>
      </c>
      <c r="F51" s="1" t="str">
        <f>IF(ISBLANK(C51),"",VLOOKUP(E51,Modélisation!$A$17:$H$23,8,FALSE))</f>
        <v/>
      </c>
      <c r="G51" s="4" t="str">
        <f>IF(ISBLANK(C51),"",IF(Modélisation!$B$3="Oui",IF(D51=Liste!$F$2,0%,VLOOKUP(D51,Modélisation!$A$69:$B$86,2,FALSE)),""))</f>
        <v/>
      </c>
      <c r="H51" s="1" t="str">
        <f>IF(ISBLANK(C51),"",IF(Modélisation!$B$3="Oui",F51*(1-G51),F51))</f>
        <v/>
      </c>
    </row>
    <row r="52" spans="1:8" x14ac:dyDescent="0.35">
      <c r="A52" s="2">
        <v>51</v>
      </c>
      <c r="B52" s="36"/>
      <c r="C52" s="39"/>
      <c r="D52" s="37"/>
      <c r="E52" s="1" t="str">
        <f>IF(ISBLANK(C52),"",IF(Modélisation!$B$10=3,IF(C52&gt;=Modélisation!$B$19,Modélisation!$A$19,IF(C52&gt;=Modélisation!$B$18,Modélisation!$A$18,Modélisation!$A$17)),IF(Modélisation!$B$10=4,IF(C52&gt;=Modélisation!$B$20,Modélisation!$A$20,IF(C52&gt;=Modélisation!$B$19,Modélisation!$A$19,IF(C52&gt;=Modélisation!$B$18,Modélisation!$A$18,Modélisation!$A$17))),IF(Modélisation!$B$10=5,IF(C52&gt;=Modélisation!$B$21,Modélisation!$A$21,IF(C52&gt;=Modélisation!$B$20,Modélisation!$A$20,IF(C52&gt;=Modélisation!$B$19,Modélisation!$A$19,IF(C52&gt;=Modélisation!$B$18,Modélisation!$A$18,Modélisation!$A$17)))),IF(Modélisation!$B$10=6,IF(C52&gt;=Modélisation!$B$22,Modélisation!$A$22,IF(C52&gt;=Modélisation!$B$21,Modélisation!$A$21,IF(C52&gt;=Modélisation!$B$20,Modélisation!$A$20,IF(C52&gt;=Modélisation!$B$19,Modélisation!$A$19,IF(C52&gt;=Modélisation!$B$18,Modélisation!$A$18,Modélisation!$A$17))))),IF(Modélisation!$B$10=7,IF(C52&gt;=Modélisation!$B$23,Modélisation!$A$23,IF(C52&gt;=Modélisation!$B$22,Modélisation!$A$22,IF(C52&gt;=Modélisation!$B$21,Modélisation!$A$21,IF(C52&gt;=Modélisation!$B$20,Modélisation!$A$20,IF(C52&gt;=Modélisation!$B$19,Modélisation!$A$19,IF(C52&gt;=Modélisation!$B$18,Modélisation!$A$18,Modélisation!$A$17))))))))))))</f>
        <v/>
      </c>
      <c r="F52" s="1" t="str">
        <f>IF(ISBLANK(C52),"",VLOOKUP(E52,Modélisation!$A$17:$H$23,8,FALSE))</f>
        <v/>
      </c>
      <c r="G52" s="4" t="str">
        <f>IF(ISBLANK(C52),"",IF(Modélisation!$B$3="Oui",IF(D52=Liste!$F$2,0%,VLOOKUP(D52,Modélisation!$A$69:$B$86,2,FALSE)),""))</f>
        <v/>
      </c>
      <c r="H52" s="1" t="str">
        <f>IF(ISBLANK(C52),"",IF(Modélisation!$B$3="Oui",F52*(1-G52),F52))</f>
        <v/>
      </c>
    </row>
    <row r="53" spans="1:8" x14ac:dyDescent="0.35">
      <c r="A53" s="2">
        <v>52</v>
      </c>
      <c r="B53" s="36"/>
      <c r="C53" s="39"/>
      <c r="D53" s="37"/>
      <c r="E53" s="1" t="str">
        <f>IF(ISBLANK(C53),"",IF(Modélisation!$B$10=3,IF(C53&gt;=Modélisation!$B$19,Modélisation!$A$19,IF(C53&gt;=Modélisation!$B$18,Modélisation!$A$18,Modélisation!$A$17)),IF(Modélisation!$B$10=4,IF(C53&gt;=Modélisation!$B$20,Modélisation!$A$20,IF(C53&gt;=Modélisation!$B$19,Modélisation!$A$19,IF(C53&gt;=Modélisation!$B$18,Modélisation!$A$18,Modélisation!$A$17))),IF(Modélisation!$B$10=5,IF(C53&gt;=Modélisation!$B$21,Modélisation!$A$21,IF(C53&gt;=Modélisation!$B$20,Modélisation!$A$20,IF(C53&gt;=Modélisation!$B$19,Modélisation!$A$19,IF(C53&gt;=Modélisation!$B$18,Modélisation!$A$18,Modélisation!$A$17)))),IF(Modélisation!$B$10=6,IF(C53&gt;=Modélisation!$B$22,Modélisation!$A$22,IF(C53&gt;=Modélisation!$B$21,Modélisation!$A$21,IF(C53&gt;=Modélisation!$B$20,Modélisation!$A$20,IF(C53&gt;=Modélisation!$B$19,Modélisation!$A$19,IF(C53&gt;=Modélisation!$B$18,Modélisation!$A$18,Modélisation!$A$17))))),IF(Modélisation!$B$10=7,IF(C53&gt;=Modélisation!$B$23,Modélisation!$A$23,IF(C53&gt;=Modélisation!$B$22,Modélisation!$A$22,IF(C53&gt;=Modélisation!$B$21,Modélisation!$A$21,IF(C53&gt;=Modélisation!$B$20,Modélisation!$A$20,IF(C53&gt;=Modélisation!$B$19,Modélisation!$A$19,IF(C53&gt;=Modélisation!$B$18,Modélisation!$A$18,Modélisation!$A$17))))))))))))</f>
        <v/>
      </c>
      <c r="F53" s="1" t="str">
        <f>IF(ISBLANK(C53),"",VLOOKUP(E53,Modélisation!$A$17:$H$23,8,FALSE))</f>
        <v/>
      </c>
      <c r="G53" s="4" t="str">
        <f>IF(ISBLANK(C53),"",IF(Modélisation!$B$3="Oui",IF(D53=Liste!$F$2,0%,VLOOKUP(D53,Modélisation!$A$69:$B$86,2,FALSE)),""))</f>
        <v/>
      </c>
      <c r="H53" s="1" t="str">
        <f>IF(ISBLANK(C53),"",IF(Modélisation!$B$3="Oui",F53*(1-G53),F53))</f>
        <v/>
      </c>
    </row>
    <row r="54" spans="1:8" x14ac:dyDescent="0.35">
      <c r="A54" s="2">
        <v>53</v>
      </c>
      <c r="B54" s="36"/>
      <c r="C54" s="39"/>
      <c r="D54" s="37"/>
      <c r="E54" s="1" t="str">
        <f>IF(ISBLANK(C54),"",IF(Modélisation!$B$10=3,IF(C54&gt;=Modélisation!$B$19,Modélisation!$A$19,IF(C54&gt;=Modélisation!$B$18,Modélisation!$A$18,Modélisation!$A$17)),IF(Modélisation!$B$10=4,IF(C54&gt;=Modélisation!$B$20,Modélisation!$A$20,IF(C54&gt;=Modélisation!$B$19,Modélisation!$A$19,IF(C54&gt;=Modélisation!$B$18,Modélisation!$A$18,Modélisation!$A$17))),IF(Modélisation!$B$10=5,IF(C54&gt;=Modélisation!$B$21,Modélisation!$A$21,IF(C54&gt;=Modélisation!$B$20,Modélisation!$A$20,IF(C54&gt;=Modélisation!$B$19,Modélisation!$A$19,IF(C54&gt;=Modélisation!$B$18,Modélisation!$A$18,Modélisation!$A$17)))),IF(Modélisation!$B$10=6,IF(C54&gt;=Modélisation!$B$22,Modélisation!$A$22,IF(C54&gt;=Modélisation!$B$21,Modélisation!$A$21,IF(C54&gt;=Modélisation!$B$20,Modélisation!$A$20,IF(C54&gt;=Modélisation!$B$19,Modélisation!$A$19,IF(C54&gt;=Modélisation!$B$18,Modélisation!$A$18,Modélisation!$A$17))))),IF(Modélisation!$B$10=7,IF(C54&gt;=Modélisation!$B$23,Modélisation!$A$23,IF(C54&gt;=Modélisation!$B$22,Modélisation!$A$22,IF(C54&gt;=Modélisation!$B$21,Modélisation!$A$21,IF(C54&gt;=Modélisation!$B$20,Modélisation!$A$20,IF(C54&gt;=Modélisation!$B$19,Modélisation!$A$19,IF(C54&gt;=Modélisation!$B$18,Modélisation!$A$18,Modélisation!$A$17))))))))))))</f>
        <v/>
      </c>
      <c r="F54" s="1" t="str">
        <f>IF(ISBLANK(C54),"",VLOOKUP(E54,Modélisation!$A$17:$H$23,8,FALSE))</f>
        <v/>
      </c>
      <c r="G54" s="4" t="str">
        <f>IF(ISBLANK(C54),"",IF(Modélisation!$B$3="Oui",IF(D54=Liste!$F$2,0%,VLOOKUP(D54,Modélisation!$A$69:$B$86,2,FALSE)),""))</f>
        <v/>
      </c>
      <c r="H54" s="1" t="str">
        <f>IF(ISBLANK(C54),"",IF(Modélisation!$B$3="Oui",F54*(1-G54),F54))</f>
        <v/>
      </c>
    </row>
    <row r="55" spans="1:8" x14ac:dyDescent="0.35">
      <c r="A55" s="2">
        <v>54</v>
      </c>
      <c r="B55" s="36"/>
      <c r="C55" s="39"/>
      <c r="D55" s="37"/>
      <c r="E55" s="1" t="str">
        <f>IF(ISBLANK(C55),"",IF(Modélisation!$B$10=3,IF(C55&gt;=Modélisation!$B$19,Modélisation!$A$19,IF(C55&gt;=Modélisation!$B$18,Modélisation!$A$18,Modélisation!$A$17)),IF(Modélisation!$B$10=4,IF(C55&gt;=Modélisation!$B$20,Modélisation!$A$20,IF(C55&gt;=Modélisation!$B$19,Modélisation!$A$19,IF(C55&gt;=Modélisation!$B$18,Modélisation!$A$18,Modélisation!$A$17))),IF(Modélisation!$B$10=5,IF(C55&gt;=Modélisation!$B$21,Modélisation!$A$21,IF(C55&gt;=Modélisation!$B$20,Modélisation!$A$20,IF(C55&gt;=Modélisation!$B$19,Modélisation!$A$19,IF(C55&gt;=Modélisation!$B$18,Modélisation!$A$18,Modélisation!$A$17)))),IF(Modélisation!$B$10=6,IF(C55&gt;=Modélisation!$B$22,Modélisation!$A$22,IF(C55&gt;=Modélisation!$B$21,Modélisation!$A$21,IF(C55&gt;=Modélisation!$B$20,Modélisation!$A$20,IF(C55&gt;=Modélisation!$B$19,Modélisation!$A$19,IF(C55&gt;=Modélisation!$B$18,Modélisation!$A$18,Modélisation!$A$17))))),IF(Modélisation!$B$10=7,IF(C55&gt;=Modélisation!$B$23,Modélisation!$A$23,IF(C55&gt;=Modélisation!$B$22,Modélisation!$A$22,IF(C55&gt;=Modélisation!$B$21,Modélisation!$A$21,IF(C55&gt;=Modélisation!$B$20,Modélisation!$A$20,IF(C55&gt;=Modélisation!$B$19,Modélisation!$A$19,IF(C55&gt;=Modélisation!$B$18,Modélisation!$A$18,Modélisation!$A$17))))))))))))</f>
        <v/>
      </c>
      <c r="F55" s="1" t="str">
        <f>IF(ISBLANK(C55),"",VLOOKUP(E55,Modélisation!$A$17:$H$23,8,FALSE))</f>
        <v/>
      </c>
      <c r="G55" s="4" t="str">
        <f>IF(ISBLANK(C55),"",IF(Modélisation!$B$3="Oui",IF(D55=Liste!$F$2,0%,VLOOKUP(D55,Modélisation!$A$69:$B$86,2,FALSE)),""))</f>
        <v/>
      </c>
      <c r="H55" s="1" t="str">
        <f>IF(ISBLANK(C55),"",IF(Modélisation!$B$3="Oui",F55*(1-G55),F55))</f>
        <v/>
      </c>
    </row>
    <row r="56" spans="1:8" x14ac:dyDescent="0.35">
      <c r="A56" s="2">
        <v>55</v>
      </c>
      <c r="B56" s="36"/>
      <c r="C56" s="39"/>
      <c r="D56" s="37"/>
      <c r="E56" s="1" t="str">
        <f>IF(ISBLANK(C56),"",IF(Modélisation!$B$10=3,IF(C56&gt;=Modélisation!$B$19,Modélisation!$A$19,IF(C56&gt;=Modélisation!$B$18,Modélisation!$A$18,Modélisation!$A$17)),IF(Modélisation!$B$10=4,IF(C56&gt;=Modélisation!$B$20,Modélisation!$A$20,IF(C56&gt;=Modélisation!$B$19,Modélisation!$A$19,IF(C56&gt;=Modélisation!$B$18,Modélisation!$A$18,Modélisation!$A$17))),IF(Modélisation!$B$10=5,IF(C56&gt;=Modélisation!$B$21,Modélisation!$A$21,IF(C56&gt;=Modélisation!$B$20,Modélisation!$A$20,IF(C56&gt;=Modélisation!$B$19,Modélisation!$A$19,IF(C56&gt;=Modélisation!$B$18,Modélisation!$A$18,Modélisation!$A$17)))),IF(Modélisation!$B$10=6,IF(C56&gt;=Modélisation!$B$22,Modélisation!$A$22,IF(C56&gt;=Modélisation!$B$21,Modélisation!$A$21,IF(C56&gt;=Modélisation!$B$20,Modélisation!$A$20,IF(C56&gt;=Modélisation!$B$19,Modélisation!$A$19,IF(C56&gt;=Modélisation!$B$18,Modélisation!$A$18,Modélisation!$A$17))))),IF(Modélisation!$B$10=7,IF(C56&gt;=Modélisation!$B$23,Modélisation!$A$23,IF(C56&gt;=Modélisation!$B$22,Modélisation!$A$22,IF(C56&gt;=Modélisation!$B$21,Modélisation!$A$21,IF(C56&gt;=Modélisation!$B$20,Modélisation!$A$20,IF(C56&gt;=Modélisation!$B$19,Modélisation!$A$19,IF(C56&gt;=Modélisation!$B$18,Modélisation!$A$18,Modélisation!$A$17))))))))))))</f>
        <v/>
      </c>
      <c r="F56" s="1" t="str">
        <f>IF(ISBLANK(C56),"",VLOOKUP(E56,Modélisation!$A$17:$H$23,8,FALSE))</f>
        <v/>
      </c>
      <c r="G56" s="4" t="str">
        <f>IF(ISBLANK(C56),"",IF(Modélisation!$B$3="Oui",IF(D56=Liste!$F$2,0%,VLOOKUP(D56,Modélisation!$A$69:$B$86,2,FALSE)),""))</f>
        <v/>
      </c>
      <c r="H56" s="1" t="str">
        <f>IF(ISBLANK(C56),"",IF(Modélisation!$B$3="Oui",F56*(1-G56),F56))</f>
        <v/>
      </c>
    </row>
    <row r="57" spans="1:8" x14ac:dyDescent="0.35">
      <c r="A57" s="2">
        <v>56</v>
      </c>
      <c r="B57" s="36"/>
      <c r="C57" s="39"/>
      <c r="D57" s="37"/>
      <c r="E57" s="1" t="str">
        <f>IF(ISBLANK(C57),"",IF(Modélisation!$B$10=3,IF(C57&gt;=Modélisation!$B$19,Modélisation!$A$19,IF(C57&gt;=Modélisation!$B$18,Modélisation!$A$18,Modélisation!$A$17)),IF(Modélisation!$B$10=4,IF(C57&gt;=Modélisation!$B$20,Modélisation!$A$20,IF(C57&gt;=Modélisation!$B$19,Modélisation!$A$19,IF(C57&gt;=Modélisation!$B$18,Modélisation!$A$18,Modélisation!$A$17))),IF(Modélisation!$B$10=5,IF(C57&gt;=Modélisation!$B$21,Modélisation!$A$21,IF(C57&gt;=Modélisation!$B$20,Modélisation!$A$20,IF(C57&gt;=Modélisation!$B$19,Modélisation!$A$19,IF(C57&gt;=Modélisation!$B$18,Modélisation!$A$18,Modélisation!$A$17)))),IF(Modélisation!$B$10=6,IF(C57&gt;=Modélisation!$B$22,Modélisation!$A$22,IF(C57&gt;=Modélisation!$B$21,Modélisation!$A$21,IF(C57&gt;=Modélisation!$B$20,Modélisation!$A$20,IF(C57&gt;=Modélisation!$B$19,Modélisation!$A$19,IF(C57&gt;=Modélisation!$B$18,Modélisation!$A$18,Modélisation!$A$17))))),IF(Modélisation!$B$10=7,IF(C57&gt;=Modélisation!$B$23,Modélisation!$A$23,IF(C57&gt;=Modélisation!$B$22,Modélisation!$A$22,IF(C57&gt;=Modélisation!$B$21,Modélisation!$A$21,IF(C57&gt;=Modélisation!$B$20,Modélisation!$A$20,IF(C57&gt;=Modélisation!$B$19,Modélisation!$A$19,IF(C57&gt;=Modélisation!$B$18,Modélisation!$A$18,Modélisation!$A$17))))))))))))</f>
        <v/>
      </c>
      <c r="F57" s="1" t="str">
        <f>IF(ISBLANK(C57),"",VLOOKUP(E57,Modélisation!$A$17:$H$23,8,FALSE))</f>
        <v/>
      </c>
      <c r="G57" s="4" t="str">
        <f>IF(ISBLANK(C57),"",IF(Modélisation!$B$3="Oui",IF(D57=Liste!$F$2,0%,VLOOKUP(D57,Modélisation!$A$69:$B$86,2,FALSE)),""))</f>
        <v/>
      </c>
      <c r="H57" s="1" t="str">
        <f>IF(ISBLANK(C57),"",IF(Modélisation!$B$3="Oui",F57*(1-G57),F57))</f>
        <v/>
      </c>
    </row>
    <row r="58" spans="1:8" x14ac:dyDescent="0.35">
      <c r="A58" s="2">
        <v>57</v>
      </c>
      <c r="B58" s="36"/>
      <c r="C58" s="39"/>
      <c r="D58" s="37"/>
      <c r="E58" s="1" t="str">
        <f>IF(ISBLANK(C58),"",IF(Modélisation!$B$10=3,IF(C58&gt;=Modélisation!$B$19,Modélisation!$A$19,IF(C58&gt;=Modélisation!$B$18,Modélisation!$A$18,Modélisation!$A$17)),IF(Modélisation!$B$10=4,IF(C58&gt;=Modélisation!$B$20,Modélisation!$A$20,IF(C58&gt;=Modélisation!$B$19,Modélisation!$A$19,IF(C58&gt;=Modélisation!$B$18,Modélisation!$A$18,Modélisation!$A$17))),IF(Modélisation!$B$10=5,IF(C58&gt;=Modélisation!$B$21,Modélisation!$A$21,IF(C58&gt;=Modélisation!$B$20,Modélisation!$A$20,IF(C58&gt;=Modélisation!$B$19,Modélisation!$A$19,IF(C58&gt;=Modélisation!$B$18,Modélisation!$A$18,Modélisation!$A$17)))),IF(Modélisation!$B$10=6,IF(C58&gt;=Modélisation!$B$22,Modélisation!$A$22,IF(C58&gt;=Modélisation!$B$21,Modélisation!$A$21,IF(C58&gt;=Modélisation!$B$20,Modélisation!$A$20,IF(C58&gt;=Modélisation!$B$19,Modélisation!$A$19,IF(C58&gt;=Modélisation!$B$18,Modélisation!$A$18,Modélisation!$A$17))))),IF(Modélisation!$B$10=7,IF(C58&gt;=Modélisation!$B$23,Modélisation!$A$23,IF(C58&gt;=Modélisation!$B$22,Modélisation!$A$22,IF(C58&gt;=Modélisation!$B$21,Modélisation!$A$21,IF(C58&gt;=Modélisation!$B$20,Modélisation!$A$20,IF(C58&gt;=Modélisation!$B$19,Modélisation!$A$19,IF(C58&gt;=Modélisation!$B$18,Modélisation!$A$18,Modélisation!$A$17))))))))))))</f>
        <v/>
      </c>
      <c r="F58" s="1" t="str">
        <f>IF(ISBLANK(C58),"",VLOOKUP(E58,Modélisation!$A$17:$H$23,8,FALSE))</f>
        <v/>
      </c>
      <c r="G58" s="4" t="str">
        <f>IF(ISBLANK(C58),"",IF(Modélisation!$B$3="Oui",IF(D58=Liste!$F$2,0%,VLOOKUP(D58,Modélisation!$A$69:$B$86,2,FALSE)),""))</f>
        <v/>
      </c>
      <c r="H58" s="1" t="str">
        <f>IF(ISBLANK(C58),"",IF(Modélisation!$B$3="Oui",F58*(1-G58),F58))</f>
        <v/>
      </c>
    </row>
    <row r="59" spans="1:8" x14ac:dyDescent="0.35">
      <c r="A59" s="2">
        <v>58</v>
      </c>
      <c r="B59" s="36"/>
      <c r="C59" s="39"/>
      <c r="D59" s="37"/>
      <c r="E59" s="1" t="str">
        <f>IF(ISBLANK(C59),"",IF(Modélisation!$B$10=3,IF(C59&gt;=Modélisation!$B$19,Modélisation!$A$19,IF(C59&gt;=Modélisation!$B$18,Modélisation!$A$18,Modélisation!$A$17)),IF(Modélisation!$B$10=4,IF(C59&gt;=Modélisation!$B$20,Modélisation!$A$20,IF(C59&gt;=Modélisation!$B$19,Modélisation!$A$19,IF(C59&gt;=Modélisation!$B$18,Modélisation!$A$18,Modélisation!$A$17))),IF(Modélisation!$B$10=5,IF(C59&gt;=Modélisation!$B$21,Modélisation!$A$21,IF(C59&gt;=Modélisation!$B$20,Modélisation!$A$20,IF(C59&gt;=Modélisation!$B$19,Modélisation!$A$19,IF(C59&gt;=Modélisation!$B$18,Modélisation!$A$18,Modélisation!$A$17)))),IF(Modélisation!$B$10=6,IF(C59&gt;=Modélisation!$B$22,Modélisation!$A$22,IF(C59&gt;=Modélisation!$B$21,Modélisation!$A$21,IF(C59&gt;=Modélisation!$B$20,Modélisation!$A$20,IF(C59&gt;=Modélisation!$B$19,Modélisation!$A$19,IF(C59&gt;=Modélisation!$B$18,Modélisation!$A$18,Modélisation!$A$17))))),IF(Modélisation!$B$10=7,IF(C59&gt;=Modélisation!$B$23,Modélisation!$A$23,IF(C59&gt;=Modélisation!$B$22,Modélisation!$A$22,IF(C59&gt;=Modélisation!$B$21,Modélisation!$A$21,IF(C59&gt;=Modélisation!$B$20,Modélisation!$A$20,IF(C59&gt;=Modélisation!$B$19,Modélisation!$A$19,IF(C59&gt;=Modélisation!$B$18,Modélisation!$A$18,Modélisation!$A$17))))))))))))</f>
        <v/>
      </c>
      <c r="F59" s="1" t="str">
        <f>IF(ISBLANK(C59),"",VLOOKUP(E59,Modélisation!$A$17:$H$23,8,FALSE))</f>
        <v/>
      </c>
      <c r="G59" s="4" t="str">
        <f>IF(ISBLANK(C59),"",IF(Modélisation!$B$3="Oui",IF(D59=Liste!$F$2,0%,VLOOKUP(D59,Modélisation!$A$69:$B$86,2,FALSE)),""))</f>
        <v/>
      </c>
      <c r="H59" s="1" t="str">
        <f>IF(ISBLANK(C59),"",IF(Modélisation!$B$3="Oui",F59*(1-G59),F59))</f>
        <v/>
      </c>
    </row>
    <row r="60" spans="1:8" x14ac:dyDescent="0.35">
      <c r="A60" s="2">
        <v>59</v>
      </c>
      <c r="B60" s="36"/>
      <c r="C60" s="39"/>
      <c r="D60" s="37"/>
      <c r="E60" s="1" t="str">
        <f>IF(ISBLANK(C60),"",IF(Modélisation!$B$10=3,IF(C60&gt;=Modélisation!$B$19,Modélisation!$A$19,IF(C60&gt;=Modélisation!$B$18,Modélisation!$A$18,Modélisation!$A$17)),IF(Modélisation!$B$10=4,IF(C60&gt;=Modélisation!$B$20,Modélisation!$A$20,IF(C60&gt;=Modélisation!$B$19,Modélisation!$A$19,IF(C60&gt;=Modélisation!$B$18,Modélisation!$A$18,Modélisation!$A$17))),IF(Modélisation!$B$10=5,IF(C60&gt;=Modélisation!$B$21,Modélisation!$A$21,IF(C60&gt;=Modélisation!$B$20,Modélisation!$A$20,IF(C60&gt;=Modélisation!$B$19,Modélisation!$A$19,IF(C60&gt;=Modélisation!$B$18,Modélisation!$A$18,Modélisation!$A$17)))),IF(Modélisation!$B$10=6,IF(C60&gt;=Modélisation!$B$22,Modélisation!$A$22,IF(C60&gt;=Modélisation!$B$21,Modélisation!$A$21,IF(C60&gt;=Modélisation!$B$20,Modélisation!$A$20,IF(C60&gt;=Modélisation!$B$19,Modélisation!$A$19,IF(C60&gt;=Modélisation!$B$18,Modélisation!$A$18,Modélisation!$A$17))))),IF(Modélisation!$B$10=7,IF(C60&gt;=Modélisation!$B$23,Modélisation!$A$23,IF(C60&gt;=Modélisation!$B$22,Modélisation!$A$22,IF(C60&gt;=Modélisation!$B$21,Modélisation!$A$21,IF(C60&gt;=Modélisation!$B$20,Modélisation!$A$20,IF(C60&gt;=Modélisation!$B$19,Modélisation!$A$19,IF(C60&gt;=Modélisation!$B$18,Modélisation!$A$18,Modélisation!$A$17))))))))))))</f>
        <v/>
      </c>
      <c r="F60" s="1" t="str">
        <f>IF(ISBLANK(C60),"",VLOOKUP(E60,Modélisation!$A$17:$H$23,8,FALSE))</f>
        <v/>
      </c>
      <c r="G60" s="4" t="str">
        <f>IF(ISBLANK(C60),"",IF(Modélisation!$B$3="Oui",IF(D60=Liste!$F$2,0%,VLOOKUP(D60,Modélisation!$A$69:$B$86,2,FALSE)),""))</f>
        <v/>
      </c>
      <c r="H60" s="1" t="str">
        <f>IF(ISBLANK(C60),"",IF(Modélisation!$B$3="Oui",F60*(1-G60),F60))</f>
        <v/>
      </c>
    </row>
    <row r="61" spans="1:8" x14ac:dyDescent="0.35">
      <c r="A61" s="2">
        <v>60</v>
      </c>
      <c r="B61" s="36"/>
      <c r="C61" s="39"/>
      <c r="D61" s="37"/>
      <c r="E61" s="1" t="str">
        <f>IF(ISBLANK(C61),"",IF(Modélisation!$B$10=3,IF(C61&gt;=Modélisation!$B$19,Modélisation!$A$19,IF(C61&gt;=Modélisation!$B$18,Modélisation!$A$18,Modélisation!$A$17)),IF(Modélisation!$B$10=4,IF(C61&gt;=Modélisation!$B$20,Modélisation!$A$20,IF(C61&gt;=Modélisation!$B$19,Modélisation!$A$19,IF(C61&gt;=Modélisation!$B$18,Modélisation!$A$18,Modélisation!$A$17))),IF(Modélisation!$B$10=5,IF(C61&gt;=Modélisation!$B$21,Modélisation!$A$21,IF(C61&gt;=Modélisation!$B$20,Modélisation!$A$20,IF(C61&gt;=Modélisation!$B$19,Modélisation!$A$19,IF(C61&gt;=Modélisation!$B$18,Modélisation!$A$18,Modélisation!$A$17)))),IF(Modélisation!$B$10=6,IF(C61&gt;=Modélisation!$B$22,Modélisation!$A$22,IF(C61&gt;=Modélisation!$B$21,Modélisation!$A$21,IF(C61&gt;=Modélisation!$B$20,Modélisation!$A$20,IF(C61&gt;=Modélisation!$B$19,Modélisation!$A$19,IF(C61&gt;=Modélisation!$B$18,Modélisation!$A$18,Modélisation!$A$17))))),IF(Modélisation!$B$10=7,IF(C61&gt;=Modélisation!$B$23,Modélisation!$A$23,IF(C61&gt;=Modélisation!$B$22,Modélisation!$A$22,IF(C61&gt;=Modélisation!$B$21,Modélisation!$A$21,IF(C61&gt;=Modélisation!$B$20,Modélisation!$A$20,IF(C61&gt;=Modélisation!$B$19,Modélisation!$A$19,IF(C61&gt;=Modélisation!$B$18,Modélisation!$A$18,Modélisation!$A$17))))))))))))</f>
        <v/>
      </c>
      <c r="F61" s="1" t="str">
        <f>IF(ISBLANK(C61),"",VLOOKUP(E61,Modélisation!$A$17:$H$23,8,FALSE))</f>
        <v/>
      </c>
      <c r="G61" s="4" t="str">
        <f>IF(ISBLANK(C61),"",IF(Modélisation!$B$3="Oui",IF(D61=Liste!$F$2,0%,VLOOKUP(D61,Modélisation!$A$69:$B$86,2,FALSE)),""))</f>
        <v/>
      </c>
      <c r="H61" s="1" t="str">
        <f>IF(ISBLANK(C61),"",IF(Modélisation!$B$3="Oui",F61*(1-G61),F61))</f>
        <v/>
      </c>
    </row>
    <row r="62" spans="1:8" x14ac:dyDescent="0.35">
      <c r="A62" s="2">
        <v>61</v>
      </c>
      <c r="B62" s="36"/>
      <c r="C62" s="39"/>
      <c r="D62" s="37"/>
      <c r="E62" s="1" t="str">
        <f>IF(ISBLANK(C62),"",IF(Modélisation!$B$10=3,IF(C62&gt;=Modélisation!$B$19,Modélisation!$A$19,IF(C62&gt;=Modélisation!$B$18,Modélisation!$A$18,Modélisation!$A$17)),IF(Modélisation!$B$10=4,IF(C62&gt;=Modélisation!$B$20,Modélisation!$A$20,IF(C62&gt;=Modélisation!$B$19,Modélisation!$A$19,IF(C62&gt;=Modélisation!$B$18,Modélisation!$A$18,Modélisation!$A$17))),IF(Modélisation!$B$10=5,IF(C62&gt;=Modélisation!$B$21,Modélisation!$A$21,IF(C62&gt;=Modélisation!$B$20,Modélisation!$A$20,IF(C62&gt;=Modélisation!$B$19,Modélisation!$A$19,IF(C62&gt;=Modélisation!$B$18,Modélisation!$A$18,Modélisation!$A$17)))),IF(Modélisation!$B$10=6,IF(C62&gt;=Modélisation!$B$22,Modélisation!$A$22,IF(C62&gt;=Modélisation!$B$21,Modélisation!$A$21,IF(C62&gt;=Modélisation!$B$20,Modélisation!$A$20,IF(C62&gt;=Modélisation!$B$19,Modélisation!$A$19,IF(C62&gt;=Modélisation!$B$18,Modélisation!$A$18,Modélisation!$A$17))))),IF(Modélisation!$B$10=7,IF(C62&gt;=Modélisation!$B$23,Modélisation!$A$23,IF(C62&gt;=Modélisation!$B$22,Modélisation!$A$22,IF(C62&gt;=Modélisation!$B$21,Modélisation!$A$21,IF(C62&gt;=Modélisation!$B$20,Modélisation!$A$20,IF(C62&gt;=Modélisation!$B$19,Modélisation!$A$19,IF(C62&gt;=Modélisation!$B$18,Modélisation!$A$18,Modélisation!$A$17))))))))))))</f>
        <v/>
      </c>
      <c r="F62" s="1" t="str">
        <f>IF(ISBLANK(C62),"",VLOOKUP(E62,Modélisation!$A$17:$H$23,8,FALSE))</f>
        <v/>
      </c>
      <c r="G62" s="4" t="str">
        <f>IF(ISBLANK(C62),"",IF(Modélisation!$B$3="Oui",IF(D62=Liste!$F$2,0%,VLOOKUP(D62,Modélisation!$A$69:$B$86,2,FALSE)),""))</f>
        <v/>
      </c>
      <c r="H62" s="1" t="str">
        <f>IF(ISBLANK(C62),"",IF(Modélisation!$B$3="Oui",F62*(1-G62),F62))</f>
        <v/>
      </c>
    </row>
    <row r="63" spans="1:8" x14ac:dyDescent="0.35">
      <c r="A63" s="2">
        <v>62</v>
      </c>
      <c r="B63" s="36"/>
      <c r="C63" s="39"/>
      <c r="D63" s="37"/>
      <c r="E63" s="1" t="str">
        <f>IF(ISBLANK(C63),"",IF(Modélisation!$B$10=3,IF(C63&gt;=Modélisation!$B$19,Modélisation!$A$19,IF(C63&gt;=Modélisation!$B$18,Modélisation!$A$18,Modélisation!$A$17)),IF(Modélisation!$B$10=4,IF(C63&gt;=Modélisation!$B$20,Modélisation!$A$20,IF(C63&gt;=Modélisation!$B$19,Modélisation!$A$19,IF(C63&gt;=Modélisation!$B$18,Modélisation!$A$18,Modélisation!$A$17))),IF(Modélisation!$B$10=5,IF(C63&gt;=Modélisation!$B$21,Modélisation!$A$21,IF(C63&gt;=Modélisation!$B$20,Modélisation!$A$20,IF(C63&gt;=Modélisation!$B$19,Modélisation!$A$19,IF(C63&gt;=Modélisation!$B$18,Modélisation!$A$18,Modélisation!$A$17)))),IF(Modélisation!$B$10=6,IF(C63&gt;=Modélisation!$B$22,Modélisation!$A$22,IF(C63&gt;=Modélisation!$B$21,Modélisation!$A$21,IF(C63&gt;=Modélisation!$B$20,Modélisation!$A$20,IF(C63&gt;=Modélisation!$B$19,Modélisation!$A$19,IF(C63&gt;=Modélisation!$B$18,Modélisation!$A$18,Modélisation!$A$17))))),IF(Modélisation!$B$10=7,IF(C63&gt;=Modélisation!$B$23,Modélisation!$A$23,IF(C63&gt;=Modélisation!$B$22,Modélisation!$A$22,IF(C63&gt;=Modélisation!$B$21,Modélisation!$A$21,IF(C63&gt;=Modélisation!$B$20,Modélisation!$A$20,IF(C63&gt;=Modélisation!$B$19,Modélisation!$A$19,IF(C63&gt;=Modélisation!$B$18,Modélisation!$A$18,Modélisation!$A$17))))))))))))</f>
        <v/>
      </c>
      <c r="F63" s="1" t="str">
        <f>IF(ISBLANK(C63),"",VLOOKUP(E63,Modélisation!$A$17:$H$23,8,FALSE))</f>
        <v/>
      </c>
      <c r="G63" s="4" t="str">
        <f>IF(ISBLANK(C63),"",IF(Modélisation!$B$3="Oui",IF(D63=Liste!$F$2,0%,VLOOKUP(D63,Modélisation!$A$69:$B$86,2,FALSE)),""))</f>
        <v/>
      </c>
      <c r="H63" s="1" t="str">
        <f>IF(ISBLANK(C63),"",IF(Modélisation!$B$3="Oui",F63*(1-G63),F63))</f>
        <v/>
      </c>
    </row>
    <row r="64" spans="1:8" x14ac:dyDescent="0.35">
      <c r="A64" s="2">
        <v>63</v>
      </c>
      <c r="B64" s="36"/>
      <c r="C64" s="39"/>
      <c r="D64" s="37"/>
      <c r="E64" s="1" t="str">
        <f>IF(ISBLANK(C64),"",IF(Modélisation!$B$10=3,IF(C64&gt;=Modélisation!$B$19,Modélisation!$A$19,IF(C64&gt;=Modélisation!$B$18,Modélisation!$A$18,Modélisation!$A$17)),IF(Modélisation!$B$10=4,IF(C64&gt;=Modélisation!$B$20,Modélisation!$A$20,IF(C64&gt;=Modélisation!$B$19,Modélisation!$A$19,IF(C64&gt;=Modélisation!$B$18,Modélisation!$A$18,Modélisation!$A$17))),IF(Modélisation!$B$10=5,IF(C64&gt;=Modélisation!$B$21,Modélisation!$A$21,IF(C64&gt;=Modélisation!$B$20,Modélisation!$A$20,IF(C64&gt;=Modélisation!$B$19,Modélisation!$A$19,IF(C64&gt;=Modélisation!$B$18,Modélisation!$A$18,Modélisation!$A$17)))),IF(Modélisation!$B$10=6,IF(C64&gt;=Modélisation!$B$22,Modélisation!$A$22,IF(C64&gt;=Modélisation!$B$21,Modélisation!$A$21,IF(C64&gt;=Modélisation!$B$20,Modélisation!$A$20,IF(C64&gt;=Modélisation!$B$19,Modélisation!$A$19,IF(C64&gt;=Modélisation!$B$18,Modélisation!$A$18,Modélisation!$A$17))))),IF(Modélisation!$B$10=7,IF(C64&gt;=Modélisation!$B$23,Modélisation!$A$23,IF(C64&gt;=Modélisation!$B$22,Modélisation!$A$22,IF(C64&gt;=Modélisation!$B$21,Modélisation!$A$21,IF(C64&gt;=Modélisation!$B$20,Modélisation!$A$20,IF(C64&gt;=Modélisation!$B$19,Modélisation!$A$19,IF(C64&gt;=Modélisation!$B$18,Modélisation!$A$18,Modélisation!$A$17))))))))))))</f>
        <v/>
      </c>
      <c r="F64" s="1" t="str">
        <f>IF(ISBLANK(C64),"",VLOOKUP(E64,Modélisation!$A$17:$H$23,8,FALSE))</f>
        <v/>
      </c>
      <c r="G64" s="4" t="str">
        <f>IF(ISBLANK(C64),"",IF(Modélisation!$B$3="Oui",IF(D64=Liste!$F$2,0%,VLOOKUP(D64,Modélisation!$A$69:$B$86,2,FALSE)),""))</f>
        <v/>
      </c>
      <c r="H64" s="1" t="str">
        <f>IF(ISBLANK(C64),"",IF(Modélisation!$B$3="Oui",F64*(1-G64),F64))</f>
        <v/>
      </c>
    </row>
    <row r="65" spans="1:8" x14ac:dyDescent="0.35">
      <c r="A65" s="2">
        <v>64</v>
      </c>
      <c r="B65" s="36"/>
      <c r="C65" s="39"/>
      <c r="D65" s="37"/>
      <c r="E65" s="1" t="str">
        <f>IF(ISBLANK(C65),"",IF(Modélisation!$B$10=3,IF(C65&gt;=Modélisation!$B$19,Modélisation!$A$19,IF(C65&gt;=Modélisation!$B$18,Modélisation!$A$18,Modélisation!$A$17)),IF(Modélisation!$B$10=4,IF(C65&gt;=Modélisation!$B$20,Modélisation!$A$20,IF(C65&gt;=Modélisation!$B$19,Modélisation!$A$19,IF(C65&gt;=Modélisation!$B$18,Modélisation!$A$18,Modélisation!$A$17))),IF(Modélisation!$B$10=5,IF(C65&gt;=Modélisation!$B$21,Modélisation!$A$21,IF(C65&gt;=Modélisation!$B$20,Modélisation!$A$20,IF(C65&gt;=Modélisation!$B$19,Modélisation!$A$19,IF(C65&gt;=Modélisation!$B$18,Modélisation!$A$18,Modélisation!$A$17)))),IF(Modélisation!$B$10=6,IF(C65&gt;=Modélisation!$B$22,Modélisation!$A$22,IF(C65&gt;=Modélisation!$B$21,Modélisation!$A$21,IF(C65&gt;=Modélisation!$B$20,Modélisation!$A$20,IF(C65&gt;=Modélisation!$B$19,Modélisation!$A$19,IF(C65&gt;=Modélisation!$B$18,Modélisation!$A$18,Modélisation!$A$17))))),IF(Modélisation!$B$10=7,IF(C65&gt;=Modélisation!$B$23,Modélisation!$A$23,IF(C65&gt;=Modélisation!$B$22,Modélisation!$A$22,IF(C65&gt;=Modélisation!$B$21,Modélisation!$A$21,IF(C65&gt;=Modélisation!$B$20,Modélisation!$A$20,IF(C65&gt;=Modélisation!$B$19,Modélisation!$A$19,IF(C65&gt;=Modélisation!$B$18,Modélisation!$A$18,Modélisation!$A$17))))))))))))</f>
        <v/>
      </c>
      <c r="F65" s="1" t="str">
        <f>IF(ISBLANK(C65),"",VLOOKUP(E65,Modélisation!$A$17:$H$23,8,FALSE))</f>
        <v/>
      </c>
      <c r="G65" s="4" t="str">
        <f>IF(ISBLANK(C65),"",IF(Modélisation!$B$3="Oui",IF(D65=Liste!$F$2,0%,VLOOKUP(D65,Modélisation!$A$69:$B$86,2,FALSE)),""))</f>
        <v/>
      </c>
      <c r="H65" s="1" t="str">
        <f>IF(ISBLANK(C65),"",IF(Modélisation!$B$3="Oui",F65*(1-G65),F65))</f>
        <v/>
      </c>
    </row>
    <row r="66" spans="1:8" x14ac:dyDescent="0.35">
      <c r="A66" s="2">
        <v>65</v>
      </c>
      <c r="B66" s="36"/>
      <c r="C66" s="39"/>
      <c r="D66" s="37"/>
      <c r="E66" s="1" t="str">
        <f>IF(ISBLANK(C66),"",IF(Modélisation!$B$10=3,IF(C66&gt;=Modélisation!$B$19,Modélisation!$A$19,IF(C66&gt;=Modélisation!$B$18,Modélisation!$A$18,Modélisation!$A$17)),IF(Modélisation!$B$10=4,IF(C66&gt;=Modélisation!$B$20,Modélisation!$A$20,IF(C66&gt;=Modélisation!$B$19,Modélisation!$A$19,IF(C66&gt;=Modélisation!$B$18,Modélisation!$A$18,Modélisation!$A$17))),IF(Modélisation!$B$10=5,IF(C66&gt;=Modélisation!$B$21,Modélisation!$A$21,IF(C66&gt;=Modélisation!$B$20,Modélisation!$A$20,IF(C66&gt;=Modélisation!$B$19,Modélisation!$A$19,IF(C66&gt;=Modélisation!$B$18,Modélisation!$A$18,Modélisation!$A$17)))),IF(Modélisation!$B$10=6,IF(C66&gt;=Modélisation!$B$22,Modélisation!$A$22,IF(C66&gt;=Modélisation!$B$21,Modélisation!$A$21,IF(C66&gt;=Modélisation!$B$20,Modélisation!$A$20,IF(C66&gt;=Modélisation!$B$19,Modélisation!$A$19,IF(C66&gt;=Modélisation!$B$18,Modélisation!$A$18,Modélisation!$A$17))))),IF(Modélisation!$B$10=7,IF(C66&gt;=Modélisation!$B$23,Modélisation!$A$23,IF(C66&gt;=Modélisation!$B$22,Modélisation!$A$22,IF(C66&gt;=Modélisation!$B$21,Modélisation!$A$21,IF(C66&gt;=Modélisation!$B$20,Modélisation!$A$20,IF(C66&gt;=Modélisation!$B$19,Modélisation!$A$19,IF(C66&gt;=Modélisation!$B$18,Modélisation!$A$18,Modélisation!$A$17))))))))))))</f>
        <v/>
      </c>
      <c r="F66" s="1" t="str">
        <f>IF(ISBLANK(C66),"",VLOOKUP(E66,Modélisation!$A$17:$H$23,8,FALSE))</f>
        <v/>
      </c>
      <c r="G66" s="4" t="str">
        <f>IF(ISBLANK(C66),"",IF(Modélisation!$B$3="Oui",IF(D66=Liste!$F$2,0%,VLOOKUP(D66,Modélisation!$A$69:$B$86,2,FALSE)),""))</f>
        <v/>
      </c>
      <c r="H66" s="1" t="str">
        <f>IF(ISBLANK(C66),"",IF(Modélisation!$B$3="Oui",F66*(1-G66),F66))</f>
        <v/>
      </c>
    </row>
    <row r="67" spans="1:8" x14ac:dyDescent="0.35">
      <c r="A67" s="2">
        <v>66</v>
      </c>
      <c r="B67" s="36"/>
      <c r="C67" s="39"/>
      <c r="D67" s="37"/>
      <c r="E67" s="1" t="str">
        <f>IF(ISBLANK(C67),"",IF(Modélisation!$B$10=3,IF(C67&gt;=Modélisation!$B$19,Modélisation!$A$19,IF(C67&gt;=Modélisation!$B$18,Modélisation!$A$18,Modélisation!$A$17)),IF(Modélisation!$B$10=4,IF(C67&gt;=Modélisation!$B$20,Modélisation!$A$20,IF(C67&gt;=Modélisation!$B$19,Modélisation!$A$19,IF(C67&gt;=Modélisation!$B$18,Modélisation!$A$18,Modélisation!$A$17))),IF(Modélisation!$B$10=5,IF(C67&gt;=Modélisation!$B$21,Modélisation!$A$21,IF(C67&gt;=Modélisation!$B$20,Modélisation!$A$20,IF(C67&gt;=Modélisation!$B$19,Modélisation!$A$19,IF(C67&gt;=Modélisation!$B$18,Modélisation!$A$18,Modélisation!$A$17)))),IF(Modélisation!$B$10=6,IF(C67&gt;=Modélisation!$B$22,Modélisation!$A$22,IF(C67&gt;=Modélisation!$B$21,Modélisation!$A$21,IF(C67&gt;=Modélisation!$B$20,Modélisation!$A$20,IF(C67&gt;=Modélisation!$B$19,Modélisation!$A$19,IF(C67&gt;=Modélisation!$B$18,Modélisation!$A$18,Modélisation!$A$17))))),IF(Modélisation!$B$10=7,IF(C67&gt;=Modélisation!$B$23,Modélisation!$A$23,IF(C67&gt;=Modélisation!$B$22,Modélisation!$A$22,IF(C67&gt;=Modélisation!$B$21,Modélisation!$A$21,IF(C67&gt;=Modélisation!$B$20,Modélisation!$A$20,IF(C67&gt;=Modélisation!$B$19,Modélisation!$A$19,IF(C67&gt;=Modélisation!$B$18,Modélisation!$A$18,Modélisation!$A$17))))))))))))</f>
        <v/>
      </c>
      <c r="F67" s="1" t="str">
        <f>IF(ISBLANK(C67),"",VLOOKUP(E67,Modélisation!$A$17:$H$23,8,FALSE))</f>
        <v/>
      </c>
      <c r="G67" s="4" t="str">
        <f>IF(ISBLANK(C67),"",IF(Modélisation!$B$3="Oui",IF(D67=Liste!$F$2,0%,VLOOKUP(D67,Modélisation!$A$69:$B$86,2,FALSE)),""))</f>
        <v/>
      </c>
      <c r="H67" s="1" t="str">
        <f>IF(ISBLANK(C67),"",IF(Modélisation!$B$3="Oui",F67*(1-G67),F67))</f>
        <v/>
      </c>
    </row>
    <row r="68" spans="1:8" x14ac:dyDescent="0.35">
      <c r="A68" s="2">
        <v>67</v>
      </c>
      <c r="B68" s="36"/>
      <c r="C68" s="39"/>
      <c r="D68" s="37"/>
      <c r="E68" s="1" t="str">
        <f>IF(ISBLANK(C68),"",IF(Modélisation!$B$10=3,IF(C68&gt;=Modélisation!$B$19,Modélisation!$A$19,IF(C68&gt;=Modélisation!$B$18,Modélisation!$A$18,Modélisation!$A$17)),IF(Modélisation!$B$10=4,IF(C68&gt;=Modélisation!$B$20,Modélisation!$A$20,IF(C68&gt;=Modélisation!$B$19,Modélisation!$A$19,IF(C68&gt;=Modélisation!$B$18,Modélisation!$A$18,Modélisation!$A$17))),IF(Modélisation!$B$10=5,IF(C68&gt;=Modélisation!$B$21,Modélisation!$A$21,IF(C68&gt;=Modélisation!$B$20,Modélisation!$A$20,IF(C68&gt;=Modélisation!$B$19,Modélisation!$A$19,IF(C68&gt;=Modélisation!$B$18,Modélisation!$A$18,Modélisation!$A$17)))),IF(Modélisation!$B$10=6,IF(C68&gt;=Modélisation!$B$22,Modélisation!$A$22,IF(C68&gt;=Modélisation!$B$21,Modélisation!$A$21,IF(C68&gt;=Modélisation!$B$20,Modélisation!$A$20,IF(C68&gt;=Modélisation!$B$19,Modélisation!$A$19,IF(C68&gt;=Modélisation!$B$18,Modélisation!$A$18,Modélisation!$A$17))))),IF(Modélisation!$B$10=7,IF(C68&gt;=Modélisation!$B$23,Modélisation!$A$23,IF(C68&gt;=Modélisation!$B$22,Modélisation!$A$22,IF(C68&gt;=Modélisation!$B$21,Modélisation!$A$21,IF(C68&gt;=Modélisation!$B$20,Modélisation!$A$20,IF(C68&gt;=Modélisation!$B$19,Modélisation!$A$19,IF(C68&gt;=Modélisation!$B$18,Modélisation!$A$18,Modélisation!$A$17))))))))))))</f>
        <v/>
      </c>
      <c r="F68" s="1" t="str">
        <f>IF(ISBLANK(C68),"",VLOOKUP(E68,Modélisation!$A$17:$H$23,8,FALSE))</f>
        <v/>
      </c>
      <c r="G68" s="4" t="str">
        <f>IF(ISBLANK(C68),"",IF(Modélisation!$B$3="Oui",IF(D68=Liste!$F$2,0%,VLOOKUP(D68,Modélisation!$A$69:$B$86,2,FALSE)),""))</f>
        <v/>
      </c>
      <c r="H68" s="1" t="str">
        <f>IF(ISBLANK(C68),"",IF(Modélisation!$B$3="Oui",F68*(1-G68),F68))</f>
        <v/>
      </c>
    </row>
    <row r="69" spans="1:8" x14ac:dyDescent="0.35">
      <c r="A69" s="2">
        <v>68</v>
      </c>
      <c r="B69" s="36"/>
      <c r="C69" s="39"/>
      <c r="D69" s="37"/>
      <c r="E69" s="1" t="str">
        <f>IF(ISBLANK(C69),"",IF(Modélisation!$B$10=3,IF(C69&gt;=Modélisation!$B$19,Modélisation!$A$19,IF(C69&gt;=Modélisation!$B$18,Modélisation!$A$18,Modélisation!$A$17)),IF(Modélisation!$B$10=4,IF(C69&gt;=Modélisation!$B$20,Modélisation!$A$20,IF(C69&gt;=Modélisation!$B$19,Modélisation!$A$19,IF(C69&gt;=Modélisation!$B$18,Modélisation!$A$18,Modélisation!$A$17))),IF(Modélisation!$B$10=5,IF(C69&gt;=Modélisation!$B$21,Modélisation!$A$21,IF(C69&gt;=Modélisation!$B$20,Modélisation!$A$20,IF(C69&gt;=Modélisation!$B$19,Modélisation!$A$19,IF(C69&gt;=Modélisation!$B$18,Modélisation!$A$18,Modélisation!$A$17)))),IF(Modélisation!$B$10=6,IF(C69&gt;=Modélisation!$B$22,Modélisation!$A$22,IF(C69&gt;=Modélisation!$B$21,Modélisation!$A$21,IF(C69&gt;=Modélisation!$B$20,Modélisation!$A$20,IF(C69&gt;=Modélisation!$B$19,Modélisation!$A$19,IF(C69&gt;=Modélisation!$B$18,Modélisation!$A$18,Modélisation!$A$17))))),IF(Modélisation!$B$10=7,IF(C69&gt;=Modélisation!$B$23,Modélisation!$A$23,IF(C69&gt;=Modélisation!$B$22,Modélisation!$A$22,IF(C69&gt;=Modélisation!$B$21,Modélisation!$A$21,IF(C69&gt;=Modélisation!$B$20,Modélisation!$A$20,IF(C69&gt;=Modélisation!$B$19,Modélisation!$A$19,IF(C69&gt;=Modélisation!$B$18,Modélisation!$A$18,Modélisation!$A$17))))))))))))</f>
        <v/>
      </c>
      <c r="F69" s="1" t="str">
        <f>IF(ISBLANK(C69),"",VLOOKUP(E69,Modélisation!$A$17:$H$23,8,FALSE))</f>
        <v/>
      </c>
      <c r="G69" s="4" t="str">
        <f>IF(ISBLANK(C69),"",IF(Modélisation!$B$3="Oui",IF(D69=Liste!$F$2,0%,VLOOKUP(D69,Modélisation!$A$69:$B$86,2,FALSE)),""))</f>
        <v/>
      </c>
      <c r="H69" s="1" t="str">
        <f>IF(ISBLANK(C69),"",IF(Modélisation!$B$3="Oui",F69*(1-G69),F69))</f>
        <v/>
      </c>
    </row>
    <row r="70" spans="1:8" x14ac:dyDescent="0.35">
      <c r="A70" s="2">
        <v>69</v>
      </c>
      <c r="B70" s="36"/>
      <c r="C70" s="39"/>
      <c r="D70" s="37"/>
      <c r="E70" s="1" t="str">
        <f>IF(ISBLANK(C70),"",IF(Modélisation!$B$10=3,IF(C70&gt;=Modélisation!$B$19,Modélisation!$A$19,IF(C70&gt;=Modélisation!$B$18,Modélisation!$A$18,Modélisation!$A$17)),IF(Modélisation!$B$10=4,IF(C70&gt;=Modélisation!$B$20,Modélisation!$A$20,IF(C70&gt;=Modélisation!$B$19,Modélisation!$A$19,IF(C70&gt;=Modélisation!$B$18,Modélisation!$A$18,Modélisation!$A$17))),IF(Modélisation!$B$10=5,IF(C70&gt;=Modélisation!$B$21,Modélisation!$A$21,IF(C70&gt;=Modélisation!$B$20,Modélisation!$A$20,IF(C70&gt;=Modélisation!$B$19,Modélisation!$A$19,IF(C70&gt;=Modélisation!$B$18,Modélisation!$A$18,Modélisation!$A$17)))),IF(Modélisation!$B$10=6,IF(C70&gt;=Modélisation!$B$22,Modélisation!$A$22,IF(C70&gt;=Modélisation!$B$21,Modélisation!$A$21,IF(C70&gt;=Modélisation!$B$20,Modélisation!$A$20,IF(C70&gt;=Modélisation!$B$19,Modélisation!$A$19,IF(C70&gt;=Modélisation!$B$18,Modélisation!$A$18,Modélisation!$A$17))))),IF(Modélisation!$B$10=7,IF(C70&gt;=Modélisation!$B$23,Modélisation!$A$23,IF(C70&gt;=Modélisation!$B$22,Modélisation!$A$22,IF(C70&gt;=Modélisation!$B$21,Modélisation!$A$21,IF(C70&gt;=Modélisation!$B$20,Modélisation!$A$20,IF(C70&gt;=Modélisation!$B$19,Modélisation!$A$19,IF(C70&gt;=Modélisation!$B$18,Modélisation!$A$18,Modélisation!$A$17))))))))))))</f>
        <v/>
      </c>
      <c r="F70" s="1" t="str">
        <f>IF(ISBLANK(C70),"",VLOOKUP(E70,Modélisation!$A$17:$H$23,8,FALSE))</f>
        <v/>
      </c>
      <c r="G70" s="4" t="str">
        <f>IF(ISBLANK(C70),"",IF(Modélisation!$B$3="Oui",IF(D70=Liste!$F$2,0%,VLOOKUP(D70,Modélisation!$A$69:$B$86,2,FALSE)),""))</f>
        <v/>
      </c>
      <c r="H70" s="1" t="str">
        <f>IF(ISBLANK(C70),"",IF(Modélisation!$B$3="Oui",F70*(1-G70),F70))</f>
        <v/>
      </c>
    </row>
    <row r="71" spans="1:8" x14ac:dyDescent="0.35">
      <c r="A71" s="2">
        <v>70</v>
      </c>
      <c r="B71" s="36"/>
      <c r="C71" s="39"/>
      <c r="D71" s="37"/>
      <c r="E71" s="1" t="str">
        <f>IF(ISBLANK(C71),"",IF(Modélisation!$B$10=3,IF(C71&gt;=Modélisation!$B$19,Modélisation!$A$19,IF(C71&gt;=Modélisation!$B$18,Modélisation!$A$18,Modélisation!$A$17)),IF(Modélisation!$B$10=4,IF(C71&gt;=Modélisation!$B$20,Modélisation!$A$20,IF(C71&gt;=Modélisation!$B$19,Modélisation!$A$19,IF(C71&gt;=Modélisation!$B$18,Modélisation!$A$18,Modélisation!$A$17))),IF(Modélisation!$B$10=5,IF(C71&gt;=Modélisation!$B$21,Modélisation!$A$21,IF(C71&gt;=Modélisation!$B$20,Modélisation!$A$20,IF(C71&gt;=Modélisation!$B$19,Modélisation!$A$19,IF(C71&gt;=Modélisation!$B$18,Modélisation!$A$18,Modélisation!$A$17)))),IF(Modélisation!$B$10=6,IF(C71&gt;=Modélisation!$B$22,Modélisation!$A$22,IF(C71&gt;=Modélisation!$B$21,Modélisation!$A$21,IF(C71&gt;=Modélisation!$B$20,Modélisation!$A$20,IF(C71&gt;=Modélisation!$B$19,Modélisation!$A$19,IF(C71&gt;=Modélisation!$B$18,Modélisation!$A$18,Modélisation!$A$17))))),IF(Modélisation!$B$10=7,IF(C71&gt;=Modélisation!$B$23,Modélisation!$A$23,IF(C71&gt;=Modélisation!$B$22,Modélisation!$A$22,IF(C71&gt;=Modélisation!$B$21,Modélisation!$A$21,IF(C71&gt;=Modélisation!$B$20,Modélisation!$A$20,IF(C71&gt;=Modélisation!$B$19,Modélisation!$A$19,IF(C71&gt;=Modélisation!$B$18,Modélisation!$A$18,Modélisation!$A$17))))))))))))</f>
        <v/>
      </c>
      <c r="F71" s="1" t="str">
        <f>IF(ISBLANK(C71),"",VLOOKUP(E71,Modélisation!$A$17:$H$23,8,FALSE))</f>
        <v/>
      </c>
      <c r="G71" s="4" t="str">
        <f>IF(ISBLANK(C71),"",IF(Modélisation!$B$3="Oui",IF(D71=Liste!$F$2,0%,VLOOKUP(D71,Modélisation!$A$69:$B$86,2,FALSE)),""))</f>
        <v/>
      </c>
      <c r="H71" s="1" t="str">
        <f>IF(ISBLANK(C71),"",IF(Modélisation!$B$3="Oui",F71*(1-G71),F71))</f>
        <v/>
      </c>
    </row>
    <row r="72" spans="1:8" x14ac:dyDescent="0.35">
      <c r="A72" s="2">
        <v>71</v>
      </c>
      <c r="B72" s="36"/>
      <c r="C72" s="39"/>
      <c r="D72" s="37"/>
      <c r="E72" s="1" t="str">
        <f>IF(ISBLANK(C72),"",IF(Modélisation!$B$10=3,IF(C72&gt;=Modélisation!$B$19,Modélisation!$A$19,IF(C72&gt;=Modélisation!$B$18,Modélisation!$A$18,Modélisation!$A$17)),IF(Modélisation!$B$10=4,IF(C72&gt;=Modélisation!$B$20,Modélisation!$A$20,IF(C72&gt;=Modélisation!$B$19,Modélisation!$A$19,IF(C72&gt;=Modélisation!$B$18,Modélisation!$A$18,Modélisation!$A$17))),IF(Modélisation!$B$10=5,IF(C72&gt;=Modélisation!$B$21,Modélisation!$A$21,IF(C72&gt;=Modélisation!$B$20,Modélisation!$A$20,IF(C72&gt;=Modélisation!$B$19,Modélisation!$A$19,IF(C72&gt;=Modélisation!$B$18,Modélisation!$A$18,Modélisation!$A$17)))),IF(Modélisation!$B$10=6,IF(C72&gt;=Modélisation!$B$22,Modélisation!$A$22,IF(C72&gt;=Modélisation!$B$21,Modélisation!$A$21,IF(C72&gt;=Modélisation!$B$20,Modélisation!$A$20,IF(C72&gt;=Modélisation!$B$19,Modélisation!$A$19,IF(C72&gt;=Modélisation!$B$18,Modélisation!$A$18,Modélisation!$A$17))))),IF(Modélisation!$B$10=7,IF(C72&gt;=Modélisation!$B$23,Modélisation!$A$23,IF(C72&gt;=Modélisation!$B$22,Modélisation!$A$22,IF(C72&gt;=Modélisation!$B$21,Modélisation!$A$21,IF(C72&gt;=Modélisation!$B$20,Modélisation!$A$20,IF(C72&gt;=Modélisation!$B$19,Modélisation!$A$19,IF(C72&gt;=Modélisation!$B$18,Modélisation!$A$18,Modélisation!$A$17))))))))))))</f>
        <v/>
      </c>
      <c r="F72" s="1" t="str">
        <f>IF(ISBLANK(C72),"",VLOOKUP(E72,Modélisation!$A$17:$H$23,8,FALSE))</f>
        <v/>
      </c>
      <c r="G72" s="4" t="str">
        <f>IF(ISBLANK(C72),"",IF(Modélisation!$B$3="Oui",IF(D72=Liste!$F$2,0%,VLOOKUP(D72,Modélisation!$A$69:$B$86,2,FALSE)),""))</f>
        <v/>
      </c>
      <c r="H72" s="1" t="str">
        <f>IF(ISBLANK(C72),"",IF(Modélisation!$B$3="Oui",F72*(1-G72),F72))</f>
        <v/>
      </c>
    </row>
    <row r="73" spans="1:8" x14ac:dyDescent="0.35">
      <c r="A73" s="2">
        <v>72</v>
      </c>
      <c r="B73" s="36"/>
      <c r="C73" s="39"/>
      <c r="D73" s="37"/>
      <c r="E73" s="1" t="str">
        <f>IF(ISBLANK(C73),"",IF(Modélisation!$B$10=3,IF(C73&gt;=Modélisation!$B$19,Modélisation!$A$19,IF(C73&gt;=Modélisation!$B$18,Modélisation!$A$18,Modélisation!$A$17)),IF(Modélisation!$B$10=4,IF(C73&gt;=Modélisation!$B$20,Modélisation!$A$20,IF(C73&gt;=Modélisation!$B$19,Modélisation!$A$19,IF(C73&gt;=Modélisation!$B$18,Modélisation!$A$18,Modélisation!$A$17))),IF(Modélisation!$B$10=5,IF(C73&gt;=Modélisation!$B$21,Modélisation!$A$21,IF(C73&gt;=Modélisation!$B$20,Modélisation!$A$20,IF(C73&gt;=Modélisation!$B$19,Modélisation!$A$19,IF(C73&gt;=Modélisation!$B$18,Modélisation!$A$18,Modélisation!$A$17)))),IF(Modélisation!$B$10=6,IF(C73&gt;=Modélisation!$B$22,Modélisation!$A$22,IF(C73&gt;=Modélisation!$B$21,Modélisation!$A$21,IF(C73&gt;=Modélisation!$B$20,Modélisation!$A$20,IF(C73&gt;=Modélisation!$B$19,Modélisation!$A$19,IF(C73&gt;=Modélisation!$B$18,Modélisation!$A$18,Modélisation!$A$17))))),IF(Modélisation!$B$10=7,IF(C73&gt;=Modélisation!$B$23,Modélisation!$A$23,IF(C73&gt;=Modélisation!$B$22,Modélisation!$A$22,IF(C73&gt;=Modélisation!$B$21,Modélisation!$A$21,IF(C73&gt;=Modélisation!$B$20,Modélisation!$A$20,IF(C73&gt;=Modélisation!$B$19,Modélisation!$A$19,IF(C73&gt;=Modélisation!$B$18,Modélisation!$A$18,Modélisation!$A$17))))))))))))</f>
        <v/>
      </c>
      <c r="F73" s="1" t="str">
        <f>IF(ISBLANK(C73),"",VLOOKUP(E73,Modélisation!$A$17:$H$23,8,FALSE))</f>
        <v/>
      </c>
      <c r="G73" s="4" t="str">
        <f>IF(ISBLANK(C73),"",IF(Modélisation!$B$3="Oui",IF(D73=Liste!$F$2,0%,VLOOKUP(D73,Modélisation!$A$69:$B$86,2,FALSE)),""))</f>
        <v/>
      </c>
      <c r="H73" s="1" t="str">
        <f>IF(ISBLANK(C73),"",IF(Modélisation!$B$3="Oui",F73*(1-G73),F73))</f>
        <v/>
      </c>
    </row>
    <row r="74" spans="1:8" x14ac:dyDescent="0.35">
      <c r="A74" s="2">
        <v>73</v>
      </c>
      <c r="B74" s="36"/>
      <c r="C74" s="39"/>
      <c r="D74" s="37"/>
      <c r="E74" s="1" t="str">
        <f>IF(ISBLANK(C74),"",IF(Modélisation!$B$10=3,IF(C74&gt;=Modélisation!$B$19,Modélisation!$A$19,IF(C74&gt;=Modélisation!$B$18,Modélisation!$A$18,Modélisation!$A$17)),IF(Modélisation!$B$10=4,IF(C74&gt;=Modélisation!$B$20,Modélisation!$A$20,IF(C74&gt;=Modélisation!$B$19,Modélisation!$A$19,IF(C74&gt;=Modélisation!$B$18,Modélisation!$A$18,Modélisation!$A$17))),IF(Modélisation!$B$10=5,IF(C74&gt;=Modélisation!$B$21,Modélisation!$A$21,IF(C74&gt;=Modélisation!$B$20,Modélisation!$A$20,IF(C74&gt;=Modélisation!$B$19,Modélisation!$A$19,IF(C74&gt;=Modélisation!$B$18,Modélisation!$A$18,Modélisation!$A$17)))),IF(Modélisation!$B$10=6,IF(C74&gt;=Modélisation!$B$22,Modélisation!$A$22,IF(C74&gt;=Modélisation!$B$21,Modélisation!$A$21,IF(C74&gt;=Modélisation!$B$20,Modélisation!$A$20,IF(C74&gt;=Modélisation!$B$19,Modélisation!$A$19,IF(C74&gt;=Modélisation!$B$18,Modélisation!$A$18,Modélisation!$A$17))))),IF(Modélisation!$B$10=7,IF(C74&gt;=Modélisation!$B$23,Modélisation!$A$23,IF(C74&gt;=Modélisation!$B$22,Modélisation!$A$22,IF(C74&gt;=Modélisation!$B$21,Modélisation!$A$21,IF(C74&gt;=Modélisation!$B$20,Modélisation!$A$20,IF(C74&gt;=Modélisation!$B$19,Modélisation!$A$19,IF(C74&gt;=Modélisation!$B$18,Modélisation!$A$18,Modélisation!$A$17))))))))))))</f>
        <v/>
      </c>
      <c r="F74" s="1" t="str">
        <f>IF(ISBLANK(C74),"",VLOOKUP(E74,Modélisation!$A$17:$H$23,8,FALSE))</f>
        <v/>
      </c>
      <c r="G74" s="4" t="str">
        <f>IF(ISBLANK(C74),"",IF(Modélisation!$B$3="Oui",IF(D74=Liste!$F$2,0%,VLOOKUP(D74,Modélisation!$A$69:$B$86,2,FALSE)),""))</f>
        <v/>
      </c>
      <c r="H74" s="1" t="str">
        <f>IF(ISBLANK(C74),"",IF(Modélisation!$B$3="Oui",F74*(1-G74),F74))</f>
        <v/>
      </c>
    </row>
    <row r="75" spans="1:8" x14ac:dyDescent="0.35">
      <c r="A75" s="2">
        <v>74</v>
      </c>
      <c r="B75" s="36"/>
      <c r="C75" s="39"/>
      <c r="D75" s="37"/>
      <c r="E75" s="1" t="str">
        <f>IF(ISBLANK(C75),"",IF(Modélisation!$B$10=3,IF(C75&gt;=Modélisation!$B$19,Modélisation!$A$19,IF(C75&gt;=Modélisation!$B$18,Modélisation!$A$18,Modélisation!$A$17)),IF(Modélisation!$B$10=4,IF(C75&gt;=Modélisation!$B$20,Modélisation!$A$20,IF(C75&gt;=Modélisation!$B$19,Modélisation!$A$19,IF(C75&gt;=Modélisation!$B$18,Modélisation!$A$18,Modélisation!$A$17))),IF(Modélisation!$B$10=5,IF(C75&gt;=Modélisation!$B$21,Modélisation!$A$21,IF(C75&gt;=Modélisation!$B$20,Modélisation!$A$20,IF(C75&gt;=Modélisation!$B$19,Modélisation!$A$19,IF(C75&gt;=Modélisation!$B$18,Modélisation!$A$18,Modélisation!$A$17)))),IF(Modélisation!$B$10=6,IF(C75&gt;=Modélisation!$B$22,Modélisation!$A$22,IF(C75&gt;=Modélisation!$B$21,Modélisation!$A$21,IF(C75&gt;=Modélisation!$B$20,Modélisation!$A$20,IF(C75&gt;=Modélisation!$B$19,Modélisation!$A$19,IF(C75&gt;=Modélisation!$B$18,Modélisation!$A$18,Modélisation!$A$17))))),IF(Modélisation!$B$10=7,IF(C75&gt;=Modélisation!$B$23,Modélisation!$A$23,IF(C75&gt;=Modélisation!$B$22,Modélisation!$A$22,IF(C75&gt;=Modélisation!$B$21,Modélisation!$A$21,IF(C75&gt;=Modélisation!$B$20,Modélisation!$A$20,IF(C75&gt;=Modélisation!$B$19,Modélisation!$A$19,IF(C75&gt;=Modélisation!$B$18,Modélisation!$A$18,Modélisation!$A$17))))))))))))</f>
        <v/>
      </c>
      <c r="F75" s="1" t="str">
        <f>IF(ISBLANK(C75),"",VLOOKUP(E75,Modélisation!$A$17:$H$23,8,FALSE))</f>
        <v/>
      </c>
      <c r="G75" s="4" t="str">
        <f>IF(ISBLANK(C75),"",IF(Modélisation!$B$3="Oui",IF(D75=Liste!$F$2,0%,VLOOKUP(D75,Modélisation!$A$69:$B$86,2,FALSE)),""))</f>
        <v/>
      </c>
      <c r="H75" s="1" t="str">
        <f>IF(ISBLANK(C75),"",IF(Modélisation!$B$3="Oui",F75*(1-G75),F75))</f>
        <v/>
      </c>
    </row>
    <row r="76" spans="1:8" x14ac:dyDescent="0.35">
      <c r="A76" s="2">
        <v>75</v>
      </c>
      <c r="B76" s="36"/>
      <c r="C76" s="39"/>
      <c r="D76" s="37"/>
      <c r="E76" s="1" t="str">
        <f>IF(ISBLANK(C76),"",IF(Modélisation!$B$10=3,IF(C76&gt;=Modélisation!$B$19,Modélisation!$A$19,IF(C76&gt;=Modélisation!$B$18,Modélisation!$A$18,Modélisation!$A$17)),IF(Modélisation!$B$10=4,IF(C76&gt;=Modélisation!$B$20,Modélisation!$A$20,IF(C76&gt;=Modélisation!$B$19,Modélisation!$A$19,IF(C76&gt;=Modélisation!$B$18,Modélisation!$A$18,Modélisation!$A$17))),IF(Modélisation!$B$10=5,IF(C76&gt;=Modélisation!$B$21,Modélisation!$A$21,IF(C76&gt;=Modélisation!$B$20,Modélisation!$A$20,IF(C76&gt;=Modélisation!$B$19,Modélisation!$A$19,IF(C76&gt;=Modélisation!$B$18,Modélisation!$A$18,Modélisation!$A$17)))),IF(Modélisation!$B$10=6,IF(C76&gt;=Modélisation!$B$22,Modélisation!$A$22,IF(C76&gt;=Modélisation!$B$21,Modélisation!$A$21,IF(C76&gt;=Modélisation!$B$20,Modélisation!$A$20,IF(C76&gt;=Modélisation!$B$19,Modélisation!$A$19,IF(C76&gt;=Modélisation!$B$18,Modélisation!$A$18,Modélisation!$A$17))))),IF(Modélisation!$B$10=7,IF(C76&gt;=Modélisation!$B$23,Modélisation!$A$23,IF(C76&gt;=Modélisation!$B$22,Modélisation!$A$22,IF(C76&gt;=Modélisation!$B$21,Modélisation!$A$21,IF(C76&gt;=Modélisation!$B$20,Modélisation!$A$20,IF(C76&gt;=Modélisation!$B$19,Modélisation!$A$19,IF(C76&gt;=Modélisation!$B$18,Modélisation!$A$18,Modélisation!$A$17))))))))))))</f>
        <v/>
      </c>
      <c r="F76" s="1" t="str">
        <f>IF(ISBLANK(C76),"",VLOOKUP(E76,Modélisation!$A$17:$H$23,8,FALSE))</f>
        <v/>
      </c>
      <c r="G76" s="4" t="str">
        <f>IF(ISBLANK(C76),"",IF(Modélisation!$B$3="Oui",IF(D76=Liste!$F$2,0%,VLOOKUP(D76,Modélisation!$A$69:$B$86,2,FALSE)),""))</f>
        <v/>
      </c>
      <c r="H76" s="1" t="str">
        <f>IF(ISBLANK(C76),"",IF(Modélisation!$B$3="Oui",F76*(1-G76),F76))</f>
        <v/>
      </c>
    </row>
    <row r="77" spans="1:8" x14ac:dyDescent="0.35">
      <c r="A77" s="2">
        <v>76</v>
      </c>
      <c r="B77" s="36"/>
      <c r="C77" s="39"/>
      <c r="D77" s="37"/>
      <c r="E77" s="1" t="str">
        <f>IF(ISBLANK(C77),"",IF(Modélisation!$B$10=3,IF(C77&gt;=Modélisation!$B$19,Modélisation!$A$19,IF(C77&gt;=Modélisation!$B$18,Modélisation!$A$18,Modélisation!$A$17)),IF(Modélisation!$B$10=4,IF(C77&gt;=Modélisation!$B$20,Modélisation!$A$20,IF(C77&gt;=Modélisation!$B$19,Modélisation!$A$19,IF(C77&gt;=Modélisation!$B$18,Modélisation!$A$18,Modélisation!$A$17))),IF(Modélisation!$B$10=5,IF(C77&gt;=Modélisation!$B$21,Modélisation!$A$21,IF(C77&gt;=Modélisation!$B$20,Modélisation!$A$20,IF(C77&gt;=Modélisation!$B$19,Modélisation!$A$19,IF(C77&gt;=Modélisation!$B$18,Modélisation!$A$18,Modélisation!$A$17)))),IF(Modélisation!$B$10=6,IF(C77&gt;=Modélisation!$B$22,Modélisation!$A$22,IF(C77&gt;=Modélisation!$B$21,Modélisation!$A$21,IF(C77&gt;=Modélisation!$B$20,Modélisation!$A$20,IF(C77&gt;=Modélisation!$B$19,Modélisation!$A$19,IF(C77&gt;=Modélisation!$B$18,Modélisation!$A$18,Modélisation!$A$17))))),IF(Modélisation!$B$10=7,IF(C77&gt;=Modélisation!$B$23,Modélisation!$A$23,IF(C77&gt;=Modélisation!$B$22,Modélisation!$A$22,IF(C77&gt;=Modélisation!$B$21,Modélisation!$A$21,IF(C77&gt;=Modélisation!$B$20,Modélisation!$A$20,IF(C77&gt;=Modélisation!$B$19,Modélisation!$A$19,IF(C77&gt;=Modélisation!$B$18,Modélisation!$A$18,Modélisation!$A$17))))))))))))</f>
        <v/>
      </c>
      <c r="F77" s="1" t="str">
        <f>IF(ISBLANK(C77),"",VLOOKUP(E77,Modélisation!$A$17:$H$23,8,FALSE))</f>
        <v/>
      </c>
      <c r="G77" s="4" t="str">
        <f>IF(ISBLANK(C77),"",IF(Modélisation!$B$3="Oui",IF(D77=Liste!$F$2,0%,VLOOKUP(D77,Modélisation!$A$69:$B$86,2,FALSE)),""))</f>
        <v/>
      </c>
      <c r="H77" s="1" t="str">
        <f>IF(ISBLANK(C77),"",IF(Modélisation!$B$3="Oui",F77*(1-G77),F77))</f>
        <v/>
      </c>
    </row>
    <row r="78" spans="1:8" x14ac:dyDescent="0.35">
      <c r="A78" s="2">
        <v>77</v>
      </c>
      <c r="B78" s="36"/>
      <c r="C78" s="39"/>
      <c r="D78" s="37"/>
      <c r="E78" s="1" t="str">
        <f>IF(ISBLANK(C78),"",IF(Modélisation!$B$10=3,IF(C78&gt;=Modélisation!$B$19,Modélisation!$A$19,IF(C78&gt;=Modélisation!$B$18,Modélisation!$A$18,Modélisation!$A$17)),IF(Modélisation!$B$10=4,IF(C78&gt;=Modélisation!$B$20,Modélisation!$A$20,IF(C78&gt;=Modélisation!$B$19,Modélisation!$A$19,IF(C78&gt;=Modélisation!$B$18,Modélisation!$A$18,Modélisation!$A$17))),IF(Modélisation!$B$10=5,IF(C78&gt;=Modélisation!$B$21,Modélisation!$A$21,IF(C78&gt;=Modélisation!$B$20,Modélisation!$A$20,IF(C78&gt;=Modélisation!$B$19,Modélisation!$A$19,IF(C78&gt;=Modélisation!$B$18,Modélisation!$A$18,Modélisation!$A$17)))),IF(Modélisation!$B$10=6,IF(C78&gt;=Modélisation!$B$22,Modélisation!$A$22,IF(C78&gt;=Modélisation!$B$21,Modélisation!$A$21,IF(C78&gt;=Modélisation!$B$20,Modélisation!$A$20,IF(C78&gt;=Modélisation!$B$19,Modélisation!$A$19,IF(C78&gt;=Modélisation!$B$18,Modélisation!$A$18,Modélisation!$A$17))))),IF(Modélisation!$B$10=7,IF(C78&gt;=Modélisation!$B$23,Modélisation!$A$23,IF(C78&gt;=Modélisation!$B$22,Modélisation!$A$22,IF(C78&gt;=Modélisation!$B$21,Modélisation!$A$21,IF(C78&gt;=Modélisation!$B$20,Modélisation!$A$20,IF(C78&gt;=Modélisation!$B$19,Modélisation!$A$19,IF(C78&gt;=Modélisation!$B$18,Modélisation!$A$18,Modélisation!$A$17))))))))))))</f>
        <v/>
      </c>
      <c r="F78" s="1" t="str">
        <f>IF(ISBLANK(C78),"",VLOOKUP(E78,Modélisation!$A$17:$H$23,8,FALSE))</f>
        <v/>
      </c>
      <c r="G78" s="4" t="str">
        <f>IF(ISBLANK(C78),"",IF(Modélisation!$B$3="Oui",IF(D78=Liste!$F$2,0%,VLOOKUP(D78,Modélisation!$A$69:$B$86,2,FALSE)),""))</f>
        <v/>
      </c>
      <c r="H78" s="1" t="str">
        <f>IF(ISBLANK(C78),"",IF(Modélisation!$B$3="Oui",F78*(1-G78),F78))</f>
        <v/>
      </c>
    </row>
    <row r="79" spans="1:8" x14ac:dyDescent="0.35">
      <c r="A79" s="2">
        <v>78</v>
      </c>
      <c r="B79" s="36"/>
      <c r="C79" s="39"/>
      <c r="D79" s="37"/>
      <c r="E79" s="1" t="str">
        <f>IF(ISBLANK(C79),"",IF(Modélisation!$B$10=3,IF(C79&gt;=Modélisation!$B$19,Modélisation!$A$19,IF(C79&gt;=Modélisation!$B$18,Modélisation!$A$18,Modélisation!$A$17)),IF(Modélisation!$B$10=4,IF(C79&gt;=Modélisation!$B$20,Modélisation!$A$20,IF(C79&gt;=Modélisation!$B$19,Modélisation!$A$19,IF(C79&gt;=Modélisation!$B$18,Modélisation!$A$18,Modélisation!$A$17))),IF(Modélisation!$B$10=5,IF(C79&gt;=Modélisation!$B$21,Modélisation!$A$21,IF(C79&gt;=Modélisation!$B$20,Modélisation!$A$20,IF(C79&gt;=Modélisation!$B$19,Modélisation!$A$19,IF(C79&gt;=Modélisation!$B$18,Modélisation!$A$18,Modélisation!$A$17)))),IF(Modélisation!$B$10=6,IF(C79&gt;=Modélisation!$B$22,Modélisation!$A$22,IF(C79&gt;=Modélisation!$B$21,Modélisation!$A$21,IF(C79&gt;=Modélisation!$B$20,Modélisation!$A$20,IF(C79&gt;=Modélisation!$B$19,Modélisation!$A$19,IF(C79&gt;=Modélisation!$B$18,Modélisation!$A$18,Modélisation!$A$17))))),IF(Modélisation!$B$10=7,IF(C79&gt;=Modélisation!$B$23,Modélisation!$A$23,IF(C79&gt;=Modélisation!$B$22,Modélisation!$A$22,IF(C79&gt;=Modélisation!$B$21,Modélisation!$A$21,IF(C79&gt;=Modélisation!$B$20,Modélisation!$A$20,IF(C79&gt;=Modélisation!$B$19,Modélisation!$A$19,IF(C79&gt;=Modélisation!$B$18,Modélisation!$A$18,Modélisation!$A$17))))))))))))</f>
        <v/>
      </c>
      <c r="F79" s="1" t="str">
        <f>IF(ISBLANK(C79),"",VLOOKUP(E79,Modélisation!$A$17:$H$23,8,FALSE))</f>
        <v/>
      </c>
      <c r="G79" s="4" t="str">
        <f>IF(ISBLANK(C79),"",IF(Modélisation!$B$3="Oui",IF(D79=Liste!$F$2,0%,VLOOKUP(D79,Modélisation!$A$69:$B$86,2,FALSE)),""))</f>
        <v/>
      </c>
      <c r="H79" s="1" t="str">
        <f>IF(ISBLANK(C79),"",IF(Modélisation!$B$3="Oui",F79*(1-G79),F79))</f>
        <v/>
      </c>
    </row>
    <row r="80" spans="1:8" x14ac:dyDescent="0.35">
      <c r="A80" s="2">
        <v>79</v>
      </c>
      <c r="B80" s="36"/>
      <c r="C80" s="39"/>
      <c r="D80" s="37"/>
      <c r="E80" s="1" t="str">
        <f>IF(ISBLANK(C80),"",IF(Modélisation!$B$10=3,IF(C80&gt;=Modélisation!$B$19,Modélisation!$A$19,IF(C80&gt;=Modélisation!$B$18,Modélisation!$A$18,Modélisation!$A$17)),IF(Modélisation!$B$10=4,IF(C80&gt;=Modélisation!$B$20,Modélisation!$A$20,IF(C80&gt;=Modélisation!$B$19,Modélisation!$A$19,IF(C80&gt;=Modélisation!$B$18,Modélisation!$A$18,Modélisation!$A$17))),IF(Modélisation!$B$10=5,IF(C80&gt;=Modélisation!$B$21,Modélisation!$A$21,IF(C80&gt;=Modélisation!$B$20,Modélisation!$A$20,IF(C80&gt;=Modélisation!$B$19,Modélisation!$A$19,IF(C80&gt;=Modélisation!$B$18,Modélisation!$A$18,Modélisation!$A$17)))),IF(Modélisation!$B$10=6,IF(C80&gt;=Modélisation!$B$22,Modélisation!$A$22,IF(C80&gt;=Modélisation!$B$21,Modélisation!$A$21,IF(C80&gt;=Modélisation!$B$20,Modélisation!$A$20,IF(C80&gt;=Modélisation!$B$19,Modélisation!$A$19,IF(C80&gt;=Modélisation!$B$18,Modélisation!$A$18,Modélisation!$A$17))))),IF(Modélisation!$B$10=7,IF(C80&gt;=Modélisation!$B$23,Modélisation!$A$23,IF(C80&gt;=Modélisation!$B$22,Modélisation!$A$22,IF(C80&gt;=Modélisation!$B$21,Modélisation!$A$21,IF(C80&gt;=Modélisation!$B$20,Modélisation!$A$20,IF(C80&gt;=Modélisation!$B$19,Modélisation!$A$19,IF(C80&gt;=Modélisation!$B$18,Modélisation!$A$18,Modélisation!$A$17))))))))))))</f>
        <v/>
      </c>
      <c r="F80" s="1" t="str">
        <f>IF(ISBLANK(C80),"",VLOOKUP(E80,Modélisation!$A$17:$H$23,8,FALSE))</f>
        <v/>
      </c>
      <c r="G80" s="4" t="str">
        <f>IF(ISBLANK(C80),"",IF(Modélisation!$B$3="Oui",IF(D80=Liste!$F$2,0%,VLOOKUP(D80,Modélisation!$A$69:$B$86,2,FALSE)),""))</f>
        <v/>
      </c>
      <c r="H80" s="1" t="str">
        <f>IF(ISBLANK(C80),"",IF(Modélisation!$B$3="Oui",F80*(1-G80),F80))</f>
        <v/>
      </c>
    </row>
    <row r="81" spans="1:8" x14ac:dyDescent="0.35">
      <c r="A81" s="2">
        <v>80</v>
      </c>
      <c r="B81" s="36"/>
      <c r="C81" s="39"/>
      <c r="D81" s="37"/>
      <c r="E81" s="1" t="str">
        <f>IF(ISBLANK(C81),"",IF(Modélisation!$B$10=3,IF(C81&gt;=Modélisation!$B$19,Modélisation!$A$19,IF(C81&gt;=Modélisation!$B$18,Modélisation!$A$18,Modélisation!$A$17)),IF(Modélisation!$B$10=4,IF(C81&gt;=Modélisation!$B$20,Modélisation!$A$20,IF(C81&gt;=Modélisation!$B$19,Modélisation!$A$19,IF(C81&gt;=Modélisation!$B$18,Modélisation!$A$18,Modélisation!$A$17))),IF(Modélisation!$B$10=5,IF(C81&gt;=Modélisation!$B$21,Modélisation!$A$21,IF(C81&gt;=Modélisation!$B$20,Modélisation!$A$20,IF(C81&gt;=Modélisation!$B$19,Modélisation!$A$19,IF(C81&gt;=Modélisation!$B$18,Modélisation!$A$18,Modélisation!$A$17)))),IF(Modélisation!$B$10=6,IF(C81&gt;=Modélisation!$B$22,Modélisation!$A$22,IF(C81&gt;=Modélisation!$B$21,Modélisation!$A$21,IF(C81&gt;=Modélisation!$B$20,Modélisation!$A$20,IF(C81&gt;=Modélisation!$B$19,Modélisation!$A$19,IF(C81&gt;=Modélisation!$B$18,Modélisation!$A$18,Modélisation!$A$17))))),IF(Modélisation!$B$10=7,IF(C81&gt;=Modélisation!$B$23,Modélisation!$A$23,IF(C81&gt;=Modélisation!$B$22,Modélisation!$A$22,IF(C81&gt;=Modélisation!$B$21,Modélisation!$A$21,IF(C81&gt;=Modélisation!$B$20,Modélisation!$A$20,IF(C81&gt;=Modélisation!$B$19,Modélisation!$A$19,IF(C81&gt;=Modélisation!$B$18,Modélisation!$A$18,Modélisation!$A$17))))))))))))</f>
        <v/>
      </c>
      <c r="F81" s="1" t="str">
        <f>IF(ISBLANK(C81),"",VLOOKUP(E81,Modélisation!$A$17:$H$23,8,FALSE))</f>
        <v/>
      </c>
      <c r="G81" s="4" t="str">
        <f>IF(ISBLANK(C81),"",IF(Modélisation!$B$3="Oui",IF(D81=Liste!$F$2,0%,VLOOKUP(D81,Modélisation!$A$69:$B$86,2,FALSE)),""))</f>
        <v/>
      </c>
      <c r="H81" s="1" t="str">
        <f>IF(ISBLANK(C81),"",IF(Modélisation!$B$3="Oui",F81*(1-G81),F81))</f>
        <v/>
      </c>
    </row>
    <row r="82" spans="1:8" x14ac:dyDescent="0.35">
      <c r="A82" s="2">
        <v>81</v>
      </c>
      <c r="B82" s="36"/>
      <c r="C82" s="39"/>
      <c r="D82" s="37"/>
      <c r="E82" s="1" t="str">
        <f>IF(ISBLANK(C82),"",IF(Modélisation!$B$10=3,IF(C82&gt;=Modélisation!$B$19,Modélisation!$A$19,IF(C82&gt;=Modélisation!$B$18,Modélisation!$A$18,Modélisation!$A$17)),IF(Modélisation!$B$10=4,IF(C82&gt;=Modélisation!$B$20,Modélisation!$A$20,IF(C82&gt;=Modélisation!$B$19,Modélisation!$A$19,IF(C82&gt;=Modélisation!$B$18,Modélisation!$A$18,Modélisation!$A$17))),IF(Modélisation!$B$10=5,IF(C82&gt;=Modélisation!$B$21,Modélisation!$A$21,IF(C82&gt;=Modélisation!$B$20,Modélisation!$A$20,IF(C82&gt;=Modélisation!$B$19,Modélisation!$A$19,IF(C82&gt;=Modélisation!$B$18,Modélisation!$A$18,Modélisation!$A$17)))),IF(Modélisation!$B$10=6,IF(C82&gt;=Modélisation!$B$22,Modélisation!$A$22,IF(C82&gt;=Modélisation!$B$21,Modélisation!$A$21,IF(C82&gt;=Modélisation!$B$20,Modélisation!$A$20,IF(C82&gt;=Modélisation!$B$19,Modélisation!$A$19,IF(C82&gt;=Modélisation!$B$18,Modélisation!$A$18,Modélisation!$A$17))))),IF(Modélisation!$B$10=7,IF(C82&gt;=Modélisation!$B$23,Modélisation!$A$23,IF(C82&gt;=Modélisation!$B$22,Modélisation!$A$22,IF(C82&gt;=Modélisation!$B$21,Modélisation!$A$21,IF(C82&gt;=Modélisation!$B$20,Modélisation!$A$20,IF(C82&gt;=Modélisation!$B$19,Modélisation!$A$19,IF(C82&gt;=Modélisation!$B$18,Modélisation!$A$18,Modélisation!$A$17))))))))))))</f>
        <v/>
      </c>
      <c r="F82" s="1" t="str">
        <f>IF(ISBLANK(C82),"",VLOOKUP(E82,Modélisation!$A$17:$H$23,8,FALSE))</f>
        <v/>
      </c>
      <c r="G82" s="4" t="str">
        <f>IF(ISBLANK(C82),"",IF(Modélisation!$B$3="Oui",IF(D82=Liste!$F$2,0%,VLOOKUP(D82,Modélisation!$A$69:$B$86,2,FALSE)),""))</f>
        <v/>
      </c>
      <c r="H82" s="1" t="str">
        <f>IF(ISBLANK(C82),"",IF(Modélisation!$B$3="Oui",F82*(1-G82),F82))</f>
        <v/>
      </c>
    </row>
    <row r="83" spans="1:8" x14ac:dyDescent="0.35">
      <c r="A83" s="2">
        <v>82</v>
      </c>
      <c r="B83" s="36"/>
      <c r="C83" s="39"/>
      <c r="D83" s="37"/>
      <c r="E83" s="1" t="str">
        <f>IF(ISBLANK(C83),"",IF(Modélisation!$B$10=3,IF(C83&gt;=Modélisation!$B$19,Modélisation!$A$19,IF(C83&gt;=Modélisation!$B$18,Modélisation!$A$18,Modélisation!$A$17)),IF(Modélisation!$B$10=4,IF(C83&gt;=Modélisation!$B$20,Modélisation!$A$20,IF(C83&gt;=Modélisation!$B$19,Modélisation!$A$19,IF(C83&gt;=Modélisation!$B$18,Modélisation!$A$18,Modélisation!$A$17))),IF(Modélisation!$B$10=5,IF(C83&gt;=Modélisation!$B$21,Modélisation!$A$21,IF(C83&gt;=Modélisation!$B$20,Modélisation!$A$20,IF(C83&gt;=Modélisation!$B$19,Modélisation!$A$19,IF(C83&gt;=Modélisation!$B$18,Modélisation!$A$18,Modélisation!$A$17)))),IF(Modélisation!$B$10=6,IF(C83&gt;=Modélisation!$B$22,Modélisation!$A$22,IF(C83&gt;=Modélisation!$B$21,Modélisation!$A$21,IF(C83&gt;=Modélisation!$B$20,Modélisation!$A$20,IF(C83&gt;=Modélisation!$B$19,Modélisation!$A$19,IF(C83&gt;=Modélisation!$B$18,Modélisation!$A$18,Modélisation!$A$17))))),IF(Modélisation!$B$10=7,IF(C83&gt;=Modélisation!$B$23,Modélisation!$A$23,IF(C83&gt;=Modélisation!$B$22,Modélisation!$A$22,IF(C83&gt;=Modélisation!$B$21,Modélisation!$A$21,IF(C83&gt;=Modélisation!$B$20,Modélisation!$A$20,IF(C83&gt;=Modélisation!$B$19,Modélisation!$A$19,IF(C83&gt;=Modélisation!$B$18,Modélisation!$A$18,Modélisation!$A$17))))))))))))</f>
        <v/>
      </c>
      <c r="F83" s="1" t="str">
        <f>IF(ISBLANK(C83),"",VLOOKUP(E83,Modélisation!$A$17:$H$23,8,FALSE))</f>
        <v/>
      </c>
      <c r="G83" s="4" t="str">
        <f>IF(ISBLANK(C83),"",IF(Modélisation!$B$3="Oui",IF(D83=Liste!$F$2,0%,VLOOKUP(D83,Modélisation!$A$69:$B$86,2,FALSE)),""))</f>
        <v/>
      </c>
      <c r="H83" s="1" t="str">
        <f>IF(ISBLANK(C83),"",IF(Modélisation!$B$3="Oui",F83*(1-G83),F83))</f>
        <v/>
      </c>
    </row>
    <row r="84" spans="1:8" x14ac:dyDescent="0.35">
      <c r="A84" s="2">
        <v>83</v>
      </c>
      <c r="B84" s="36"/>
      <c r="C84" s="39"/>
      <c r="D84" s="37"/>
      <c r="E84" s="1" t="str">
        <f>IF(ISBLANK(C84),"",IF(Modélisation!$B$10=3,IF(C84&gt;=Modélisation!$B$19,Modélisation!$A$19,IF(C84&gt;=Modélisation!$B$18,Modélisation!$A$18,Modélisation!$A$17)),IF(Modélisation!$B$10=4,IF(C84&gt;=Modélisation!$B$20,Modélisation!$A$20,IF(C84&gt;=Modélisation!$B$19,Modélisation!$A$19,IF(C84&gt;=Modélisation!$B$18,Modélisation!$A$18,Modélisation!$A$17))),IF(Modélisation!$B$10=5,IF(C84&gt;=Modélisation!$B$21,Modélisation!$A$21,IF(C84&gt;=Modélisation!$B$20,Modélisation!$A$20,IF(C84&gt;=Modélisation!$B$19,Modélisation!$A$19,IF(C84&gt;=Modélisation!$B$18,Modélisation!$A$18,Modélisation!$A$17)))),IF(Modélisation!$B$10=6,IF(C84&gt;=Modélisation!$B$22,Modélisation!$A$22,IF(C84&gt;=Modélisation!$B$21,Modélisation!$A$21,IF(C84&gt;=Modélisation!$B$20,Modélisation!$A$20,IF(C84&gt;=Modélisation!$B$19,Modélisation!$A$19,IF(C84&gt;=Modélisation!$B$18,Modélisation!$A$18,Modélisation!$A$17))))),IF(Modélisation!$B$10=7,IF(C84&gt;=Modélisation!$B$23,Modélisation!$A$23,IF(C84&gt;=Modélisation!$B$22,Modélisation!$A$22,IF(C84&gt;=Modélisation!$B$21,Modélisation!$A$21,IF(C84&gt;=Modélisation!$B$20,Modélisation!$A$20,IF(C84&gt;=Modélisation!$B$19,Modélisation!$A$19,IF(C84&gt;=Modélisation!$B$18,Modélisation!$A$18,Modélisation!$A$17))))))))))))</f>
        <v/>
      </c>
      <c r="F84" s="1" t="str">
        <f>IF(ISBLANK(C84),"",VLOOKUP(E84,Modélisation!$A$17:$H$23,8,FALSE))</f>
        <v/>
      </c>
      <c r="G84" s="4" t="str">
        <f>IF(ISBLANK(C84),"",IF(Modélisation!$B$3="Oui",IF(D84=Liste!$F$2,0%,VLOOKUP(D84,Modélisation!$A$69:$B$86,2,FALSE)),""))</f>
        <v/>
      </c>
      <c r="H84" s="1" t="str">
        <f>IF(ISBLANK(C84),"",IF(Modélisation!$B$3="Oui",F84*(1-G84),F84))</f>
        <v/>
      </c>
    </row>
    <row r="85" spans="1:8" x14ac:dyDescent="0.35">
      <c r="A85" s="2">
        <v>84</v>
      </c>
      <c r="B85" s="36"/>
      <c r="C85" s="39"/>
      <c r="D85" s="37"/>
      <c r="E85" s="1" t="str">
        <f>IF(ISBLANK(C85),"",IF(Modélisation!$B$10=3,IF(C85&gt;=Modélisation!$B$19,Modélisation!$A$19,IF(C85&gt;=Modélisation!$B$18,Modélisation!$A$18,Modélisation!$A$17)),IF(Modélisation!$B$10=4,IF(C85&gt;=Modélisation!$B$20,Modélisation!$A$20,IF(C85&gt;=Modélisation!$B$19,Modélisation!$A$19,IF(C85&gt;=Modélisation!$B$18,Modélisation!$A$18,Modélisation!$A$17))),IF(Modélisation!$B$10=5,IF(C85&gt;=Modélisation!$B$21,Modélisation!$A$21,IF(C85&gt;=Modélisation!$B$20,Modélisation!$A$20,IF(C85&gt;=Modélisation!$B$19,Modélisation!$A$19,IF(C85&gt;=Modélisation!$B$18,Modélisation!$A$18,Modélisation!$A$17)))),IF(Modélisation!$B$10=6,IF(C85&gt;=Modélisation!$B$22,Modélisation!$A$22,IF(C85&gt;=Modélisation!$B$21,Modélisation!$A$21,IF(C85&gt;=Modélisation!$B$20,Modélisation!$A$20,IF(C85&gt;=Modélisation!$B$19,Modélisation!$A$19,IF(C85&gt;=Modélisation!$B$18,Modélisation!$A$18,Modélisation!$A$17))))),IF(Modélisation!$B$10=7,IF(C85&gt;=Modélisation!$B$23,Modélisation!$A$23,IF(C85&gt;=Modélisation!$B$22,Modélisation!$A$22,IF(C85&gt;=Modélisation!$B$21,Modélisation!$A$21,IF(C85&gt;=Modélisation!$B$20,Modélisation!$A$20,IF(C85&gt;=Modélisation!$B$19,Modélisation!$A$19,IF(C85&gt;=Modélisation!$B$18,Modélisation!$A$18,Modélisation!$A$17))))))))))))</f>
        <v/>
      </c>
      <c r="F85" s="1" t="str">
        <f>IF(ISBLANK(C85),"",VLOOKUP(E85,Modélisation!$A$17:$H$23,8,FALSE))</f>
        <v/>
      </c>
      <c r="G85" s="4" t="str">
        <f>IF(ISBLANK(C85),"",IF(Modélisation!$B$3="Oui",IF(D85=Liste!$F$2,0%,VLOOKUP(D85,Modélisation!$A$69:$B$86,2,FALSE)),""))</f>
        <v/>
      </c>
      <c r="H85" s="1" t="str">
        <f>IF(ISBLANK(C85),"",IF(Modélisation!$B$3="Oui",F85*(1-G85),F85))</f>
        <v/>
      </c>
    </row>
    <row r="86" spans="1:8" x14ac:dyDescent="0.35">
      <c r="A86" s="2">
        <v>85</v>
      </c>
      <c r="B86" s="36"/>
      <c r="C86" s="39"/>
      <c r="D86" s="37"/>
      <c r="E86" s="1" t="str">
        <f>IF(ISBLANK(C86),"",IF(Modélisation!$B$10=3,IF(C86&gt;=Modélisation!$B$19,Modélisation!$A$19,IF(C86&gt;=Modélisation!$B$18,Modélisation!$A$18,Modélisation!$A$17)),IF(Modélisation!$B$10=4,IF(C86&gt;=Modélisation!$B$20,Modélisation!$A$20,IF(C86&gt;=Modélisation!$B$19,Modélisation!$A$19,IF(C86&gt;=Modélisation!$B$18,Modélisation!$A$18,Modélisation!$A$17))),IF(Modélisation!$B$10=5,IF(C86&gt;=Modélisation!$B$21,Modélisation!$A$21,IF(C86&gt;=Modélisation!$B$20,Modélisation!$A$20,IF(C86&gt;=Modélisation!$B$19,Modélisation!$A$19,IF(C86&gt;=Modélisation!$B$18,Modélisation!$A$18,Modélisation!$A$17)))),IF(Modélisation!$B$10=6,IF(C86&gt;=Modélisation!$B$22,Modélisation!$A$22,IF(C86&gt;=Modélisation!$B$21,Modélisation!$A$21,IF(C86&gt;=Modélisation!$B$20,Modélisation!$A$20,IF(C86&gt;=Modélisation!$B$19,Modélisation!$A$19,IF(C86&gt;=Modélisation!$B$18,Modélisation!$A$18,Modélisation!$A$17))))),IF(Modélisation!$B$10=7,IF(C86&gt;=Modélisation!$B$23,Modélisation!$A$23,IF(C86&gt;=Modélisation!$B$22,Modélisation!$A$22,IF(C86&gt;=Modélisation!$B$21,Modélisation!$A$21,IF(C86&gt;=Modélisation!$B$20,Modélisation!$A$20,IF(C86&gt;=Modélisation!$B$19,Modélisation!$A$19,IF(C86&gt;=Modélisation!$B$18,Modélisation!$A$18,Modélisation!$A$17))))))))))))</f>
        <v/>
      </c>
      <c r="F86" s="1" t="str">
        <f>IF(ISBLANK(C86),"",VLOOKUP(E86,Modélisation!$A$17:$H$23,8,FALSE))</f>
        <v/>
      </c>
      <c r="G86" s="4" t="str">
        <f>IF(ISBLANK(C86),"",IF(Modélisation!$B$3="Oui",IF(D86=Liste!$F$2,0%,VLOOKUP(D86,Modélisation!$A$69:$B$86,2,FALSE)),""))</f>
        <v/>
      </c>
      <c r="H86" s="1" t="str">
        <f>IF(ISBLANK(C86),"",IF(Modélisation!$B$3="Oui",F86*(1-G86),F86))</f>
        <v/>
      </c>
    </row>
    <row r="87" spans="1:8" x14ac:dyDescent="0.35">
      <c r="A87" s="2">
        <v>86</v>
      </c>
      <c r="B87" s="36"/>
      <c r="C87" s="39"/>
      <c r="D87" s="37"/>
      <c r="E87" s="1" t="str">
        <f>IF(ISBLANK(C87),"",IF(Modélisation!$B$10=3,IF(C87&gt;=Modélisation!$B$19,Modélisation!$A$19,IF(C87&gt;=Modélisation!$B$18,Modélisation!$A$18,Modélisation!$A$17)),IF(Modélisation!$B$10=4,IF(C87&gt;=Modélisation!$B$20,Modélisation!$A$20,IF(C87&gt;=Modélisation!$B$19,Modélisation!$A$19,IF(C87&gt;=Modélisation!$B$18,Modélisation!$A$18,Modélisation!$A$17))),IF(Modélisation!$B$10=5,IF(C87&gt;=Modélisation!$B$21,Modélisation!$A$21,IF(C87&gt;=Modélisation!$B$20,Modélisation!$A$20,IF(C87&gt;=Modélisation!$B$19,Modélisation!$A$19,IF(C87&gt;=Modélisation!$B$18,Modélisation!$A$18,Modélisation!$A$17)))),IF(Modélisation!$B$10=6,IF(C87&gt;=Modélisation!$B$22,Modélisation!$A$22,IF(C87&gt;=Modélisation!$B$21,Modélisation!$A$21,IF(C87&gt;=Modélisation!$B$20,Modélisation!$A$20,IF(C87&gt;=Modélisation!$B$19,Modélisation!$A$19,IF(C87&gt;=Modélisation!$B$18,Modélisation!$A$18,Modélisation!$A$17))))),IF(Modélisation!$B$10=7,IF(C87&gt;=Modélisation!$B$23,Modélisation!$A$23,IF(C87&gt;=Modélisation!$B$22,Modélisation!$A$22,IF(C87&gt;=Modélisation!$B$21,Modélisation!$A$21,IF(C87&gt;=Modélisation!$B$20,Modélisation!$A$20,IF(C87&gt;=Modélisation!$B$19,Modélisation!$A$19,IF(C87&gt;=Modélisation!$B$18,Modélisation!$A$18,Modélisation!$A$17))))))))))))</f>
        <v/>
      </c>
      <c r="F87" s="1" t="str">
        <f>IF(ISBLANK(C87),"",VLOOKUP(E87,Modélisation!$A$17:$H$23,8,FALSE))</f>
        <v/>
      </c>
      <c r="G87" s="4" t="str">
        <f>IF(ISBLANK(C87),"",IF(Modélisation!$B$3="Oui",IF(D87=Liste!$F$2,0%,VLOOKUP(D87,Modélisation!$A$69:$B$86,2,FALSE)),""))</f>
        <v/>
      </c>
      <c r="H87" s="1" t="str">
        <f>IF(ISBLANK(C87),"",IF(Modélisation!$B$3="Oui",F87*(1-G87),F87))</f>
        <v/>
      </c>
    </row>
    <row r="88" spans="1:8" x14ac:dyDescent="0.35">
      <c r="A88" s="2">
        <v>87</v>
      </c>
      <c r="B88" s="36"/>
      <c r="C88" s="39"/>
      <c r="D88" s="37"/>
      <c r="E88" s="1" t="str">
        <f>IF(ISBLANK(C88),"",IF(Modélisation!$B$10=3,IF(C88&gt;=Modélisation!$B$19,Modélisation!$A$19,IF(C88&gt;=Modélisation!$B$18,Modélisation!$A$18,Modélisation!$A$17)),IF(Modélisation!$B$10=4,IF(C88&gt;=Modélisation!$B$20,Modélisation!$A$20,IF(C88&gt;=Modélisation!$B$19,Modélisation!$A$19,IF(C88&gt;=Modélisation!$B$18,Modélisation!$A$18,Modélisation!$A$17))),IF(Modélisation!$B$10=5,IF(C88&gt;=Modélisation!$B$21,Modélisation!$A$21,IF(C88&gt;=Modélisation!$B$20,Modélisation!$A$20,IF(C88&gt;=Modélisation!$B$19,Modélisation!$A$19,IF(C88&gt;=Modélisation!$B$18,Modélisation!$A$18,Modélisation!$A$17)))),IF(Modélisation!$B$10=6,IF(C88&gt;=Modélisation!$B$22,Modélisation!$A$22,IF(C88&gt;=Modélisation!$B$21,Modélisation!$A$21,IF(C88&gt;=Modélisation!$B$20,Modélisation!$A$20,IF(C88&gt;=Modélisation!$B$19,Modélisation!$A$19,IF(C88&gt;=Modélisation!$B$18,Modélisation!$A$18,Modélisation!$A$17))))),IF(Modélisation!$B$10=7,IF(C88&gt;=Modélisation!$B$23,Modélisation!$A$23,IF(C88&gt;=Modélisation!$B$22,Modélisation!$A$22,IF(C88&gt;=Modélisation!$B$21,Modélisation!$A$21,IF(C88&gt;=Modélisation!$B$20,Modélisation!$A$20,IF(C88&gt;=Modélisation!$B$19,Modélisation!$A$19,IF(C88&gt;=Modélisation!$B$18,Modélisation!$A$18,Modélisation!$A$17))))))))))))</f>
        <v/>
      </c>
      <c r="F88" s="1" t="str">
        <f>IF(ISBLANK(C88),"",VLOOKUP(E88,Modélisation!$A$17:$H$23,8,FALSE))</f>
        <v/>
      </c>
      <c r="G88" s="4" t="str">
        <f>IF(ISBLANK(C88),"",IF(Modélisation!$B$3="Oui",IF(D88=Liste!$F$2,0%,VLOOKUP(D88,Modélisation!$A$69:$B$86,2,FALSE)),""))</f>
        <v/>
      </c>
      <c r="H88" s="1" t="str">
        <f>IF(ISBLANK(C88),"",IF(Modélisation!$B$3="Oui",F88*(1-G88),F88))</f>
        <v/>
      </c>
    </row>
    <row r="89" spans="1:8" x14ac:dyDescent="0.35">
      <c r="A89" s="2">
        <v>88</v>
      </c>
      <c r="B89" s="36"/>
      <c r="C89" s="39"/>
      <c r="D89" s="37"/>
      <c r="E89" s="1" t="str">
        <f>IF(ISBLANK(C89),"",IF(Modélisation!$B$10=3,IF(C89&gt;=Modélisation!$B$19,Modélisation!$A$19,IF(C89&gt;=Modélisation!$B$18,Modélisation!$A$18,Modélisation!$A$17)),IF(Modélisation!$B$10=4,IF(C89&gt;=Modélisation!$B$20,Modélisation!$A$20,IF(C89&gt;=Modélisation!$B$19,Modélisation!$A$19,IF(C89&gt;=Modélisation!$B$18,Modélisation!$A$18,Modélisation!$A$17))),IF(Modélisation!$B$10=5,IF(C89&gt;=Modélisation!$B$21,Modélisation!$A$21,IF(C89&gt;=Modélisation!$B$20,Modélisation!$A$20,IF(C89&gt;=Modélisation!$B$19,Modélisation!$A$19,IF(C89&gt;=Modélisation!$B$18,Modélisation!$A$18,Modélisation!$A$17)))),IF(Modélisation!$B$10=6,IF(C89&gt;=Modélisation!$B$22,Modélisation!$A$22,IF(C89&gt;=Modélisation!$B$21,Modélisation!$A$21,IF(C89&gt;=Modélisation!$B$20,Modélisation!$A$20,IF(C89&gt;=Modélisation!$B$19,Modélisation!$A$19,IF(C89&gt;=Modélisation!$B$18,Modélisation!$A$18,Modélisation!$A$17))))),IF(Modélisation!$B$10=7,IF(C89&gt;=Modélisation!$B$23,Modélisation!$A$23,IF(C89&gt;=Modélisation!$B$22,Modélisation!$A$22,IF(C89&gt;=Modélisation!$B$21,Modélisation!$A$21,IF(C89&gt;=Modélisation!$B$20,Modélisation!$A$20,IF(C89&gt;=Modélisation!$B$19,Modélisation!$A$19,IF(C89&gt;=Modélisation!$B$18,Modélisation!$A$18,Modélisation!$A$17))))))))))))</f>
        <v/>
      </c>
      <c r="F89" s="1" t="str">
        <f>IF(ISBLANK(C89),"",VLOOKUP(E89,Modélisation!$A$17:$H$23,8,FALSE))</f>
        <v/>
      </c>
      <c r="G89" s="4" t="str">
        <f>IF(ISBLANK(C89),"",IF(Modélisation!$B$3="Oui",IF(D89=Liste!$F$2,0%,VLOOKUP(D89,Modélisation!$A$69:$B$86,2,FALSE)),""))</f>
        <v/>
      </c>
      <c r="H89" s="1" t="str">
        <f>IF(ISBLANK(C89),"",IF(Modélisation!$B$3="Oui",F89*(1-G89),F89))</f>
        <v/>
      </c>
    </row>
    <row r="90" spans="1:8" x14ac:dyDescent="0.35">
      <c r="A90" s="2">
        <v>89</v>
      </c>
      <c r="B90" s="36"/>
      <c r="C90" s="39"/>
      <c r="D90" s="37"/>
      <c r="E90" s="1" t="str">
        <f>IF(ISBLANK(C90),"",IF(Modélisation!$B$10=3,IF(C90&gt;=Modélisation!$B$19,Modélisation!$A$19,IF(C90&gt;=Modélisation!$B$18,Modélisation!$A$18,Modélisation!$A$17)),IF(Modélisation!$B$10=4,IF(C90&gt;=Modélisation!$B$20,Modélisation!$A$20,IF(C90&gt;=Modélisation!$B$19,Modélisation!$A$19,IF(C90&gt;=Modélisation!$B$18,Modélisation!$A$18,Modélisation!$A$17))),IF(Modélisation!$B$10=5,IF(C90&gt;=Modélisation!$B$21,Modélisation!$A$21,IF(C90&gt;=Modélisation!$B$20,Modélisation!$A$20,IF(C90&gt;=Modélisation!$B$19,Modélisation!$A$19,IF(C90&gt;=Modélisation!$B$18,Modélisation!$A$18,Modélisation!$A$17)))),IF(Modélisation!$B$10=6,IF(C90&gt;=Modélisation!$B$22,Modélisation!$A$22,IF(C90&gt;=Modélisation!$B$21,Modélisation!$A$21,IF(C90&gt;=Modélisation!$B$20,Modélisation!$A$20,IF(C90&gt;=Modélisation!$B$19,Modélisation!$A$19,IF(C90&gt;=Modélisation!$B$18,Modélisation!$A$18,Modélisation!$A$17))))),IF(Modélisation!$B$10=7,IF(C90&gt;=Modélisation!$B$23,Modélisation!$A$23,IF(C90&gt;=Modélisation!$B$22,Modélisation!$A$22,IF(C90&gt;=Modélisation!$B$21,Modélisation!$A$21,IF(C90&gt;=Modélisation!$B$20,Modélisation!$A$20,IF(C90&gt;=Modélisation!$B$19,Modélisation!$A$19,IF(C90&gt;=Modélisation!$B$18,Modélisation!$A$18,Modélisation!$A$17))))))))))))</f>
        <v/>
      </c>
      <c r="F90" s="1" t="str">
        <f>IF(ISBLANK(C90),"",VLOOKUP(E90,Modélisation!$A$17:$H$23,8,FALSE))</f>
        <v/>
      </c>
      <c r="G90" s="4" t="str">
        <f>IF(ISBLANK(C90),"",IF(Modélisation!$B$3="Oui",IF(D90=Liste!$F$2,0%,VLOOKUP(D90,Modélisation!$A$69:$B$86,2,FALSE)),""))</f>
        <v/>
      </c>
      <c r="H90" s="1" t="str">
        <f>IF(ISBLANK(C90),"",IF(Modélisation!$B$3="Oui",F90*(1-G90),F90))</f>
        <v/>
      </c>
    </row>
    <row r="91" spans="1:8" x14ac:dyDescent="0.35">
      <c r="A91" s="2">
        <v>90</v>
      </c>
      <c r="B91" s="36"/>
      <c r="C91" s="39"/>
      <c r="D91" s="37"/>
      <c r="E91" s="1" t="str">
        <f>IF(ISBLANK(C91),"",IF(Modélisation!$B$10=3,IF(C91&gt;=Modélisation!$B$19,Modélisation!$A$19,IF(C91&gt;=Modélisation!$B$18,Modélisation!$A$18,Modélisation!$A$17)),IF(Modélisation!$B$10=4,IF(C91&gt;=Modélisation!$B$20,Modélisation!$A$20,IF(C91&gt;=Modélisation!$B$19,Modélisation!$A$19,IF(C91&gt;=Modélisation!$B$18,Modélisation!$A$18,Modélisation!$A$17))),IF(Modélisation!$B$10=5,IF(C91&gt;=Modélisation!$B$21,Modélisation!$A$21,IF(C91&gt;=Modélisation!$B$20,Modélisation!$A$20,IF(C91&gt;=Modélisation!$B$19,Modélisation!$A$19,IF(C91&gt;=Modélisation!$B$18,Modélisation!$A$18,Modélisation!$A$17)))),IF(Modélisation!$B$10=6,IF(C91&gt;=Modélisation!$B$22,Modélisation!$A$22,IF(C91&gt;=Modélisation!$B$21,Modélisation!$A$21,IF(C91&gt;=Modélisation!$B$20,Modélisation!$A$20,IF(C91&gt;=Modélisation!$B$19,Modélisation!$A$19,IF(C91&gt;=Modélisation!$B$18,Modélisation!$A$18,Modélisation!$A$17))))),IF(Modélisation!$B$10=7,IF(C91&gt;=Modélisation!$B$23,Modélisation!$A$23,IF(C91&gt;=Modélisation!$B$22,Modélisation!$A$22,IF(C91&gt;=Modélisation!$B$21,Modélisation!$A$21,IF(C91&gt;=Modélisation!$B$20,Modélisation!$A$20,IF(C91&gt;=Modélisation!$B$19,Modélisation!$A$19,IF(C91&gt;=Modélisation!$B$18,Modélisation!$A$18,Modélisation!$A$17))))))))))))</f>
        <v/>
      </c>
      <c r="F91" s="1" t="str">
        <f>IF(ISBLANK(C91),"",VLOOKUP(E91,Modélisation!$A$17:$H$23,8,FALSE))</f>
        <v/>
      </c>
      <c r="G91" s="4" t="str">
        <f>IF(ISBLANK(C91),"",IF(Modélisation!$B$3="Oui",IF(D91=Liste!$F$2,0%,VLOOKUP(D91,Modélisation!$A$69:$B$86,2,FALSE)),""))</f>
        <v/>
      </c>
      <c r="H91" s="1" t="str">
        <f>IF(ISBLANK(C91),"",IF(Modélisation!$B$3="Oui",F91*(1-G91),F91))</f>
        <v/>
      </c>
    </row>
    <row r="92" spans="1:8" x14ac:dyDescent="0.35">
      <c r="A92" s="2">
        <v>91</v>
      </c>
      <c r="B92" s="36"/>
      <c r="C92" s="39"/>
      <c r="D92" s="37"/>
      <c r="E92" s="1" t="str">
        <f>IF(ISBLANK(C92),"",IF(Modélisation!$B$10=3,IF(C92&gt;=Modélisation!$B$19,Modélisation!$A$19,IF(C92&gt;=Modélisation!$B$18,Modélisation!$A$18,Modélisation!$A$17)),IF(Modélisation!$B$10=4,IF(C92&gt;=Modélisation!$B$20,Modélisation!$A$20,IF(C92&gt;=Modélisation!$B$19,Modélisation!$A$19,IF(C92&gt;=Modélisation!$B$18,Modélisation!$A$18,Modélisation!$A$17))),IF(Modélisation!$B$10=5,IF(C92&gt;=Modélisation!$B$21,Modélisation!$A$21,IF(C92&gt;=Modélisation!$B$20,Modélisation!$A$20,IF(C92&gt;=Modélisation!$B$19,Modélisation!$A$19,IF(C92&gt;=Modélisation!$B$18,Modélisation!$A$18,Modélisation!$A$17)))),IF(Modélisation!$B$10=6,IF(C92&gt;=Modélisation!$B$22,Modélisation!$A$22,IF(C92&gt;=Modélisation!$B$21,Modélisation!$A$21,IF(C92&gt;=Modélisation!$B$20,Modélisation!$A$20,IF(C92&gt;=Modélisation!$B$19,Modélisation!$A$19,IF(C92&gt;=Modélisation!$B$18,Modélisation!$A$18,Modélisation!$A$17))))),IF(Modélisation!$B$10=7,IF(C92&gt;=Modélisation!$B$23,Modélisation!$A$23,IF(C92&gt;=Modélisation!$B$22,Modélisation!$A$22,IF(C92&gt;=Modélisation!$B$21,Modélisation!$A$21,IF(C92&gt;=Modélisation!$B$20,Modélisation!$A$20,IF(C92&gt;=Modélisation!$B$19,Modélisation!$A$19,IF(C92&gt;=Modélisation!$B$18,Modélisation!$A$18,Modélisation!$A$17))))))))))))</f>
        <v/>
      </c>
      <c r="F92" s="1" t="str">
        <f>IF(ISBLANK(C92),"",VLOOKUP(E92,Modélisation!$A$17:$H$23,8,FALSE))</f>
        <v/>
      </c>
      <c r="G92" s="4" t="str">
        <f>IF(ISBLANK(C92),"",IF(Modélisation!$B$3="Oui",IF(D92=Liste!$F$2,0%,VLOOKUP(D92,Modélisation!$A$69:$B$86,2,FALSE)),""))</f>
        <v/>
      </c>
      <c r="H92" s="1" t="str">
        <f>IF(ISBLANK(C92),"",IF(Modélisation!$B$3="Oui",F92*(1-G92),F92))</f>
        <v/>
      </c>
    </row>
    <row r="93" spans="1:8" x14ac:dyDescent="0.35">
      <c r="A93" s="2">
        <v>92</v>
      </c>
      <c r="B93" s="36"/>
      <c r="C93" s="39"/>
      <c r="D93" s="37"/>
      <c r="E93" s="1" t="str">
        <f>IF(ISBLANK(C93),"",IF(Modélisation!$B$10=3,IF(C93&gt;=Modélisation!$B$19,Modélisation!$A$19,IF(C93&gt;=Modélisation!$B$18,Modélisation!$A$18,Modélisation!$A$17)),IF(Modélisation!$B$10=4,IF(C93&gt;=Modélisation!$B$20,Modélisation!$A$20,IF(C93&gt;=Modélisation!$B$19,Modélisation!$A$19,IF(C93&gt;=Modélisation!$B$18,Modélisation!$A$18,Modélisation!$A$17))),IF(Modélisation!$B$10=5,IF(C93&gt;=Modélisation!$B$21,Modélisation!$A$21,IF(C93&gt;=Modélisation!$B$20,Modélisation!$A$20,IF(C93&gt;=Modélisation!$B$19,Modélisation!$A$19,IF(C93&gt;=Modélisation!$B$18,Modélisation!$A$18,Modélisation!$A$17)))),IF(Modélisation!$B$10=6,IF(C93&gt;=Modélisation!$B$22,Modélisation!$A$22,IF(C93&gt;=Modélisation!$B$21,Modélisation!$A$21,IF(C93&gt;=Modélisation!$B$20,Modélisation!$A$20,IF(C93&gt;=Modélisation!$B$19,Modélisation!$A$19,IF(C93&gt;=Modélisation!$B$18,Modélisation!$A$18,Modélisation!$A$17))))),IF(Modélisation!$B$10=7,IF(C93&gt;=Modélisation!$B$23,Modélisation!$A$23,IF(C93&gt;=Modélisation!$B$22,Modélisation!$A$22,IF(C93&gt;=Modélisation!$B$21,Modélisation!$A$21,IF(C93&gt;=Modélisation!$B$20,Modélisation!$A$20,IF(C93&gt;=Modélisation!$B$19,Modélisation!$A$19,IF(C93&gt;=Modélisation!$B$18,Modélisation!$A$18,Modélisation!$A$17))))))))))))</f>
        <v/>
      </c>
      <c r="F93" s="1" t="str">
        <f>IF(ISBLANK(C93),"",VLOOKUP(E93,Modélisation!$A$17:$H$23,8,FALSE))</f>
        <v/>
      </c>
      <c r="G93" s="4" t="str">
        <f>IF(ISBLANK(C93),"",IF(Modélisation!$B$3="Oui",IF(D93=Liste!$F$2,0%,VLOOKUP(D93,Modélisation!$A$69:$B$86,2,FALSE)),""))</f>
        <v/>
      </c>
      <c r="H93" s="1" t="str">
        <f>IF(ISBLANK(C93),"",IF(Modélisation!$B$3="Oui",F93*(1-G93),F93))</f>
        <v/>
      </c>
    </row>
    <row r="94" spans="1:8" x14ac:dyDescent="0.35">
      <c r="A94" s="2">
        <v>93</v>
      </c>
      <c r="B94" s="36"/>
      <c r="C94" s="39"/>
      <c r="D94" s="37"/>
      <c r="E94" s="1" t="str">
        <f>IF(ISBLANK(C94),"",IF(Modélisation!$B$10=3,IF(C94&gt;=Modélisation!$B$19,Modélisation!$A$19,IF(C94&gt;=Modélisation!$B$18,Modélisation!$A$18,Modélisation!$A$17)),IF(Modélisation!$B$10=4,IF(C94&gt;=Modélisation!$B$20,Modélisation!$A$20,IF(C94&gt;=Modélisation!$B$19,Modélisation!$A$19,IF(C94&gt;=Modélisation!$B$18,Modélisation!$A$18,Modélisation!$A$17))),IF(Modélisation!$B$10=5,IF(C94&gt;=Modélisation!$B$21,Modélisation!$A$21,IF(C94&gt;=Modélisation!$B$20,Modélisation!$A$20,IF(C94&gt;=Modélisation!$B$19,Modélisation!$A$19,IF(C94&gt;=Modélisation!$B$18,Modélisation!$A$18,Modélisation!$A$17)))),IF(Modélisation!$B$10=6,IF(C94&gt;=Modélisation!$B$22,Modélisation!$A$22,IF(C94&gt;=Modélisation!$B$21,Modélisation!$A$21,IF(C94&gt;=Modélisation!$B$20,Modélisation!$A$20,IF(C94&gt;=Modélisation!$B$19,Modélisation!$A$19,IF(C94&gt;=Modélisation!$B$18,Modélisation!$A$18,Modélisation!$A$17))))),IF(Modélisation!$B$10=7,IF(C94&gt;=Modélisation!$B$23,Modélisation!$A$23,IF(C94&gt;=Modélisation!$B$22,Modélisation!$A$22,IF(C94&gt;=Modélisation!$B$21,Modélisation!$A$21,IF(C94&gt;=Modélisation!$B$20,Modélisation!$A$20,IF(C94&gt;=Modélisation!$B$19,Modélisation!$A$19,IF(C94&gt;=Modélisation!$B$18,Modélisation!$A$18,Modélisation!$A$17))))))))))))</f>
        <v/>
      </c>
      <c r="F94" s="1" t="str">
        <f>IF(ISBLANK(C94),"",VLOOKUP(E94,Modélisation!$A$17:$H$23,8,FALSE))</f>
        <v/>
      </c>
      <c r="G94" s="4" t="str">
        <f>IF(ISBLANK(C94),"",IF(Modélisation!$B$3="Oui",IF(D94=Liste!$F$2,0%,VLOOKUP(D94,Modélisation!$A$69:$B$86,2,FALSE)),""))</f>
        <v/>
      </c>
      <c r="H94" s="1" t="str">
        <f>IF(ISBLANK(C94),"",IF(Modélisation!$B$3="Oui",F94*(1-G94),F94))</f>
        <v/>
      </c>
    </row>
    <row r="95" spans="1:8" x14ac:dyDescent="0.35">
      <c r="A95" s="2">
        <v>94</v>
      </c>
      <c r="B95" s="36"/>
      <c r="C95" s="39"/>
      <c r="D95" s="37"/>
      <c r="E95" s="1" t="str">
        <f>IF(ISBLANK(C95),"",IF(Modélisation!$B$10=3,IF(C95&gt;=Modélisation!$B$19,Modélisation!$A$19,IF(C95&gt;=Modélisation!$B$18,Modélisation!$A$18,Modélisation!$A$17)),IF(Modélisation!$B$10=4,IF(C95&gt;=Modélisation!$B$20,Modélisation!$A$20,IF(C95&gt;=Modélisation!$B$19,Modélisation!$A$19,IF(C95&gt;=Modélisation!$B$18,Modélisation!$A$18,Modélisation!$A$17))),IF(Modélisation!$B$10=5,IF(C95&gt;=Modélisation!$B$21,Modélisation!$A$21,IF(C95&gt;=Modélisation!$B$20,Modélisation!$A$20,IF(C95&gt;=Modélisation!$B$19,Modélisation!$A$19,IF(C95&gt;=Modélisation!$B$18,Modélisation!$A$18,Modélisation!$A$17)))),IF(Modélisation!$B$10=6,IF(C95&gt;=Modélisation!$B$22,Modélisation!$A$22,IF(C95&gt;=Modélisation!$B$21,Modélisation!$A$21,IF(C95&gt;=Modélisation!$B$20,Modélisation!$A$20,IF(C95&gt;=Modélisation!$B$19,Modélisation!$A$19,IF(C95&gt;=Modélisation!$B$18,Modélisation!$A$18,Modélisation!$A$17))))),IF(Modélisation!$B$10=7,IF(C95&gt;=Modélisation!$B$23,Modélisation!$A$23,IF(C95&gt;=Modélisation!$B$22,Modélisation!$A$22,IF(C95&gt;=Modélisation!$B$21,Modélisation!$A$21,IF(C95&gt;=Modélisation!$B$20,Modélisation!$A$20,IF(C95&gt;=Modélisation!$B$19,Modélisation!$A$19,IF(C95&gt;=Modélisation!$B$18,Modélisation!$A$18,Modélisation!$A$17))))))))))))</f>
        <v/>
      </c>
      <c r="F95" s="1" t="str">
        <f>IF(ISBLANK(C95),"",VLOOKUP(E95,Modélisation!$A$17:$H$23,8,FALSE))</f>
        <v/>
      </c>
      <c r="G95" s="4" t="str">
        <f>IF(ISBLANK(C95),"",IF(Modélisation!$B$3="Oui",IF(D95=Liste!$F$2,0%,VLOOKUP(D95,Modélisation!$A$69:$B$86,2,FALSE)),""))</f>
        <v/>
      </c>
      <c r="H95" s="1" t="str">
        <f>IF(ISBLANK(C95),"",IF(Modélisation!$B$3="Oui",F95*(1-G95),F95))</f>
        <v/>
      </c>
    </row>
    <row r="96" spans="1:8" x14ac:dyDescent="0.35">
      <c r="A96" s="2">
        <v>95</v>
      </c>
      <c r="B96" s="36"/>
      <c r="C96" s="39"/>
      <c r="D96" s="37"/>
      <c r="E96" s="1" t="str">
        <f>IF(ISBLANK(C96),"",IF(Modélisation!$B$10=3,IF(C96&gt;=Modélisation!$B$19,Modélisation!$A$19,IF(C96&gt;=Modélisation!$B$18,Modélisation!$A$18,Modélisation!$A$17)),IF(Modélisation!$B$10=4,IF(C96&gt;=Modélisation!$B$20,Modélisation!$A$20,IF(C96&gt;=Modélisation!$B$19,Modélisation!$A$19,IF(C96&gt;=Modélisation!$B$18,Modélisation!$A$18,Modélisation!$A$17))),IF(Modélisation!$B$10=5,IF(C96&gt;=Modélisation!$B$21,Modélisation!$A$21,IF(C96&gt;=Modélisation!$B$20,Modélisation!$A$20,IF(C96&gt;=Modélisation!$B$19,Modélisation!$A$19,IF(C96&gt;=Modélisation!$B$18,Modélisation!$A$18,Modélisation!$A$17)))),IF(Modélisation!$B$10=6,IF(C96&gt;=Modélisation!$B$22,Modélisation!$A$22,IF(C96&gt;=Modélisation!$B$21,Modélisation!$A$21,IF(C96&gt;=Modélisation!$B$20,Modélisation!$A$20,IF(C96&gt;=Modélisation!$B$19,Modélisation!$A$19,IF(C96&gt;=Modélisation!$B$18,Modélisation!$A$18,Modélisation!$A$17))))),IF(Modélisation!$B$10=7,IF(C96&gt;=Modélisation!$B$23,Modélisation!$A$23,IF(C96&gt;=Modélisation!$B$22,Modélisation!$A$22,IF(C96&gt;=Modélisation!$B$21,Modélisation!$A$21,IF(C96&gt;=Modélisation!$B$20,Modélisation!$A$20,IF(C96&gt;=Modélisation!$B$19,Modélisation!$A$19,IF(C96&gt;=Modélisation!$B$18,Modélisation!$A$18,Modélisation!$A$17))))))))))))</f>
        <v/>
      </c>
      <c r="F96" s="1" t="str">
        <f>IF(ISBLANK(C96),"",VLOOKUP(E96,Modélisation!$A$17:$H$23,8,FALSE))</f>
        <v/>
      </c>
      <c r="G96" s="4" t="str">
        <f>IF(ISBLANK(C96),"",IF(Modélisation!$B$3="Oui",IF(D96=Liste!$F$2,0%,VLOOKUP(D96,Modélisation!$A$69:$B$86,2,FALSE)),""))</f>
        <v/>
      </c>
      <c r="H96" s="1" t="str">
        <f>IF(ISBLANK(C96),"",IF(Modélisation!$B$3="Oui",F96*(1-G96),F96))</f>
        <v/>
      </c>
    </row>
    <row r="97" spans="1:8" x14ac:dyDescent="0.35">
      <c r="A97" s="2">
        <v>96</v>
      </c>
      <c r="B97" s="36"/>
      <c r="C97" s="39"/>
      <c r="D97" s="37"/>
      <c r="E97" s="1" t="str">
        <f>IF(ISBLANK(C97),"",IF(Modélisation!$B$10=3,IF(C97&gt;=Modélisation!$B$19,Modélisation!$A$19,IF(C97&gt;=Modélisation!$B$18,Modélisation!$A$18,Modélisation!$A$17)),IF(Modélisation!$B$10=4,IF(C97&gt;=Modélisation!$B$20,Modélisation!$A$20,IF(C97&gt;=Modélisation!$B$19,Modélisation!$A$19,IF(C97&gt;=Modélisation!$B$18,Modélisation!$A$18,Modélisation!$A$17))),IF(Modélisation!$B$10=5,IF(C97&gt;=Modélisation!$B$21,Modélisation!$A$21,IF(C97&gt;=Modélisation!$B$20,Modélisation!$A$20,IF(C97&gt;=Modélisation!$B$19,Modélisation!$A$19,IF(C97&gt;=Modélisation!$B$18,Modélisation!$A$18,Modélisation!$A$17)))),IF(Modélisation!$B$10=6,IF(C97&gt;=Modélisation!$B$22,Modélisation!$A$22,IF(C97&gt;=Modélisation!$B$21,Modélisation!$A$21,IF(C97&gt;=Modélisation!$B$20,Modélisation!$A$20,IF(C97&gt;=Modélisation!$B$19,Modélisation!$A$19,IF(C97&gt;=Modélisation!$B$18,Modélisation!$A$18,Modélisation!$A$17))))),IF(Modélisation!$B$10=7,IF(C97&gt;=Modélisation!$B$23,Modélisation!$A$23,IF(C97&gt;=Modélisation!$B$22,Modélisation!$A$22,IF(C97&gt;=Modélisation!$B$21,Modélisation!$A$21,IF(C97&gt;=Modélisation!$B$20,Modélisation!$A$20,IF(C97&gt;=Modélisation!$B$19,Modélisation!$A$19,IF(C97&gt;=Modélisation!$B$18,Modélisation!$A$18,Modélisation!$A$17))))))))))))</f>
        <v/>
      </c>
      <c r="F97" s="1" t="str">
        <f>IF(ISBLANK(C97),"",VLOOKUP(E97,Modélisation!$A$17:$H$23,8,FALSE))</f>
        <v/>
      </c>
      <c r="G97" s="4" t="str">
        <f>IF(ISBLANK(C97),"",IF(Modélisation!$B$3="Oui",IF(D97=Liste!$F$2,0%,VLOOKUP(D97,Modélisation!$A$69:$B$86,2,FALSE)),""))</f>
        <v/>
      </c>
      <c r="H97" s="1" t="str">
        <f>IF(ISBLANK(C97),"",IF(Modélisation!$B$3="Oui",F97*(1-G97),F97))</f>
        <v/>
      </c>
    </row>
    <row r="98" spans="1:8" x14ac:dyDescent="0.35">
      <c r="A98" s="2">
        <v>97</v>
      </c>
      <c r="B98" s="36"/>
      <c r="C98" s="39"/>
      <c r="D98" s="37"/>
      <c r="E98" s="1" t="str">
        <f>IF(ISBLANK(C98),"",IF(Modélisation!$B$10=3,IF(C98&gt;=Modélisation!$B$19,Modélisation!$A$19,IF(C98&gt;=Modélisation!$B$18,Modélisation!$A$18,Modélisation!$A$17)),IF(Modélisation!$B$10=4,IF(C98&gt;=Modélisation!$B$20,Modélisation!$A$20,IF(C98&gt;=Modélisation!$B$19,Modélisation!$A$19,IF(C98&gt;=Modélisation!$B$18,Modélisation!$A$18,Modélisation!$A$17))),IF(Modélisation!$B$10=5,IF(C98&gt;=Modélisation!$B$21,Modélisation!$A$21,IF(C98&gt;=Modélisation!$B$20,Modélisation!$A$20,IF(C98&gt;=Modélisation!$B$19,Modélisation!$A$19,IF(C98&gt;=Modélisation!$B$18,Modélisation!$A$18,Modélisation!$A$17)))),IF(Modélisation!$B$10=6,IF(C98&gt;=Modélisation!$B$22,Modélisation!$A$22,IF(C98&gt;=Modélisation!$B$21,Modélisation!$A$21,IF(C98&gt;=Modélisation!$B$20,Modélisation!$A$20,IF(C98&gt;=Modélisation!$B$19,Modélisation!$A$19,IF(C98&gt;=Modélisation!$B$18,Modélisation!$A$18,Modélisation!$A$17))))),IF(Modélisation!$B$10=7,IF(C98&gt;=Modélisation!$B$23,Modélisation!$A$23,IF(C98&gt;=Modélisation!$B$22,Modélisation!$A$22,IF(C98&gt;=Modélisation!$B$21,Modélisation!$A$21,IF(C98&gt;=Modélisation!$B$20,Modélisation!$A$20,IF(C98&gt;=Modélisation!$B$19,Modélisation!$A$19,IF(C98&gt;=Modélisation!$B$18,Modélisation!$A$18,Modélisation!$A$17))))))))))))</f>
        <v/>
      </c>
      <c r="F98" s="1" t="str">
        <f>IF(ISBLANK(C98),"",VLOOKUP(E98,Modélisation!$A$17:$H$23,8,FALSE))</f>
        <v/>
      </c>
      <c r="G98" s="4" t="str">
        <f>IF(ISBLANK(C98),"",IF(Modélisation!$B$3="Oui",IF(D98=Liste!$F$2,0%,VLOOKUP(D98,Modélisation!$A$69:$B$86,2,FALSE)),""))</f>
        <v/>
      </c>
      <c r="H98" s="1" t="str">
        <f>IF(ISBLANK(C98),"",IF(Modélisation!$B$3="Oui",F98*(1-G98),F98))</f>
        <v/>
      </c>
    </row>
    <row r="99" spans="1:8" x14ac:dyDescent="0.35">
      <c r="A99" s="2">
        <v>98</v>
      </c>
      <c r="B99" s="36"/>
      <c r="C99" s="39"/>
      <c r="D99" s="37"/>
      <c r="E99" s="1" t="str">
        <f>IF(ISBLANK(C99),"",IF(Modélisation!$B$10=3,IF(C99&gt;=Modélisation!$B$19,Modélisation!$A$19,IF(C99&gt;=Modélisation!$B$18,Modélisation!$A$18,Modélisation!$A$17)),IF(Modélisation!$B$10=4,IF(C99&gt;=Modélisation!$B$20,Modélisation!$A$20,IF(C99&gt;=Modélisation!$B$19,Modélisation!$A$19,IF(C99&gt;=Modélisation!$B$18,Modélisation!$A$18,Modélisation!$A$17))),IF(Modélisation!$B$10=5,IF(C99&gt;=Modélisation!$B$21,Modélisation!$A$21,IF(C99&gt;=Modélisation!$B$20,Modélisation!$A$20,IF(C99&gt;=Modélisation!$B$19,Modélisation!$A$19,IF(C99&gt;=Modélisation!$B$18,Modélisation!$A$18,Modélisation!$A$17)))),IF(Modélisation!$B$10=6,IF(C99&gt;=Modélisation!$B$22,Modélisation!$A$22,IF(C99&gt;=Modélisation!$B$21,Modélisation!$A$21,IF(C99&gt;=Modélisation!$B$20,Modélisation!$A$20,IF(C99&gt;=Modélisation!$B$19,Modélisation!$A$19,IF(C99&gt;=Modélisation!$B$18,Modélisation!$A$18,Modélisation!$A$17))))),IF(Modélisation!$B$10=7,IF(C99&gt;=Modélisation!$B$23,Modélisation!$A$23,IF(C99&gt;=Modélisation!$B$22,Modélisation!$A$22,IF(C99&gt;=Modélisation!$B$21,Modélisation!$A$21,IF(C99&gt;=Modélisation!$B$20,Modélisation!$A$20,IF(C99&gt;=Modélisation!$B$19,Modélisation!$A$19,IF(C99&gt;=Modélisation!$B$18,Modélisation!$A$18,Modélisation!$A$17))))))))))))</f>
        <v/>
      </c>
      <c r="F99" s="1" t="str">
        <f>IF(ISBLANK(C99),"",VLOOKUP(E99,Modélisation!$A$17:$H$23,8,FALSE))</f>
        <v/>
      </c>
      <c r="G99" s="4" t="str">
        <f>IF(ISBLANK(C99),"",IF(Modélisation!$B$3="Oui",IF(D99=Liste!$F$2,0%,VLOOKUP(D99,Modélisation!$A$69:$B$86,2,FALSE)),""))</f>
        <v/>
      </c>
      <c r="H99" s="1" t="str">
        <f>IF(ISBLANK(C99),"",IF(Modélisation!$B$3="Oui",F99*(1-G99),F99))</f>
        <v/>
      </c>
    </row>
    <row r="100" spans="1:8" x14ac:dyDescent="0.35">
      <c r="A100" s="2">
        <v>99</v>
      </c>
      <c r="B100" s="36"/>
      <c r="C100" s="39"/>
      <c r="D100" s="37"/>
      <c r="E100" s="1" t="str">
        <f>IF(ISBLANK(C100),"",IF(Modélisation!$B$10=3,IF(C100&gt;=Modélisation!$B$19,Modélisation!$A$19,IF(C100&gt;=Modélisation!$B$18,Modélisation!$A$18,Modélisation!$A$17)),IF(Modélisation!$B$10=4,IF(C100&gt;=Modélisation!$B$20,Modélisation!$A$20,IF(C100&gt;=Modélisation!$B$19,Modélisation!$A$19,IF(C100&gt;=Modélisation!$B$18,Modélisation!$A$18,Modélisation!$A$17))),IF(Modélisation!$B$10=5,IF(C100&gt;=Modélisation!$B$21,Modélisation!$A$21,IF(C100&gt;=Modélisation!$B$20,Modélisation!$A$20,IF(C100&gt;=Modélisation!$B$19,Modélisation!$A$19,IF(C100&gt;=Modélisation!$B$18,Modélisation!$A$18,Modélisation!$A$17)))),IF(Modélisation!$B$10=6,IF(C100&gt;=Modélisation!$B$22,Modélisation!$A$22,IF(C100&gt;=Modélisation!$B$21,Modélisation!$A$21,IF(C100&gt;=Modélisation!$B$20,Modélisation!$A$20,IF(C100&gt;=Modélisation!$B$19,Modélisation!$A$19,IF(C100&gt;=Modélisation!$B$18,Modélisation!$A$18,Modélisation!$A$17))))),IF(Modélisation!$B$10=7,IF(C100&gt;=Modélisation!$B$23,Modélisation!$A$23,IF(C100&gt;=Modélisation!$B$22,Modélisation!$A$22,IF(C100&gt;=Modélisation!$B$21,Modélisation!$A$21,IF(C100&gt;=Modélisation!$B$20,Modélisation!$A$20,IF(C100&gt;=Modélisation!$B$19,Modélisation!$A$19,IF(C100&gt;=Modélisation!$B$18,Modélisation!$A$18,Modélisation!$A$17))))))))))))</f>
        <v/>
      </c>
      <c r="F100" s="1" t="str">
        <f>IF(ISBLANK(C100),"",VLOOKUP(E100,Modélisation!$A$17:$H$23,8,FALSE))</f>
        <v/>
      </c>
      <c r="G100" s="4" t="str">
        <f>IF(ISBLANK(C100),"",IF(Modélisation!$B$3="Oui",IF(D100=Liste!$F$2,0%,VLOOKUP(D100,Modélisation!$A$69:$B$86,2,FALSE)),""))</f>
        <v/>
      </c>
      <c r="H100" s="1" t="str">
        <f>IF(ISBLANK(C100),"",IF(Modélisation!$B$3="Oui",F100*(1-G100),F100))</f>
        <v/>
      </c>
    </row>
    <row r="101" spans="1:8" x14ac:dyDescent="0.35">
      <c r="A101" s="2">
        <v>100</v>
      </c>
      <c r="B101" s="36"/>
      <c r="C101" s="39"/>
      <c r="D101" s="37"/>
      <c r="E101" s="1" t="str">
        <f>IF(ISBLANK(C101),"",IF(Modélisation!$B$10=3,IF(C101&gt;=Modélisation!$B$19,Modélisation!$A$19,IF(C101&gt;=Modélisation!$B$18,Modélisation!$A$18,Modélisation!$A$17)),IF(Modélisation!$B$10=4,IF(C101&gt;=Modélisation!$B$20,Modélisation!$A$20,IF(C101&gt;=Modélisation!$B$19,Modélisation!$A$19,IF(C101&gt;=Modélisation!$B$18,Modélisation!$A$18,Modélisation!$A$17))),IF(Modélisation!$B$10=5,IF(C101&gt;=Modélisation!$B$21,Modélisation!$A$21,IF(C101&gt;=Modélisation!$B$20,Modélisation!$A$20,IF(C101&gt;=Modélisation!$B$19,Modélisation!$A$19,IF(C101&gt;=Modélisation!$B$18,Modélisation!$A$18,Modélisation!$A$17)))),IF(Modélisation!$B$10=6,IF(C101&gt;=Modélisation!$B$22,Modélisation!$A$22,IF(C101&gt;=Modélisation!$B$21,Modélisation!$A$21,IF(C101&gt;=Modélisation!$B$20,Modélisation!$A$20,IF(C101&gt;=Modélisation!$B$19,Modélisation!$A$19,IF(C101&gt;=Modélisation!$B$18,Modélisation!$A$18,Modélisation!$A$17))))),IF(Modélisation!$B$10=7,IF(C101&gt;=Modélisation!$B$23,Modélisation!$A$23,IF(C101&gt;=Modélisation!$B$22,Modélisation!$A$22,IF(C101&gt;=Modélisation!$B$21,Modélisation!$A$21,IF(C101&gt;=Modélisation!$B$20,Modélisation!$A$20,IF(C101&gt;=Modélisation!$B$19,Modélisation!$A$19,IF(C101&gt;=Modélisation!$B$18,Modélisation!$A$18,Modélisation!$A$17))))))))))))</f>
        <v/>
      </c>
      <c r="F101" s="1" t="str">
        <f>IF(ISBLANK(C101),"",VLOOKUP(E101,Modélisation!$A$17:$H$23,8,FALSE))</f>
        <v/>
      </c>
      <c r="G101" s="4" t="str">
        <f>IF(ISBLANK(C101),"",IF(Modélisation!$B$3="Oui",IF(D101=Liste!$F$2,0%,VLOOKUP(D101,Modélisation!$A$69:$B$86,2,FALSE)),""))</f>
        <v/>
      </c>
      <c r="H101" s="1" t="str">
        <f>IF(ISBLANK(C101),"",IF(Modélisation!$B$3="Oui",F101*(1-G101),F101))</f>
        <v/>
      </c>
    </row>
    <row r="102" spans="1:8" x14ac:dyDescent="0.35">
      <c r="A102" s="2">
        <v>101</v>
      </c>
      <c r="B102" s="36"/>
      <c r="C102" s="39"/>
      <c r="D102" s="37"/>
      <c r="E102" s="1" t="str">
        <f>IF(ISBLANK(C102),"",IF(Modélisation!$B$10=3,IF(C102&gt;=Modélisation!$B$19,Modélisation!$A$19,IF(C102&gt;=Modélisation!$B$18,Modélisation!$A$18,Modélisation!$A$17)),IF(Modélisation!$B$10=4,IF(C102&gt;=Modélisation!$B$20,Modélisation!$A$20,IF(C102&gt;=Modélisation!$B$19,Modélisation!$A$19,IF(C102&gt;=Modélisation!$B$18,Modélisation!$A$18,Modélisation!$A$17))),IF(Modélisation!$B$10=5,IF(C102&gt;=Modélisation!$B$21,Modélisation!$A$21,IF(C102&gt;=Modélisation!$B$20,Modélisation!$A$20,IF(C102&gt;=Modélisation!$B$19,Modélisation!$A$19,IF(C102&gt;=Modélisation!$B$18,Modélisation!$A$18,Modélisation!$A$17)))),IF(Modélisation!$B$10=6,IF(C102&gt;=Modélisation!$B$22,Modélisation!$A$22,IF(C102&gt;=Modélisation!$B$21,Modélisation!$A$21,IF(C102&gt;=Modélisation!$B$20,Modélisation!$A$20,IF(C102&gt;=Modélisation!$B$19,Modélisation!$A$19,IF(C102&gt;=Modélisation!$B$18,Modélisation!$A$18,Modélisation!$A$17))))),IF(Modélisation!$B$10=7,IF(C102&gt;=Modélisation!$B$23,Modélisation!$A$23,IF(C102&gt;=Modélisation!$B$22,Modélisation!$A$22,IF(C102&gt;=Modélisation!$B$21,Modélisation!$A$21,IF(C102&gt;=Modélisation!$B$20,Modélisation!$A$20,IF(C102&gt;=Modélisation!$B$19,Modélisation!$A$19,IF(C102&gt;=Modélisation!$B$18,Modélisation!$A$18,Modélisation!$A$17))))))))))))</f>
        <v/>
      </c>
      <c r="F102" s="1" t="str">
        <f>IF(ISBLANK(C102),"",VLOOKUP(E102,Modélisation!$A$17:$H$23,8,FALSE))</f>
        <v/>
      </c>
      <c r="G102" s="4" t="str">
        <f>IF(ISBLANK(C102),"",IF(Modélisation!$B$3="Oui",IF(D102=Liste!$F$2,0%,VLOOKUP(D102,Modélisation!$A$69:$B$86,2,FALSE)),""))</f>
        <v/>
      </c>
      <c r="H102" s="1" t="str">
        <f>IF(ISBLANK(C102),"",IF(Modélisation!$B$3="Oui",F102*(1-G102),F102))</f>
        <v/>
      </c>
    </row>
    <row r="103" spans="1:8" x14ac:dyDescent="0.35">
      <c r="A103" s="2">
        <v>102</v>
      </c>
      <c r="B103" s="36"/>
      <c r="C103" s="39"/>
      <c r="D103" s="37"/>
      <c r="E103" s="1" t="str">
        <f>IF(ISBLANK(C103),"",IF(Modélisation!$B$10=3,IF(C103&gt;=Modélisation!$B$19,Modélisation!$A$19,IF(C103&gt;=Modélisation!$B$18,Modélisation!$A$18,Modélisation!$A$17)),IF(Modélisation!$B$10=4,IF(C103&gt;=Modélisation!$B$20,Modélisation!$A$20,IF(C103&gt;=Modélisation!$B$19,Modélisation!$A$19,IF(C103&gt;=Modélisation!$B$18,Modélisation!$A$18,Modélisation!$A$17))),IF(Modélisation!$B$10=5,IF(C103&gt;=Modélisation!$B$21,Modélisation!$A$21,IF(C103&gt;=Modélisation!$B$20,Modélisation!$A$20,IF(C103&gt;=Modélisation!$B$19,Modélisation!$A$19,IF(C103&gt;=Modélisation!$B$18,Modélisation!$A$18,Modélisation!$A$17)))),IF(Modélisation!$B$10=6,IF(C103&gt;=Modélisation!$B$22,Modélisation!$A$22,IF(C103&gt;=Modélisation!$B$21,Modélisation!$A$21,IF(C103&gt;=Modélisation!$B$20,Modélisation!$A$20,IF(C103&gt;=Modélisation!$B$19,Modélisation!$A$19,IF(C103&gt;=Modélisation!$B$18,Modélisation!$A$18,Modélisation!$A$17))))),IF(Modélisation!$B$10=7,IF(C103&gt;=Modélisation!$B$23,Modélisation!$A$23,IF(C103&gt;=Modélisation!$B$22,Modélisation!$A$22,IF(C103&gt;=Modélisation!$B$21,Modélisation!$A$21,IF(C103&gt;=Modélisation!$B$20,Modélisation!$A$20,IF(C103&gt;=Modélisation!$B$19,Modélisation!$A$19,IF(C103&gt;=Modélisation!$B$18,Modélisation!$A$18,Modélisation!$A$17))))))))))))</f>
        <v/>
      </c>
      <c r="F103" s="1" t="str">
        <f>IF(ISBLANK(C103),"",VLOOKUP(E103,Modélisation!$A$17:$H$23,8,FALSE))</f>
        <v/>
      </c>
      <c r="G103" s="4" t="str">
        <f>IF(ISBLANK(C103),"",IF(Modélisation!$B$3="Oui",IF(D103=Liste!$F$2,0%,VLOOKUP(D103,Modélisation!$A$69:$B$86,2,FALSE)),""))</f>
        <v/>
      </c>
      <c r="H103" s="1" t="str">
        <f>IF(ISBLANK(C103),"",IF(Modélisation!$B$3="Oui",F103*(1-G103),F103))</f>
        <v/>
      </c>
    </row>
    <row r="104" spans="1:8" x14ac:dyDescent="0.35">
      <c r="A104" s="2">
        <v>103</v>
      </c>
      <c r="B104" s="36"/>
      <c r="C104" s="39"/>
      <c r="D104" s="37"/>
      <c r="E104" s="1" t="str">
        <f>IF(ISBLANK(C104),"",IF(Modélisation!$B$10=3,IF(C104&gt;=Modélisation!$B$19,Modélisation!$A$19,IF(C104&gt;=Modélisation!$B$18,Modélisation!$A$18,Modélisation!$A$17)),IF(Modélisation!$B$10=4,IF(C104&gt;=Modélisation!$B$20,Modélisation!$A$20,IF(C104&gt;=Modélisation!$B$19,Modélisation!$A$19,IF(C104&gt;=Modélisation!$B$18,Modélisation!$A$18,Modélisation!$A$17))),IF(Modélisation!$B$10=5,IF(C104&gt;=Modélisation!$B$21,Modélisation!$A$21,IF(C104&gt;=Modélisation!$B$20,Modélisation!$A$20,IF(C104&gt;=Modélisation!$B$19,Modélisation!$A$19,IF(C104&gt;=Modélisation!$B$18,Modélisation!$A$18,Modélisation!$A$17)))),IF(Modélisation!$B$10=6,IF(C104&gt;=Modélisation!$B$22,Modélisation!$A$22,IF(C104&gt;=Modélisation!$B$21,Modélisation!$A$21,IF(C104&gt;=Modélisation!$B$20,Modélisation!$A$20,IF(C104&gt;=Modélisation!$B$19,Modélisation!$A$19,IF(C104&gt;=Modélisation!$B$18,Modélisation!$A$18,Modélisation!$A$17))))),IF(Modélisation!$B$10=7,IF(C104&gt;=Modélisation!$B$23,Modélisation!$A$23,IF(C104&gt;=Modélisation!$B$22,Modélisation!$A$22,IF(C104&gt;=Modélisation!$B$21,Modélisation!$A$21,IF(C104&gt;=Modélisation!$B$20,Modélisation!$A$20,IF(C104&gt;=Modélisation!$B$19,Modélisation!$A$19,IF(C104&gt;=Modélisation!$B$18,Modélisation!$A$18,Modélisation!$A$17))))))))))))</f>
        <v/>
      </c>
      <c r="F104" s="1" t="str">
        <f>IF(ISBLANK(C104),"",VLOOKUP(E104,Modélisation!$A$17:$H$23,8,FALSE))</f>
        <v/>
      </c>
      <c r="G104" s="4" t="str">
        <f>IF(ISBLANK(C104),"",IF(Modélisation!$B$3="Oui",IF(D104=Liste!$F$2,0%,VLOOKUP(D104,Modélisation!$A$69:$B$86,2,FALSE)),""))</f>
        <v/>
      </c>
      <c r="H104" s="1" t="str">
        <f>IF(ISBLANK(C104),"",IF(Modélisation!$B$3="Oui",F104*(1-G104),F104))</f>
        <v/>
      </c>
    </row>
    <row r="105" spans="1:8" x14ac:dyDescent="0.35">
      <c r="A105" s="2">
        <v>104</v>
      </c>
      <c r="B105" s="36"/>
      <c r="C105" s="39"/>
      <c r="D105" s="37"/>
      <c r="E105" s="1" t="str">
        <f>IF(ISBLANK(C105),"",IF(Modélisation!$B$10=3,IF(C105&gt;=Modélisation!$B$19,Modélisation!$A$19,IF(C105&gt;=Modélisation!$B$18,Modélisation!$A$18,Modélisation!$A$17)),IF(Modélisation!$B$10=4,IF(C105&gt;=Modélisation!$B$20,Modélisation!$A$20,IF(C105&gt;=Modélisation!$B$19,Modélisation!$A$19,IF(C105&gt;=Modélisation!$B$18,Modélisation!$A$18,Modélisation!$A$17))),IF(Modélisation!$B$10=5,IF(C105&gt;=Modélisation!$B$21,Modélisation!$A$21,IF(C105&gt;=Modélisation!$B$20,Modélisation!$A$20,IF(C105&gt;=Modélisation!$B$19,Modélisation!$A$19,IF(C105&gt;=Modélisation!$B$18,Modélisation!$A$18,Modélisation!$A$17)))),IF(Modélisation!$B$10=6,IF(C105&gt;=Modélisation!$B$22,Modélisation!$A$22,IF(C105&gt;=Modélisation!$B$21,Modélisation!$A$21,IF(C105&gt;=Modélisation!$B$20,Modélisation!$A$20,IF(C105&gt;=Modélisation!$B$19,Modélisation!$A$19,IF(C105&gt;=Modélisation!$B$18,Modélisation!$A$18,Modélisation!$A$17))))),IF(Modélisation!$B$10=7,IF(C105&gt;=Modélisation!$B$23,Modélisation!$A$23,IF(C105&gt;=Modélisation!$B$22,Modélisation!$A$22,IF(C105&gt;=Modélisation!$B$21,Modélisation!$A$21,IF(C105&gt;=Modélisation!$B$20,Modélisation!$A$20,IF(C105&gt;=Modélisation!$B$19,Modélisation!$A$19,IF(C105&gt;=Modélisation!$B$18,Modélisation!$A$18,Modélisation!$A$17))))))))))))</f>
        <v/>
      </c>
      <c r="F105" s="1" t="str">
        <f>IF(ISBLANK(C105),"",VLOOKUP(E105,Modélisation!$A$17:$H$23,8,FALSE))</f>
        <v/>
      </c>
      <c r="G105" s="4" t="str">
        <f>IF(ISBLANK(C105),"",IF(Modélisation!$B$3="Oui",IF(D105=Liste!$F$2,0%,VLOOKUP(D105,Modélisation!$A$69:$B$86,2,FALSE)),""))</f>
        <v/>
      </c>
      <c r="H105" s="1" t="str">
        <f>IF(ISBLANK(C105),"",IF(Modélisation!$B$3="Oui",F105*(1-G105),F105))</f>
        <v/>
      </c>
    </row>
    <row r="106" spans="1:8" x14ac:dyDescent="0.35">
      <c r="A106" s="2">
        <v>105</v>
      </c>
      <c r="B106" s="36"/>
      <c r="C106" s="39"/>
      <c r="D106" s="37"/>
      <c r="E106" s="1" t="str">
        <f>IF(ISBLANK(C106),"",IF(Modélisation!$B$10=3,IF(C106&gt;=Modélisation!$B$19,Modélisation!$A$19,IF(C106&gt;=Modélisation!$B$18,Modélisation!$A$18,Modélisation!$A$17)),IF(Modélisation!$B$10=4,IF(C106&gt;=Modélisation!$B$20,Modélisation!$A$20,IF(C106&gt;=Modélisation!$B$19,Modélisation!$A$19,IF(C106&gt;=Modélisation!$B$18,Modélisation!$A$18,Modélisation!$A$17))),IF(Modélisation!$B$10=5,IF(C106&gt;=Modélisation!$B$21,Modélisation!$A$21,IF(C106&gt;=Modélisation!$B$20,Modélisation!$A$20,IF(C106&gt;=Modélisation!$B$19,Modélisation!$A$19,IF(C106&gt;=Modélisation!$B$18,Modélisation!$A$18,Modélisation!$A$17)))),IF(Modélisation!$B$10=6,IF(C106&gt;=Modélisation!$B$22,Modélisation!$A$22,IF(C106&gt;=Modélisation!$B$21,Modélisation!$A$21,IF(C106&gt;=Modélisation!$B$20,Modélisation!$A$20,IF(C106&gt;=Modélisation!$B$19,Modélisation!$A$19,IF(C106&gt;=Modélisation!$B$18,Modélisation!$A$18,Modélisation!$A$17))))),IF(Modélisation!$B$10=7,IF(C106&gt;=Modélisation!$B$23,Modélisation!$A$23,IF(C106&gt;=Modélisation!$B$22,Modélisation!$A$22,IF(C106&gt;=Modélisation!$B$21,Modélisation!$A$21,IF(C106&gt;=Modélisation!$B$20,Modélisation!$A$20,IF(C106&gt;=Modélisation!$B$19,Modélisation!$A$19,IF(C106&gt;=Modélisation!$B$18,Modélisation!$A$18,Modélisation!$A$17))))))))))))</f>
        <v/>
      </c>
      <c r="F106" s="1" t="str">
        <f>IF(ISBLANK(C106),"",VLOOKUP(E106,Modélisation!$A$17:$H$23,8,FALSE))</f>
        <v/>
      </c>
      <c r="G106" s="4" t="str">
        <f>IF(ISBLANK(C106),"",IF(Modélisation!$B$3="Oui",IF(D106=Liste!$F$2,0%,VLOOKUP(D106,Modélisation!$A$69:$B$86,2,FALSE)),""))</f>
        <v/>
      </c>
      <c r="H106" s="1" t="str">
        <f>IF(ISBLANK(C106),"",IF(Modélisation!$B$3="Oui",F106*(1-G106),F106))</f>
        <v/>
      </c>
    </row>
    <row r="107" spans="1:8" x14ac:dyDescent="0.35">
      <c r="A107" s="2">
        <v>106</v>
      </c>
      <c r="B107" s="36"/>
      <c r="C107" s="39"/>
      <c r="D107" s="37"/>
      <c r="E107" s="1" t="str">
        <f>IF(ISBLANK(C107),"",IF(Modélisation!$B$10=3,IF(C107&gt;=Modélisation!$B$19,Modélisation!$A$19,IF(C107&gt;=Modélisation!$B$18,Modélisation!$A$18,Modélisation!$A$17)),IF(Modélisation!$B$10=4,IF(C107&gt;=Modélisation!$B$20,Modélisation!$A$20,IF(C107&gt;=Modélisation!$B$19,Modélisation!$A$19,IF(C107&gt;=Modélisation!$B$18,Modélisation!$A$18,Modélisation!$A$17))),IF(Modélisation!$B$10=5,IF(C107&gt;=Modélisation!$B$21,Modélisation!$A$21,IF(C107&gt;=Modélisation!$B$20,Modélisation!$A$20,IF(C107&gt;=Modélisation!$B$19,Modélisation!$A$19,IF(C107&gt;=Modélisation!$B$18,Modélisation!$A$18,Modélisation!$A$17)))),IF(Modélisation!$B$10=6,IF(C107&gt;=Modélisation!$B$22,Modélisation!$A$22,IF(C107&gt;=Modélisation!$B$21,Modélisation!$A$21,IF(C107&gt;=Modélisation!$B$20,Modélisation!$A$20,IF(C107&gt;=Modélisation!$B$19,Modélisation!$A$19,IF(C107&gt;=Modélisation!$B$18,Modélisation!$A$18,Modélisation!$A$17))))),IF(Modélisation!$B$10=7,IF(C107&gt;=Modélisation!$B$23,Modélisation!$A$23,IF(C107&gt;=Modélisation!$B$22,Modélisation!$A$22,IF(C107&gt;=Modélisation!$B$21,Modélisation!$A$21,IF(C107&gt;=Modélisation!$B$20,Modélisation!$A$20,IF(C107&gt;=Modélisation!$B$19,Modélisation!$A$19,IF(C107&gt;=Modélisation!$B$18,Modélisation!$A$18,Modélisation!$A$17))))))))))))</f>
        <v/>
      </c>
      <c r="F107" s="1" t="str">
        <f>IF(ISBLANK(C107),"",VLOOKUP(E107,Modélisation!$A$17:$H$23,8,FALSE))</f>
        <v/>
      </c>
      <c r="G107" s="4" t="str">
        <f>IF(ISBLANK(C107),"",IF(Modélisation!$B$3="Oui",IF(D107=Liste!$F$2,0%,VLOOKUP(D107,Modélisation!$A$69:$B$86,2,FALSE)),""))</f>
        <v/>
      </c>
      <c r="H107" s="1" t="str">
        <f>IF(ISBLANK(C107),"",IF(Modélisation!$B$3="Oui",F107*(1-G107),F107))</f>
        <v/>
      </c>
    </row>
    <row r="108" spans="1:8" x14ac:dyDescent="0.35">
      <c r="A108" s="2">
        <v>107</v>
      </c>
      <c r="B108" s="36"/>
      <c r="C108" s="39"/>
      <c r="D108" s="37"/>
      <c r="E108" s="1" t="str">
        <f>IF(ISBLANK(C108),"",IF(Modélisation!$B$10=3,IF(C108&gt;=Modélisation!$B$19,Modélisation!$A$19,IF(C108&gt;=Modélisation!$B$18,Modélisation!$A$18,Modélisation!$A$17)),IF(Modélisation!$B$10=4,IF(C108&gt;=Modélisation!$B$20,Modélisation!$A$20,IF(C108&gt;=Modélisation!$B$19,Modélisation!$A$19,IF(C108&gt;=Modélisation!$B$18,Modélisation!$A$18,Modélisation!$A$17))),IF(Modélisation!$B$10=5,IF(C108&gt;=Modélisation!$B$21,Modélisation!$A$21,IF(C108&gt;=Modélisation!$B$20,Modélisation!$A$20,IF(C108&gt;=Modélisation!$B$19,Modélisation!$A$19,IF(C108&gt;=Modélisation!$B$18,Modélisation!$A$18,Modélisation!$A$17)))),IF(Modélisation!$B$10=6,IF(C108&gt;=Modélisation!$B$22,Modélisation!$A$22,IF(C108&gt;=Modélisation!$B$21,Modélisation!$A$21,IF(C108&gt;=Modélisation!$B$20,Modélisation!$A$20,IF(C108&gt;=Modélisation!$B$19,Modélisation!$A$19,IF(C108&gt;=Modélisation!$B$18,Modélisation!$A$18,Modélisation!$A$17))))),IF(Modélisation!$B$10=7,IF(C108&gt;=Modélisation!$B$23,Modélisation!$A$23,IF(C108&gt;=Modélisation!$B$22,Modélisation!$A$22,IF(C108&gt;=Modélisation!$B$21,Modélisation!$A$21,IF(C108&gt;=Modélisation!$B$20,Modélisation!$A$20,IF(C108&gt;=Modélisation!$B$19,Modélisation!$A$19,IF(C108&gt;=Modélisation!$B$18,Modélisation!$A$18,Modélisation!$A$17))))))))))))</f>
        <v/>
      </c>
      <c r="F108" s="1" t="str">
        <f>IF(ISBLANK(C108),"",VLOOKUP(E108,Modélisation!$A$17:$H$23,8,FALSE))</f>
        <v/>
      </c>
      <c r="G108" s="4" t="str">
        <f>IF(ISBLANK(C108),"",IF(Modélisation!$B$3="Oui",IF(D108=Liste!$F$2,0%,VLOOKUP(D108,Modélisation!$A$69:$B$86,2,FALSE)),""))</f>
        <v/>
      </c>
      <c r="H108" s="1" t="str">
        <f>IF(ISBLANK(C108),"",IF(Modélisation!$B$3="Oui",F108*(1-G108),F108))</f>
        <v/>
      </c>
    </row>
    <row r="109" spans="1:8" x14ac:dyDescent="0.35">
      <c r="A109" s="2">
        <v>108</v>
      </c>
      <c r="B109" s="36"/>
      <c r="C109" s="39"/>
      <c r="D109" s="37"/>
      <c r="E109" s="1" t="str">
        <f>IF(ISBLANK(C109),"",IF(Modélisation!$B$10=3,IF(C109&gt;=Modélisation!$B$19,Modélisation!$A$19,IF(C109&gt;=Modélisation!$B$18,Modélisation!$A$18,Modélisation!$A$17)),IF(Modélisation!$B$10=4,IF(C109&gt;=Modélisation!$B$20,Modélisation!$A$20,IF(C109&gt;=Modélisation!$B$19,Modélisation!$A$19,IF(C109&gt;=Modélisation!$B$18,Modélisation!$A$18,Modélisation!$A$17))),IF(Modélisation!$B$10=5,IF(C109&gt;=Modélisation!$B$21,Modélisation!$A$21,IF(C109&gt;=Modélisation!$B$20,Modélisation!$A$20,IF(C109&gt;=Modélisation!$B$19,Modélisation!$A$19,IF(C109&gt;=Modélisation!$B$18,Modélisation!$A$18,Modélisation!$A$17)))),IF(Modélisation!$B$10=6,IF(C109&gt;=Modélisation!$B$22,Modélisation!$A$22,IF(C109&gt;=Modélisation!$B$21,Modélisation!$A$21,IF(C109&gt;=Modélisation!$B$20,Modélisation!$A$20,IF(C109&gt;=Modélisation!$B$19,Modélisation!$A$19,IF(C109&gt;=Modélisation!$B$18,Modélisation!$A$18,Modélisation!$A$17))))),IF(Modélisation!$B$10=7,IF(C109&gt;=Modélisation!$B$23,Modélisation!$A$23,IF(C109&gt;=Modélisation!$B$22,Modélisation!$A$22,IF(C109&gt;=Modélisation!$B$21,Modélisation!$A$21,IF(C109&gt;=Modélisation!$B$20,Modélisation!$A$20,IF(C109&gt;=Modélisation!$B$19,Modélisation!$A$19,IF(C109&gt;=Modélisation!$B$18,Modélisation!$A$18,Modélisation!$A$17))))))))))))</f>
        <v/>
      </c>
      <c r="F109" s="1" t="str">
        <f>IF(ISBLANK(C109),"",VLOOKUP(E109,Modélisation!$A$17:$H$23,8,FALSE))</f>
        <v/>
      </c>
      <c r="G109" s="4" t="str">
        <f>IF(ISBLANK(C109),"",IF(Modélisation!$B$3="Oui",IF(D109=Liste!$F$2,0%,VLOOKUP(D109,Modélisation!$A$69:$B$86,2,FALSE)),""))</f>
        <v/>
      </c>
      <c r="H109" s="1" t="str">
        <f>IF(ISBLANK(C109),"",IF(Modélisation!$B$3="Oui",F109*(1-G109),F109))</f>
        <v/>
      </c>
    </row>
    <row r="110" spans="1:8" x14ac:dyDescent="0.35">
      <c r="A110" s="2">
        <v>109</v>
      </c>
      <c r="B110" s="36"/>
      <c r="C110" s="39"/>
      <c r="D110" s="37"/>
      <c r="E110" s="1" t="str">
        <f>IF(ISBLANK(C110),"",IF(Modélisation!$B$10=3,IF(C110&gt;=Modélisation!$B$19,Modélisation!$A$19,IF(C110&gt;=Modélisation!$B$18,Modélisation!$A$18,Modélisation!$A$17)),IF(Modélisation!$B$10=4,IF(C110&gt;=Modélisation!$B$20,Modélisation!$A$20,IF(C110&gt;=Modélisation!$B$19,Modélisation!$A$19,IF(C110&gt;=Modélisation!$B$18,Modélisation!$A$18,Modélisation!$A$17))),IF(Modélisation!$B$10=5,IF(C110&gt;=Modélisation!$B$21,Modélisation!$A$21,IF(C110&gt;=Modélisation!$B$20,Modélisation!$A$20,IF(C110&gt;=Modélisation!$B$19,Modélisation!$A$19,IF(C110&gt;=Modélisation!$B$18,Modélisation!$A$18,Modélisation!$A$17)))),IF(Modélisation!$B$10=6,IF(C110&gt;=Modélisation!$B$22,Modélisation!$A$22,IF(C110&gt;=Modélisation!$B$21,Modélisation!$A$21,IF(C110&gt;=Modélisation!$B$20,Modélisation!$A$20,IF(C110&gt;=Modélisation!$B$19,Modélisation!$A$19,IF(C110&gt;=Modélisation!$B$18,Modélisation!$A$18,Modélisation!$A$17))))),IF(Modélisation!$B$10=7,IF(C110&gt;=Modélisation!$B$23,Modélisation!$A$23,IF(C110&gt;=Modélisation!$B$22,Modélisation!$A$22,IF(C110&gt;=Modélisation!$B$21,Modélisation!$A$21,IF(C110&gt;=Modélisation!$B$20,Modélisation!$A$20,IF(C110&gt;=Modélisation!$B$19,Modélisation!$A$19,IF(C110&gt;=Modélisation!$B$18,Modélisation!$A$18,Modélisation!$A$17))))))))))))</f>
        <v/>
      </c>
      <c r="F110" s="1" t="str">
        <f>IF(ISBLANK(C110),"",VLOOKUP(E110,Modélisation!$A$17:$H$23,8,FALSE))</f>
        <v/>
      </c>
      <c r="G110" s="4" t="str">
        <f>IF(ISBLANK(C110),"",IF(Modélisation!$B$3="Oui",IF(D110=Liste!$F$2,0%,VLOOKUP(D110,Modélisation!$A$69:$B$86,2,FALSE)),""))</f>
        <v/>
      </c>
      <c r="H110" s="1" t="str">
        <f>IF(ISBLANK(C110),"",IF(Modélisation!$B$3="Oui",F110*(1-G110),F110))</f>
        <v/>
      </c>
    </row>
    <row r="111" spans="1:8" x14ac:dyDescent="0.35">
      <c r="A111" s="2">
        <v>110</v>
      </c>
      <c r="B111" s="36"/>
      <c r="C111" s="39"/>
      <c r="D111" s="37"/>
      <c r="E111" s="1" t="str">
        <f>IF(ISBLANK(C111),"",IF(Modélisation!$B$10=3,IF(C111&gt;=Modélisation!$B$19,Modélisation!$A$19,IF(C111&gt;=Modélisation!$B$18,Modélisation!$A$18,Modélisation!$A$17)),IF(Modélisation!$B$10=4,IF(C111&gt;=Modélisation!$B$20,Modélisation!$A$20,IF(C111&gt;=Modélisation!$B$19,Modélisation!$A$19,IF(C111&gt;=Modélisation!$B$18,Modélisation!$A$18,Modélisation!$A$17))),IF(Modélisation!$B$10=5,IF(C111&gt;=Modélisation!$B$21,Modélisation!$A$21,IF(C111&gt;=Modélisation!$B$20,Modélisation!$A$20,IF(C111&gt;=Modélisation!$B$19,Modélisation!$A$19,IF(C111&gt;=Modélisation!$B$18,Modélisation!$A$18,Modélisation!$A$17)))),IF(Modélisation!$B$10=6,IF(C111&gt;=Modélisation!$B$22,Modélisation!$A$22,IF(C111&gt;=Modélisation!$B$21,Modélisation!$A$21,IF(C111&gt;=Modélisation!$B$20,Modélisation!$A$20,IF(C111&gt;=Modélisation!$B$19,Modélisation!$A$19,IF(C111&gt;=Modélisation!$B$18,Modélisation!$A$18,Modélisation!$A$17))))),IF(Modélisation!$B$10=7,IF(C111&gt;=Modélisation!$B$23,Modélisation!$A$23,IF(C111&gt;=Modélisation!$B$22,Modélisation!$A$22,IF(C111&gt;=Modélisation!$B$21,Modélisation!$A$21,IF(C111&gt;=Modélisation!$B$20,Modélisation!$A$20,IF(C111&gt;=Modélisation!$B$19,Modélisation!$A$19,IF(C111&gt;=Modélisation!$B$18,Modélisation!$A$18,Modélisation!$A$17))))))))))))</f>
        <v/>
      </c>
      <c r="F111" s="1" t="str">
        <f>IF(ISBLANK(C111),"",VLOOKUP(E111,Modélisation!$A$17:$H$23,8,FALSE))</f>
        <v/>
      </c>
      <c r="G111" s="4" t="str">
        <f>IF(ISBLANK(C111),"",IF(Modélisation!$B$3="Oui",IF(D111=Liste!$F$2,0%,VLOOKUP(D111,Modélisation!$A$69:$B$86,2,FALSE)),""))</f>
        <v/>
      </c>
      <c r="H111" s="1" t="str">
        <f>IF(ISBLANK(C111),"",IF(Modélisation!$B$3="Oui",F111*(1-G111),F111))</f>
        <v/>
      </c>
    </row>
    <row r="112" spans="1:8" x14ac:dyDescent="0.35">
      <c r="A112" s="2">
        <v>111</v>
      </c>
      <c r="B112" s="36"/>
      <c r="C112" s="39"/>
      <c r="D112" s="37"/>
      <c r="E112" s="1" t="str">
        <f>IF(ISBLANK(C112),"",IF(Modélisation!$B$10=3,IF(C112&gt;=Modélisation!$B$19,Modélisation!$A$19,IF(C112&gt;=Modélisation!$B$18,Modélisation!$A$18,Modélisation!$A$17)),IF(Modélisation!$B$10=4,IF(C112&gt;=Modélisation!$B$20,Modélisation!$A$20,IF(C112&gt;=Modélisation!$B$19,Modélisation!$A$19,IF(C112&gt;=Modélisation!$B$18,Modélisation!$A$18,Modélisation!$A$17))),IF(Modélisation!$B$10=5,IF(C112&gt;=Modélisation!$B$21,Modélisation!$A$21,IF(C112&gt;=Modélisation!$B$20,Modélisation!$A$20,IF(C112&gt;=Modélisation!$B$19,Modélisation!$A$19,IF(C112&gt;=Modélisation!$B$18,Modélisation!$A$18,Modélisation!$A$17)))),IF(Modélisation!$B$10=6,IF(C112&gt;=Modélisation!$B$22,Modélisation!$A$22,IF(C112&gt;=Modélisation!$B$21,Modélisation!$A$21,IF(C112&gt;=Modélisation!$B$20,Modélisation!$A$20,IF(C112&gt;=Modélisation!$B$19,Modélisation!$A$19,IF(C112&gt;=Modélisation!$B$18,Modélisation!$A$18,Modélisation!$A$17))))),IF(Modélisation!$B$10=7,IF(C112&gt;=Modélisation!$B$23,Modélisation!$A$23,IF(C112&gt;=Modélisation!$B$22,Modélisation!$A$22,IF(C112&gt;=Modélisation!$B$21,Modélisation!$A$21,IF(C112&gt;=Modélisation!$B$20,Modélisation!$A$20,IF(C112&gt;=Modélisation!$B$19,Modélisation!$A$19,IF(C112&gt;=Modélisation!$B$18,Modélisation!$A$18,Modélisation!$A$17))))))))))))</f>
        <v/>
      </c>
      <c r="F112" s="1" t="str">
        <f>IF(ISBLANK(C112),"",VLOOKUP(E112,Modélisation!$A$17:$H$23,8,FALSE))</f>
        <v/>
      </c>
      <c r="G112" s="4" t="str">
        <f>IF(ISBLANK(C112),"",IF(Modélisation!$B$3="Oui",IF(D112=Liste!$F$2,0%,VLOOKUP(D112,Modélisation!$A$69:$B$86,2,FALSE)),""))</f>
        <v/>
      </c>
      <c r="H112" s="1" t="str">
        <f>IF(ISBLANK(C112),"",IF(Modélisation!$B$3="Oui",F112*(1-G112),F112))</f>
        <v/>
      </c>
    </row>
    <row r="113" spans="1:8" x14ac:dyDescent="0.35">
      <c r="A113" s="2">
        <v>112</v>
      </c>
      <c r="B113" s="36"/>
      <c r="C113" s="39"/>
      <c r="D113" s="37"/>
      <c r="E113" s="1" t="str">
        <f>IF(ISBLANK(C113),"",IF(Modélisation!$B$10=3,IF(C113&gt;=Modélisation!$B$19,Modélisation!$A$19,IF(C113&gt;=Modélisation!$B$18,Modélisation!$A$18,Modélisation!$A$17)),IF(Modélisation!$B$10=4,IF(C113&gt;=Modélisation!$B$20,Modélisation!$A$20,IF(C113&gt;=Modélisation!$B$19,Modélisation!$A$19,IF(C113&gt;=Modélisation!$B$18,Modélisation!$A$18,Modélisation!$A$17))),IF(Modélisation!$B$10=5,IF(C113&gt;=Modélisation!$B$21,Modélisation!$A$21,IF(C113&gt;=Modélisation!$B$20,Modélisation!$A$20,IF(C113&gt;=Modélisation!$B$19,Modélisation!$A$19,IF(C113&gt;=Modélisation!$B$18,Modélisation!$A$18,Modélisation!$A$17)))),IF(Modélisation!$B$10=6,IF(C113&gt;=Modélisation!$B$22,Modélisation!$A$22,IF(C113&gt;=Modélisation!$B$21,Modélisation!$A$21,IF(C113&gt;=Modélisation!$B$20,Modélisation!$A$20,IF(C113&gt;=Modélisation!$B$19,Modélisation!$A$19,IF(C113&gt;=Modélisation!$B$18,Modélisation!$A$18,Modélisation!$A$17))))),IF(Modélisation!$B$10=7,IF(C113&gt;=Modélisation!$B$23,Modélisation!$A$23,IF(C113&gt;=Modélisation!$B$22,Modélisation!$A$22,IF(C113&gt;=Modélisation!$B$21,Modélisation!$A$21,IF(C113&gt;=Modélisation!$B$20,Modélisation!$A$20,IF(C113&gt;=Modélisation!$B$19,Modélisation!$A$19,IF(C113&gt;=Modélisation!$B$18,Modélisation!$A$18,Modélisation!$A$17))))))))))))</f>
        <v/>
      </c>
      <c r="F113" s="1" t="str">
        <f>IF(ISBLANK(C113),"",VLOOKUP(E113,Modélisation!$A$17:$H$23,8,FALSE))</f>
        <v/>
      </c>
      <c r="G113" s="4" t="str">
        <f>IF(ISBLANK(C113),"",IF(Modélisation!$B$3="Oui",IF(D113=Liste!$F$2,0%,VLOOKUP(D113,Modélisation!$A$69:$B$86,2,FALSE)),""))</f>
        <v/>
      </c>
      <c r="H113" s="1" t="str">
        <f>IF(ISBLANK(C113),"",IF(Modélisation!$B$3="Oui",F113*(1-G113),F113))</f>
        <v/>
      </c>
    </row>
    <row r="114" spans="1:8" x14ac:dyDescent="0.35">
      <c r="A114" s="2">
        <v>113</v>
      </c>
      <c r="B114" s="36"/>
      <c r="C114" s="39"/>
      <c r="D114" s="37"/>
      <c r="E114" s="1" t="str">
        <f>IF(ISBLANK(C114),"",IF(Modélisation!$B$10=3,IF(C114&gt;=Modélisation!$B$19,Modélisation!$A$19,IF(C114&gt;=Modélisation!$B$18,Modélisation!$A$18,Modélisation!$A$17)),IF(Modélisation!$B$10=4,IF(C114&gt;=Modélisation!$B$20,Modélisation!$A$20,IF(C114&gt;=Modélisation!$B$19,Modélisation!$A$19,IF(C114&gt;=Modélisation!$B$18,Modélisation!$A$18,Modélisation!$A$17))),IF(Modélisation!$B$10=5,IF(C114&gt;=Modélisation!$B$21,Modélisation!$A$21,IF(C114&gt;=Modélisation!$B$20,Modélisation!$A$20,IF(C114&gt;=Modélisation!$B$19,Modélisation!$A$19,IF(C114&gt;=Modélisation!$B$18,Modélisation!$A$18,Modélisation!$A$17)))),IF(Modélisation!$B$10=6,IF(C114&gt;=Modélisation!$B$22,Modélisation!$A$22,IF(C114&gt;=Modélisation!$B$21,Modélisation!$A$21,IF(C114&gt;=Modélisation!$B$20,Modélisation!$A$20,IF(C114&gt;=Modélisation!$B$19,Modélisation!$A$19,IF(C114&gt;=Modélisation!$B$18,Modélisation!$A$18,Modélisation!$A$17))))),IF(Modélisation!$B$10=7,IF(C114&gt;=Modélisation!$B$23,Modélisation!$A$23,IF(C114&gt;=Modélisation!$B$22,Modélisation!$A$22,IF(C114&gt;=Modélisation!$B$21,Modélisation!$A$21,IF(C114&gt;=Modélisation!$B$20,Modélisation!$A$20,IF(C114&gt;=Modélisation!$B$19,Modélisation!$A$19,IF(C114&gt;=Modélisation!$B$18,Modélisation!$A$18,Modélisation!$A$17))))))))))))</f>
        <v/>
      </c>
      <c r="F114" s="1" t="str">
        <f>IF(ISBLANK(C114),"",VLOOKUP(E114,Modélisation!$A$17:$H$23,8,FALSE))</f>
        <v/>
      </c>
      <c r="G114" s="4" t="str">
        <f>IF(ISBLANK(C114),"",IF(Modélisation!$B$3="Oui",IF(D114=Liste!$F$2,0%,VLOOKUP(D114,Modélisation!$A$69:$B$86,2,FALSE)),""))</f>
        <v/>
      </c>
      <c r="H114" s="1" t="str">
        <f>IF(ISBLANK(C114),"",IF(Modélisation!$B$3="Oui",F114*(1-G114),F114))</f>
        <v/>
      </c>
    </row>
    <row r="115" spans="1:8" x14ac:dyDescent="0.35">
      <c r="A115" s="2">
        <v>114</v>
      </c>
      <c r="B115" s="36"/>
      <c r="C115" s="39"/>
      <c r="D115" s="37"/>
      <c r="E115" s="1" t="str">
        <f>IF(ISBLANK(C115),"",IF(Modélisation!$B$10=3,IF(C115&gt;=Modélisation!$B$19,Modélisation!$A$19,IF(C115&gt;=Modélisation!$B$18,Modélisation!$A$18,Modélisation!$A$17)),IF(Modélisation!$B$10=4,IF(C115&gt;=Modélisation!$B$20,Modélisation!$A$20,IF(C115&gt;=Modélisation!$B$19,Modélisation!$A$19,IF(C115&gt;=Modélisation!$B$18,Modélisation!$A$18,Modélisation!$A$17))),IF(Modélisation!$B$10=5,IF(C115&gt;=Modélisation!$B$21,Modélisation!$A$21,IF(C115&gt;=Modélisation!$B$20,Modélisation!$A$20,IF(C115&gt;=Modélisation!$B$19,Modélisation!$A$19,IF(C115&gt;=Modélisation!$B$18,Modélisation!$A$18,Modélisation!$A$17)))),IF(Modélisation!$B$10=6,IF(C115&gt;=Modélisation!$B$22,Modélisation!$A$22,IF(C115&gt;=Modélisation!$B$21,Modélisation!$A$21,IF(C115&gt;=Modélisation!$B$20,Modélisation!$A$20,IF(C115&gt;=Modélisation!$B$19,Modélisation!$A$19,IF(C115&gt;=Modélisation!$B$18,Modélisation!$A$18,Modélisation!$A$17))))),IF(Modélisation!$B$10=7,IF(C115&gt;=Modélisation!$B$23,Modélisation!$A$23,IF(C115&gt;=Modélisation!$B$22,Modélisation!$A$22,IF(C115&gt;=Modélisation!$B$21,Modélisation!$A$21,IF(C115&gt;=Modélisation!$B$20,Modélisation!$A$20,IF(C115&gt;=Modélisation!$B$19,Modélisation!$A$19,IF(C115&gt;=Modélisation!$B$18,Modélisation!$A$18,Modélisation!$A$17))))))))))))</f>
        <v/>
      </c>
      <c r="F115" s="1" t="str">
        <f>IF(ISBLANK(C115),"",VLOOKUP(E115,Modélisation!$A$17:$H$23,8,FALSE))</f>
        <v/>
      </c>
      <c r="G115" s="4" t="str">
        <f>IF(ISBLANK(C115),"",IF(Modélisation!$B$3="Oui",IF(D115=Liste!$F$2,0%,VLOOKUP(D115,Modélisation!$A$69:$B$86,2,FALSE)),""))</f>
        <v/>
      </c>
      <c r="H115" s="1" t="str">
        <f>IF(ISBLANK(C115),"",IF(Modélisation!$B$3="Oui",F115*(1-G115),F115))</f>
        <v/>
      </c>
    </row>
    <row r="116" spans="1:8" x14ac:dyDescent="0.35">
      <c r="A116" s="2">
        <v>115</v>
      </c>
      <c r="B116" s="36"/>
      <c r="C116" s="39"/>
      <c r="D116" s="37"/>
      <c r="E116" s="1" t="str">
        <f>IF(ISBLANK(C116),"",IF(Modélisation!$B$10=3,IF(C116&gt;=Modélisation!$B$19,Modélisation!$A$19,IF(C116&gt;=Modélisation!$B$18,Modélisation!$A$18,Modélisation!$A$17)),IF(Modélisation!$B$10=4,IF(C116&gt;=Modélisation!$B$20,Modélisation!$A$20,IF(C116&gt;=Modélisation!$B$19,Modélisation!$A$19,IF(C116&gt;=Modélisation!$B$18,Modélisation!$A$18,Modélisation!$A$17))),IF(Modélisation!$B$10=5,IF(C116&gt;=Modélisation!$B$21,Modélisation!$A$21,IF(C116&gt;=Modélisation!$B$20,Modélisation!$A$20,IF(C116&gt;=Modélisation!$B$19,Modélisation!$A$19,IF(C116&gt;=Modélisation!$B$18,Modélisation!$A$18,Modélisation!$A$17)))),IF(Modélisation!$B$10=6,IF(C116&gt;=Modélisation!$B$22,Modélisation!$A$22,IF(C116&gt;=Modélisation!$B$21,Modélisation!$A$21,IF(C116&gt;=Modélisation!$B$20,Modélisation!$A$20,IF(C116&gt;=Modélisation!$B$19,Modélisation!$A$19,IF(C116&gt;=Modélisation!$B$18,Modélisation!$A$18,Modélisation!$A$17))))),IF(Modélisation!$B$10=7,IF(C116&gt;=Modélisation!$B$23,Modélisation!$A$23,IF(C116&gt;=Modélisation!$B$22,Modélisation!$A$22,IF(C116&gt;=Modélisation!$B$21,Modélisation!$A$21,IF(C116&gt;=Modélisation!$B$20,Modélisation!$A$20,IF(C116&gt;=Modélisation!$B$19,Modélisation!$A$19,IF(C116&gt;=Modélisation!$B$18,Modélisation!$A$18,Modélisation!$A$17))))))))))))</f>
        <v/>
      </c>
      <c r="F116" s="1" t="str">
        <f>IF(ISBLANK(C116),"",VLOOKUP(E116,Modélisation!$A$17:$H$23,8,FALSE))</f>
        <v/>
      </c>
      <c r="G116" s="4" t="str">
        <f>IF(ISBLANK(C116),"",IF(Modélisation!$B$3="Oui",IF(D116=Liste!$F$2,0%,VLOOKUP(D116,Modélisation!$A$69:$B$86,2,FALSE)),""))</f>
        <v/>
      </c>
      <c r="H116" s="1" t="str">
        <f>IF(ISBLANK(C116),"",IF(Modélisation!$B$3="Oui",F116*(1-G116),F116))</f>
        <v/>
      </c>
    </row>
    <row r="117" spans="1:8" x14ac:dyDescent="0.35">
      <c r="A117" s="2">
        <v>116</v>
      </c>
      <c r="B117" s="36"/>
      <c r="C117" s="39"/>
      <c r="D117" s="37"/>
      <c r="E117" s="1" t="str">
        <f>IF(ISBLANK(C117),"",IF(Modélisation!$B$10=3,IF(C117&gt;=Modélisation!$B$19,Modélisation!$A$19,IF(C117&gt;=Modélisation!$B$18,Modélisation!$A$18,Modélisation!$A$17)),IF(Modélisation!$B$10=4,IF(C117&gt;=Modélisation!$B$20,Modélisation!$A$20,IF(C117&gt;=Modélisation!$B$19,Modélisation!$A$19,IF(C117&gt;=Modélisation!$B$18,Modélisation!$A$18,Modélisation!$A$17))),IF(Modélisation!$B$10=5,IF(C117&gt;=Modélisation!$B$21,Modélisation!$A$21,IF(C117&gt;=Modélisation!$B$20,Modélisation!$A$20,IF(C117&gt;=Modélisation!$B$19,Modélisation!$A$19,IF(C117&gt;=Modélisation!$B$18,Modélisation!$A$18,Modélisation!$A$17)))),IF(Modélisation!$B$10=6,IF(C117&gt;=Modélisation!$B$22,Modélisation!$A$22,IF(C117&gt;=Modélisation!$B$21,Modélisation!$A$21,IF(C117&gt;=Modélisation!$B$20,Modélisation!$A$20,IF(C117&gt;=Modélisation!$B$19,Modélisation!$A$19,IF(C117&gt;=Modélisation!$B$18,Modélisation!$A$18,Modélisation!$A$17))))),IF(Modélisation!$B$10=7,IF(C117&gt;=Modélisation!$B$23,Modélisation!$A$23,IF(C117&gt;=Modélisation!$B$22,Modélisation!$A$22,IF(C117&gt;=Modélisation!$B$21,Modélisation!$A$21,IF(C117&gt;=Modélisation!$B$20,Modélisation!$A$20,IF(C117&gt;=Modélisation!$B$19,Modélisation!$A$19,IF(C117&gt;=Modélisation!$B$18,Modélisation!$A$18,Modélisation!$A$17))))))))))))</f>
        <v/>
      </c>
      <c r="F117" s="1" t="str">
        <f>IF(ISBLANK(C117),"",VLOOKUP(E117,Modélisation!$A$17:$H$23,8,FALSE))</f>
        <v/>
      </c>
      <c r="G117" s="4" t="str">
        <f>IF(ISBLANK(C117),"",IF(Modélisation!$B$3="Oui",IF(D117=Liste!$F$2,0%,VLOOKUP(D117,Modélisation!$A$69:$B$86,2,FALSE)),""))</f>
        <v/>
      </c>
      <c r="H117" s="1" t="str">
        <f>IF(ISBLANK(C117),"",IF(Modélisation!$B$3="Oui",F117*(1-G117),F117))</f>
        <v/>
      </c>
    </row>
    <row r="118" spans="1:8" x14ac:dyDescent="0.35">
      <c r="A118" s="2">
        <v>117</v>
      </c>
      <c r="B118" s="36"/>
      <c r="C118" s="39"/>
      <c r="D118" s="37"/>
      <c r="E118" s="1" t="str">
        <f>IF(ISBLANK(C118),"",IF(Modélisation!$B$10=3,IF(C118&gt;=Modélisation!$B$19,Modélisation!$A$19,IF(C118&gt;=Modélisation!$B$18,Modélisation!$A$18,Modélisation!$A$17)),IF(Modélisation!$B$10=4,IF(C118&gt;=Modélisation!$B$20,Modélisation!$A$20,IF(C118&gt;=Modélisation!$B$19,Modélisation!$A$19,IF(C118&gt;=Modélisation!$B$18,Modélisation!$A$18,Modélisation!$A$17))),IF(Modélisation!$B$10=5,IF(C118&gt;=Modélisation!$B$21,Modélisation!$A$21,IF(C118&gt;=Modélisation!$B$20,Modélisation!$A$20,IF(C118&gt;=Modélisation!$B$19,Modélisation!$A$19,IF(C118&gt;=Modélisation!$B$18,Modélisation!$A$18,Modélisation!$A$17)))),IF(Modélisation!$B$10=6,IF(C118&gt;=Modélisation!$B$22,Modélisation!$A$22,IF(C118&gt;=Modélisation!$B$21,Modélisation!$A$21,IF(C118&gt;=Modélisation!$B$20,Modélisation!$A$20,IF(C118&gt;=Modélisation!$B$19,Modélisation!$A$19,IF(C118&gt;=Modélisation!$B$18,Modélisation!$A$18,Modélisation!$A$17))))),IF(Modélisation!$B$10=7,IF(C118&gt;=Modélisation!$B$23,Modélisation!$A$23,IF(C118&gt;=Modélisation!$B$22,Modélisation!$A$22,IF(C118&gt;=Modélisation!$B$21,Modélisation!$A$21,IF(C118&gt;=Modélisation!$B$20,Modélisation!$A$20,IF(C118&gt;=Modélisation!$B$19,Modélisation!$A$19,IF(C118&gt;=Modélisation!$B$18,Modélisation!$A$18,Modélisation!$A$17))))))))))))</f>
        <v/>
      </c>
      <c r="F118" s="1" t="str">
        <f>IF(ISBLANK(C118),"",VLOOKUP(E118,Modélisation!$A$17:$H$23,8,FALSE))</f>
        <v/>
      </c>
      <c r="G118" s="4" t="str">
        <f>IF(ISBLANK(C118),"",IF(Modélisation!$B$3="Oui",IF(D118=Liste!$F$2,0%,VLOOKUP(D118,Modélisation!$A$69:$B$86,2,FALSE)),""))</f>
        <v/>
      </c>
      <c r="H118" s="1" t="str">
        <f>IF(ISBLANK(C118),"",IF(Modélisation!$B$3="Oui",F118*(1-G118),F118))</f>
        <v/>
      </c>
    </row>
    <row r="119" spans="1:8" x14ac:dyDescent="0.35">
      <c r="A119" s="2">
        <v>118</v>
      </c>
      <c r="B119" s="36"/>
      <c r="C119" s="39"/>
      <c r="D119" s="37"/>
      <c r="E119" s="1" t="str">
        <f>IF(ISBLANK(C119),"",IF(Modélisation!$B$10=3,IF(C119&gt;=Modélisation!$B$19,Modélisation!$A$19,IF(C119&gt;=Modélisation!$B$18,Modélisation!$A$18,Modélisation!$A$17)),IF(Modélisation!$B$10=4,IF(C119&gt;=Modélisation!$B$20,Modélisation!$A$20,IF(C119&gt;=Modélisation!$B$19,Modélisation!$A$19,IF(C119&gt;=Modélisation!$B$18,Modélisation!$A$18,Modélisation!$A$17))),IF(Modélisation!$B$10=5,IF(C119&gt;=Modélisation!$B$21,Modélisation!$A$21,IF(C119&gt;=Modélisation!$B$20,Modélisation!$A$20,IF(C119&gt;=Modélisation!$B$19,Modélisation!$A$19,IF(C119&gt;=Modélisation!$B$18,Modélisation!$A$18,Modélisation!$A$17)))),IF(Modélisation!$B$10=6,IF(C119&gt;=Modélisation!$B$22,Modélisation!$A$22,IF(C119&gt;=Modélisation!$B$21,Modélisation!$A$21,IF(C119&gt;=Modélisation!$B$20,Modélisation!$A$20,IF(C119&gt;=Modélisation!$B$19,Modélisation!$A$19,IF(C119&gt;=Modélisation!$B$18,Modélisation!$A$18,Modélisation!$A$17))))),IF(Modélisation!$B$10=7,IF(C119&gt;=Modélisation!$B$23,Modélisation!$A$23,IF(C119&gt;=Modélisation!$B$22,Modélisation!$A$22,IF(C119&gt;=Modélisation!$B$21,Modélisation!$A$21,IF(C119&gt;=Modélisation!$B$20,Modélisation!$A$20,IF(C119&gt;=Modélisation!$B$19,Modélisation!$A$19,IF(C119&gt;=Modélisation!$B$18,Modélisation!$A$18,Modélisation!$A$17))))))))))))</f>
        <v/>
      </c>
      <c r="F119" s="1" t="str">
        <f>IF(ISBLANK(C119),"",VLOOKUP(E119,Modélisation!$A$17:$H$23,8,FALSE))</f>
        <v/>
      </c>
      <c r="G119" s="4" t="str">
        <f>IF(ISBLANK(C119),"",IF(Modélisation!$B$3="Oui",IF(D119=Liste!$F$2,0%,VLOOKUP(D119,Modélisation!$A$69:$B$86,2,FALSE)),""))</f>
        <v/>
      </c>
      <c r="H119" s="1" t="str">
        <f>IF(ISBLANK(C119),"",IF(Modélisation!$B$3="Oui",F119*(1-G119),F119))</f>
        <v/>
      </c>
    </row>
    <row r="120" spans="1:8" x14ac:dyDescent="0.35">
      <c r="A120" s="2">
        <v>119</v>
      </c>
      <c r="B120" s="36"/>
      <c r="C120" s="39"/>
      <c r="D120" s="37"/>
      <c r="E120" s="1" t="str">
        <f>IF(ISBLANK(C120),"",IF(Modélisation!$B$10=3,IF(C120&gt;=Modélisation!$B$19,Modélisation!$A$19,IF(C120&gt;=Modélisation!$B$18,Modélisation!$A$18,Modélisation!$A$17)),IF(Modélisation!$B$10=4,IF(C120&gt;=Modélisation!$B$20,Modélisation!$A$20,IF(C120&gt;=Modélisation!$B$19,Modélisation!$A$19,IF(C120&gt;=Modélisation!$B$18,Modélisation!$A$18,Modélisation!$A$17))),IF(Modélisation!$B$10=5,IF(C120&gt;=Modélisation!$B$21,Modélisation!$A$21,IF(C120&gt;=Modélisation!$B$20,Modélisation!$A$20,IF(C120&gt;=Modélisation!$B$19,Modélisation!$A$19,IF(C120&gt;=Modélisation!$B$18,Modélisation!$A$18,Modélisation!$A$17)))),IF(Modélisation!$B$10=6,IF(C120&gt;=Modélisation!$B$22,Modélisation!$A$22,IF(C120&gt;=Modélisation!$B$21,Modélisation!$A$21,IF(C120&gt;=Modélisation!$B$20,Modélisation!$A$20,IF(C120&gt;=Modélisation!$B$19,Modélisation!$A$19,IF(C120&gt;=Modélisation!$B$18,Modélisation!$A$18,Modélisation!$A$17))))),IF(Modélisation!$B$10=7,IF(C120&gt;=Modélisation!$B$23,Modélisation!$A$23,IF(C120&gt;=Modélisation!$B$22,Modélisation!$A$22,IF(C120&gt;=Modélisation!$B$21,Modélisation!$A$21,IF(C120&gt;=Modélisation!$B$20,Modélisation!$A$20,IF(C120&gt;=Modélisation!$B$19,Modélisation!$A$19,IF(C120&gt;=Modélisation!$B$18,Modélisation!$A$18,Modélisation!$A$17))))))))))))</f>
        <v/>
      </c>
      <c r="F120" s="1" t="str">
        <f>IF(ISBLANK(C120),"",VLOOKUP(E120,Modélisation!$A$17:$H$23,8,FALSE))</f>
        <v/>
      </c>
      <c r="G120" s="4" t="str">
        <f>IF(ISBLANK(C120),"",IF(Modélisation!$B$3="Oui",IF(D120=Liste!$F$2,0%,VLOOKUP(D120,Modélisation!$A$69:$B$86,2,FALSE)),""))</f>
        <v/>
      </c>
      <c r="H120" s="1" t="str">
        <f>IF(ISBLANK(C120),"",IF(Modélisation!$B$3="Oui",F120*(1-G120),F120))</f>
        <v/>
      </c>
    </row>
    <row r="121" spans="1:8" x14ac:dyDescent="0.35">
      <c r="A121" s="2">
        <v>120</v>
      </c>
      <c r="B121" s="36"/>
      <c r="C121" s="39"/>
      <c r="D121" s="37"/>
      <c r="E121" s="1" t="str">
        <f>IF(ISBLANK(C121),"",IF(Modélisation!$B$10=3,IF(C121&gt;=Modélisation!$B$19,Modélisation!$A$19,IF(C121&gt;=Modélisation!$B$18,Modélisation!$A$18,Modélisation!$A$17)),IF(Modélisation!$B$10=4,IF(C121&gt;=Modélisation!$B$20,Modélisation!$A$20,IF(C121&gt;=Modélisation!$B$19,Modélisation!$A$19,IF(C121&gt;=Modélisation!$B$18,Modélisation!$A$18,Modélisation!$A$17))),IF(Modélisation!$B$10=5,IF(C121&gt;=Modélisation!$B$21,Modélisation!$A$21,IF(C121&gt;=Modélisation!$B$20,Modélisation!$A$20,IF(C121&gt;=Modélisation!$B$19,Modélisation!$A$19,IF(C121&gt;=Modélisation!$B$18,Modélisation!$A$18,Modélisation!$A$17)))),IF(Modélisation!$B$10=6,IF(C121&gt;=Modélisation!$B$22,Modélisation!$A$22,IF(C121&gt;=Modélisation!$B$21,Modélisation!$A$21,IF(C121&gt;=Modélisation!$B$20,Modélisation!$A$20,IF(C121&gt;=Modélisation!$B$19,Modélisation!$A$19,IF(C121&gt;=Modélisation!$B$18,Modélisation!$A$18,Modélisation!$A$17))))),IF(Modélisation!$B$10=7,IF(C121&gt;=Modélisation!$B$23,Modélisation!$A$23,IF(C121&gt;=Modélisation!$B$22,Modélisation!$A$22,IF(C121&gt;=Modélisation!$B$21,Modélisation!$A$21,IF(C121&gt;=Modélisation!$B$20,Modélisation!$A$20,IF(C121&gt;=Modélisation!$B$19,Modélisation!$A$19,IF(C121&gt;=Modélisation!$B$18,Modélisation!$A$18,Modélisation!$A$17))))))))))))</f>
        <v/>
      </c>
      <c r="F121" s="1" t="str">
        <f>IF(ISBLANK(C121),"",VLOOKUP(E121,Modélisation!$A$17:$H$23,8,FALSE))</f>
        <v/>
      </c>
      <c r="G121" s="4" t="str">
        <f>IF(ISBLANK(C121),"",IF(Modélisation!$B$3="Oui",IF(D121=Liste!$F$2,0%,VLOOKUP(D121,Modélisation!$A$69:$B$86,2,FALSE)),""))</f>
        <v/>
      </c>
      <c r="H121" s="1" t="str">
        <f>IF(ISBLANK(C121),"",IF(Modélisation!$B$3="Oui",F121*(1-G121),F121))</f>
        <v/>
      </c>
    </row>
    <row r="122" spans="1:8" x14ac:dyDescent="0.35">
      <c r="A122" s="2">
        <v>121</v>
      </c>
      <c r="B122" s="36"/>
      <c r="C122" s="39"/>
      <c r="D122" s="37"/>
      <c r="E122" s="1" t="str">
        <f>IF(ISBLANK(C122),"",IF(Modélisation!$B$10=3,IF(C122&gt;=Modélisation!$B$19,Modélisation!$A$19,IF(C122&gt;=Modélisation!$B$18,Modélisation!$A$18,Modélisation!$A$17)),IF(Modélisation!$B$10=4,IF(C122&gt;=Modélisation!$B$20,Modélisation!$A$20,IF(C122&gt;=Modélisation!$B$19,Modélisation!$A$19,IF(C122&gt;=Modélisation!$B$18,Modélisation!$A$18,Modélisation!$A$17))),IF(Modélisation!$B$10=5,IF(C122&gt;=Modélisation!$B$21,Modélisation!$A$21,IF(C122&gt;=Modélisation!$B$20,Modélisation!$A$20,IF(C122&gt;=Modélisation!$B$19,Modélisation!$A$19,IF(C122&gt;=Modélisation!$B$18,Modélisation!$A$18,Modélisation!$A$17)))),IF(Modélisation!$B$10=6,IF(C122&gt;=Modélisation!$B$22,Modélisation!$A$22,IF(C122&gt;=Modélisation!$B$21,Modélisation!$A$21,IF(C122&gt;=Modélisation!$B$20,Modélisation!$A$20,IF(C122&gt;=Modélisation!$B$19,Modélisation!$A$19,IF(C122&gt;=Modélisation!$B$18,Modélisation!$A$18,Modélisation!$A$17))))),IF(Modélisation!$B$10=7,IF(C122&gt;=Modélisation!$B$23,Modélisation!$A$23,IF(C122&gt;=Modélisation!$B$22,Modélisation!$A$22,IF(C122&gt;=Modélisation!$B$21,Modélisation!$A$21,IF(C122&gt;=Modélisation!$B$20,Modélisation!$A$20,IF(C122&gt;=Modélisation!$B$19,Modélisation!$A$19,IF(C122&gt;=Modélisation!$B$18,Modélisation!$A$18,Modélisation!$A$17))))))))))))</f>
        <v/>
      </c>
      <c r="F122" s="1" t="str">
        <f>IF(ISBLANK(C122),"",VLOOKUP(E122,Modélisation!$A$17:$H$23,8,FALSE))</f>
        <v/>
      </c>
      <c r="G122" s="4" t="str">
        <f>IF(ISBLANK(C122),"",IF(Modélisation!$B$3="Oui",IF(D122=Liste!$F$2,0%,VLOOKUP(D122,Modélisation!$A$69:$B$86,2,FALSE)),""))</f>
        <v/>
      </c>
      <c r="H122" s="1" t="str">
        <f>IF(ISBLANK(C122),"",IF(Modélisation!$B$3="Oui",F122*(1-G122),F122))</f>
        <v/>
      </c>
    </row>
    <row r="123" spans="1:8" x14ac:dyDescent="0.35">
      <c r="A123" s="2">
        <v>122</v>
      </c>
      <c r="B123" s="36"/>
      <c r="C123" s="39"/>
      <c r="D123" s="37"/>
      <c r="E123" s="1" t="str">
        <f>IF(ISBLANK(C123),"",IF(Modélisation!$B$10=3,IF(C123&gt;=Modélisation!$B$19,Modélisation!$A$19,IF(C123&gt;=Modélisation!$B$18,Modélisation!$A$18,Modélisation!$A$17)),IF(Modélisation!$B$10=4,IF(C123&gt;=Modélisation!$B$20,Modélisation!$A$20,IF(C123&gt;=Modélisation!$B$19,Modélisation!$A$19,IF(C123&gt;=Modélisation!$B$18,Modélisation!$A$18,Modélisation!$A$17))),IF(Modélisation!$B$10=5,IF(C123&gt;=Modélisation!$B$21,Modélisation!$A$21,IF(C123&gt;=Modélisation!$B$20,Modélisation!$A$20,IF(C123&gt;=Modélisation!$B$19,Modélisation!$A$19,IF(C123&gt;=Modélisation!$B$18,Modélisation!$A$18,Modélisation!$A$17)))),IF(Modélisation!$B$10=6,IF(C123&gt;=Modélisation!$B$22,Modélisation!$A$22,IF(C123&gt;=Modélisation!$B$21,Modélisation!$A$21,IF(C123&gt;=Modélisation!$B$20,Modélisation!$A$20,IF(C123&gt;=Modélisation!$B$19,Modélisation!$A$19,IF(C123&gt;=Modélisation!$B$18,Modélisation!$A$18,Modélisation!$A$17))))),IF(Modélisation!$B$10=7,IF(C123&gt;=Modélisation!$B$23,Modélisation!$A$23,IF(C123&gt;=Modélisation!$B$22,Modélisation!$A$22,IF(C123&gt;=Modélisation!$B$21,Modélisation!$A$21,IF(C123&gt;=Modélisation!$B$20,Modélisation!$A$20,IF(C123&gt;=Modélisation!$B$19,Modélisation!$A$19,IF(C123&gt;=Modélisation!$B$18,Modélisation!$A$18,Modélisation!$A$17))))))))))))</f>
        <v/>
      </c>
      <c r="F123" s="1" t="str">
        <f>IF(ISBLANK(C123),"",VLOOKUP(E123,Modélisation!$A$17:$H$23,8,FALSE))</f>
        <v/>
      </c>
      <c r="G123" s="4" t="str">
        <f>IF(ISBLANK(C123),"",IF(Modélisation!$B$3="Oui",IF(D123=Liste!$F$2,0%,VLOOKUP(D123,Modélisation!$A$69:$B$86,2,FALSE)),""))</f>
        <v/>
      </c>
      <c r="H123" s="1" t="str">
        <f>IF(ISBLANK(C123),"",IF(Modélisation!$B$3="Oui",F123*(1-G123),F123))</f>
        <v/>
      </c>
    </row>
    <row r="124" spans="1:8" x14ac:dyDescent="0.35">
      <c r="A124" s="2">
        <v>123</v>
      </c>
      <c r="B124" s="36"/>
      <c r="C124" s="39"/>
      <c r="D124" s="37"/>
      <c r="E124" s="1" t="str">
        <f>IF(ISBLANK(C124),"",IF(Modélisation!$B$10=3,IF(C124&gt;=Modélisation!$B$19,Modélisation!$A$19,IF(C124&gt;=Modélisation!$B$18,Modélisation!$A$18,Modélisation!$A$17)),IF(Modélisation!$B$10=4,IF(C124&gt;=Modélisation!$B$20,Modélisation!$A$20,IF(C124&gt;=Modélisation!$B$19,Modélisation!$A$19,IF(C124&gt;=Modélisation!$B$18,Modélisation!$A$18,Modélisation!$A$17))),IF(Modélisation!$B$10=5,IF(C124&gt;=Modélisation!$B$21,Modélisation!$A$21,IF(C124&gt;=Modélisation!$B$20,Modélisation!$A$20,IF(C124&gt;=Modélisation!$B$19,Modélisation!$A$19,IF(C124&gt;=Modélisation!$B$18,Modélisation!$A$18,Modélisation!$A$17)))),IF(Modélisation!$B$10=6,IF(C124&gt;=Modélisation!$B$22,Modélisation!$A$22,IF(C124&gt;=Modélisation!$B$21,Modélisation!$A$21,IF(C124&gt;=Modélisation!$B$20,Modélisation!$A$20,IF(C124&gt;=Modélisation!$B$19,Modélisation!$A$19,IF(C124&gt;=Modélisation!$B$18,Modélisation!$A$18,Modélisation!$A$17))))),IF(Modélisation!$B$10=7,IF(C124&gt;=Modélisation!$B$23,Modélisation!$A$23,IF(C124&gt;=Modélisation!$B$22,Modélisation!$A$22,IF(C124&gt;=Modélisation!$B$21,Modélisation!$A$21,IF(C124&gt;=Modélisation!$B$20,Modélisation!$A$20,IF(C124&gt;=Modélisation!$B$19,Modélisation!$A$19,IF(C124&gt;=Modélisation!$B$18,Modélisation!$A$18,Modélisation!$A$17))))))))))))</f>
        <v/>
      </c>
      <c r="F124" s="1" t="str">
        <f>IF(ISBLANK(C124),"",VLOOKUP(E124,Modélisation!$A$17:$H$23,8,FALSE))</f>
        <v/>
      </c>
      <c r="G124" s="4" t="str">
        <f>IF(ISBLANK(C124),"",IF(Modélisation!$B$3="Oui",IF(D124=Liste!$F$2,0%,VLOOKUP(D124,Modélisation!$A$69:$B$86,2,FALSE)),""))</f>
        <v/>
      </c>
      <c r="H124" s="1" t="str">
        <f>IF(ISBLANK(C124),"",IF(Modélisation!$B$3="Oui",F124*(1-G124),F124))</f>
        <v/>
      </c>
    </row>
    <row r="125" spans="1:8" x14ac:dyDescent="0.35">
      <c r="A125" s="2">
        <v>124</v>
      </c>
      <c r="B125" s="36"/>
      <c r="C125" s="39"/>
      <c r="D125" s="37"/>
      <c r="E125" s="1" t="str">
        <f>IF(ISBLANK(C125),"",IF(Modélisation!$B$10=3,IF(C125&gt;=Modélisation!$B$19,Modélisation!$A$19,IF(C125&gt;=Modélisation!$B$18,Modélisation!$A$18,Modélisation!$A$17)),IF(Modélisation!$B$10=4,IF(C125&gt;=Modélisation!$B$20,Modélisation!$A$20,IF(C125&gt;=Modélisation!$B$19,Modélisation!$A$19,IF(C125&gt;=Modélisation!$B$18,Modélisation!$A$18,Modélisation!$A$17))),IF(Modélisation!$B$10=5,IF(C125&gt;=Modélisation!$B$21,Modélisation!$A$21,IF(C125&gt;=Modélisation!$B$20,Modélisation!$A$20,IF(C125&gt;=Modélisation!$B$19,Modélisation!$A$19,IF(C125&gt;=Modélisation!$B$18,Modélisation!$A$18,Modélisation!$A$17)))),IF(Modélisation!$B$10=6,IF(C125&gt;=Modélisation!$B$22,Modélisation!$A$22,IF(C125&gt;=Modélisation!$B$21,Modélisation!$A$21,IF(C125&gt;=Modélisation!$B$20,Modélisation!$A$20,IF(C125&gt;=Modélisation!$B$19,Modélisation!$A$19,IF(C125&gt;=Modélisation!$B$18,Modélisation!$A$18,Modélisation!$A$17))))),IF(Modélisation!$B$10=7,IF(C125&gt;=Modélisation!$B$23,Modélisation!$A$23,IF(C125&gt;=Modélisation!$B$22,Modélisation!$A$22,IF(C125&gt;=Modélisation!$B$21,Modélisation!$A$21,IF(C125&gt;=Modélisation!$B$20,Modélisation!$A$20,IF(C125&gt;=Modélisation!$B$19,Modélisation!$A$19,IF(C125&gt;=Modélisation!$B$18,Modélisation!$A$18,Modélisation!$A$17))))))))))))</f>
        <v/>
      </c>
      <c r="F125" s="1" t="str">
        <f>IF(ISBLANK(C125),"",VLOOKUP(E125,Modélisation!$A$17:$H$23,8,FALSE))</f>
        <v/>
      </c>
      <c r="G125" s="4" t="str">
        <f>IF(ISBLANK(C125),"",IF(Modélisation!$B$3="Oui",IF(D125=Liste!$F$2,0%,VLOOKUP(D125,Modélisation!$A$69:$B$86,2,FALSE)),""))</f>
        <v/>
      </c>
      <c r="H125" s="1" t="str">
        <f>IF(ISBLANK(C125),"",IF(Modélisation!$B$3="Oui",F125*(1-G125),F125))</f>
        <v/>
      </c>
    </row>
    <row r="126" spans="1:8" x14ac:dyDescent="0.35">
      <c r="A126" s="2">
        <v>125</v>
      </c>
      <c r="B126" s="36"/>
      <c r="C126" s="39"/>
      <c r="D126" s="37"/>
      <c r="E126" s="1" t="str">
        <f>IF(ISBLANK(C126),"",IF(Modélisation!$B$10=3,IF(C126&gt;=Modélisation!$B$19,Modélisation!$A$19,IF(C126&gt;=Modélisation!$B$18,Modélisation!$A$18,Modélisation!$A$17)),IF(Modélisation!$B$10=4,IF(C126&gt;=Modélisation!$B$20,Modélisation!$A$20,IF(C126&gt;=Modélisation!$B$19,Modélisation!$A$19,IF(C126&gt;=Modélisation!$B$18,Modélisation!$A$18,Modélisation!$A$17))),IF(Modélisation!$B$10=5,IF(C126&gt;=Modélisation!$B$21,Modélisation!$A$21,IF(C126&gt;=Modélisation!$B$20,Modélisation!$A$20,IF(C126&gt;=Modélisation!$B$19,Modélisation!$A$19,IF(C126&gt;=Modélisation!$B$18,Modélisation!$A$18,Modélisation!$A$17)))),IF(Modélisation!$B$10=6,IF(C126&gt;=Modélisation!$B$22,Modélisation!$A$22,IF(C126&gt;=Modélisation!$B$21,Modélisation!$A$21,IF(C126&gt;=Modélisation!$B$20,Modélisation!$A$20,IF(C126&gt;=Modélisation!$B$19,Modélisation!$A$19,IF(C126&gt;=Modélisation!$B$18,Modélisation!$A$18,Modélisation!$A$17))))),IF(Modélisation!$B$10=7,IF(C126&gt;=Modélisation!$B$23,Modélisation!$A$23,IF(C126&gt;=Modélisation!$B$22,Modélisation!$A$22,IF(C126&gt;=Modélisation!$B$21,Modélisation!$A$21,IF(C126&gt;=Modélisation!$B$20,Modélisation!$A$20,IF(C126&gt;=Modélisation!$B$19,Modélisation!$A$19,IF(C126&gt;=Modélisation!$B$18,Modélisation!$A$18,Modélisation!$A$17))))))))))))</f>
        <v/>
      </c>
      <c r="F126" s="1" t="str">
        <f>IF(ISBLANK(C126),"",VLOOKUP(E126,Modélisation!$A$17:$H$23,8,FALSE))</f>
        <v/>
      </c>
      <c r="G126" s="4" t="str">
        <f>IF(ISBLANK(C126),"",IF(Modélisation!$B$3="Oui",IF(D126=Liste!$F$2,0%,VLOOKUP(D126,Modélisation!$A$69:$B$86,2,FALSE)),""))</f>
        <v/>
      </c>
      <c r="H126" s="1" t="str">
        <f>IF(ISBLANK(C126),"",IF(Modélisation!$B$3="Oui",F126*(1-G126),F126))</f>
        <v/>
      </c>
    </row>
    <row r="127" spans="1:8" x14ac:dyDescent="0.35">
      <c r="A127" s="2">
        <v>126</v>
      </c>
      <c r="B127" s="36"/>
      <c r="C127" s="39"/>
      <c r="D127" s="37"/>
      <c r="E127" s="1" t="str">
        <f>IF(ISBLANK(C127),"",IF(Modélisation!$B$10=3,IF(C127&gt;=Modélisation!$B$19,Modélisation!$A$19,IF(C127&gt;=Modélisation!$B$18,Modélisation!$A$18,Modélisation!$A$17)),IF(Modélisation!$B$10=4,IF(C127&gt;=Modélisation!$B$20,Modélisation!$A$20,IF(C127&gt;=Modélisation!$B$19,Modélisation!$A$19,IF(C127&gt;=Modélisation!$B$18,Modélisation!$A$18,Modélisation!$A$17))),IF(Modélisation!$B$10=5,IF(C127&gt;=Modélisation!$B$21,Modélisation!$A$21,IF(C127&gt;=Modélisation!$B$20,Modélisation!$A$20,IF(C127&gt;=Modélisation!$B$19,Modélisation!$A$19,IF(C127&gt;=Modélisation!$B$18,Modélisation!$A$18,Modélisation!$A$17)))),IF(Modélisation!$B$10=6,IF(C127&gt;=Modélisation!$B$22,Modélisation!$A$22,IF(C127&gt;=Modélisation!$B$21,Modélisation!$A$21,IF(C127&gt;=Modélisation!$B$20,Modélisation!$A$20,IF(C127&gt;=Modélisation!$B$19,Modélisation!$A$19,IF(C127&gt;=Modélisation!$B$18,Modélisation!$A$18,Modélisation!$A$17))))),IF(Modélisation!$B$10=7,IF(C127&gt;=Modélisation!$B$23,Modélisation!$A$23,IF(C127&gt;=Modélisation!$B$22,Modélisation!$A$22,IF(C127&gt;=Modélisation!$B$21,Modélisation!$A$21,IF(C127&gt;=Modélisation!$B$20,Modélisation!$A$20,IF(C127&gt;=Modélisation!$B$19,Modélisation!$A$19,IF(C127&gt;=Modélisation!$B$18,Modélisation!$A$18,Modélisation!$A$17))))))))))))</f>
        <v/>
      </c>
      <c r="F127" s="1" t="str">
        <f>IF(ISBLANK(C127),"",VLOOKUP(E127,Modélisation!$A$17:$H$23,8,FALSE))</f>
        <v/>
      </c>
      <c r="G127" s="4" t="str">
        <f>IF(ISBLANK(C127),"",IF(Modélisation!$B$3="Oui",IF(D127=Liste!$F$2,0%,VLOOKUP(D127,Modélisation!$A$69:$B$86,2,FALSE)),""))</f>
        <v/>
      </c>
      <c r="H127" s="1" t="str">
        <f>IF(ISBLANK(C127),"",IF(Modélisation!$B$3="Oui",F127*(1-G127),F127))</f>
        <v/>
      </c>
    </row>
    <row r="128" spans="1:8" x14ac:dyDescent="0.35">
      <c r="A128" s="2">
        <v>127</v>
      </c>
      <c r="B128" s="36"/>
      <c r="C128" s="39"/>
      <c r="D128" s="37"/>
      <c r="E128" s="1" t="str">
        <f>IF(ISBLANK(C128),"",IF(Modélisation!$B$10=3,IF(C128&gt;=Modélisation!$B$19,Modélisation!$A$19,IF(C128&gt;=Modélisation!$B$18,Modélisation!$A$18,Modélisation!$A$17)),IF(Modélisation!$B$10=4,IF(C128&gt;=Modélisation!$B$20,Modélisation!$A$20,IF(C128&gt;=Modélisation!$B$19,Modélisation!$A$19,IF(C128&gt;=Modélisation!$B$18,Modélisation!$A$18,Modélisation!$A$17))),IF(Modélisation!$B$10=5,IF(C128&gt;=Modélisation!$B$21,Modélisation!$A$21,IF(C128&gt;=Modélisation!$B$20,Modélisation!$A$20,IF(C128&gt;=Modélisation!$B$19,Modélisation!$A$19,IF(C128&gt;=Modélisation!$B$18,Modélisation!$A$18,Modélisation!$A$17)))),IF(Modélisation!$B$10=6,IF(C128&gt;=Modélisation!$B$22,Modélisation!$A$22,IF(C128&gt;=Modélisation!$B$21,Modélisation!$A$21,IF(C128&gt;=Modélisation!$B$20,Modélisation!$A$20,IF(C128&gt;=Modélisation!$B$19,Modélisation!$A$19,IF(C128&gt;=Modélisation!$B$18,Modélisation!$A$18,Modélisation!$A$17))))),IF(Modélisation!$B$10=7,IF(C128&gt;=Modélisation!$B$23,Modélisation!$A$23,IF(C128&gt;=Modélisation!$B$22,Modélisation!$A$22,IF(C128&gt;=Modélisation!$B$21,Modélisation!$A$21,IF(C128&gt;=Modélisation!$B$20,Modélisation!$A$20,IF(C128&gt;=Modélisation!$B$19,Modélisation!$A$19,IF(C128&gt;=Modélisation!$B$18,Modélisation!$A$18,Modélisation!$A$17))))))))))))</f>
        <v/>
      </c>
      <c r="F128" s="1" t="str">
        <f>IF(ISBLANK(C128),"",VLOOKUP(E128,Modélisation!$A$17:$H$23,8,FALSE))</f>
        <v/>
      </c>
      <c r="G128" s="4" t="str">
        <f>IF(ISBLANK(C128),"",IF(Modélisation!$B$3="Oui",IF(D128=Liste!$F$2,0%,VLOOKUP(D128,Modélisation!$A$69:$B$86,2,FALSE)),""))</f>
        <v/>
      </c>
      <c r="H128" s="1" t="str">
        <f>IF(ISBLANK(C128),"",IF(Modélisation!$B$3="Oui",F128*(1-G128),F128))</f>
        <v/>
      </c>
    </row>
    <row r="129" spans="1:8" x14ac:dyDescent="0.35">
      <c r="A129" s="2">
        <v>128</v>
      </c>
      <c r="B129" s="36"/>
      <c r="C129" s="39"/>
      <c r="D129" s="37"/>
      <c r="E129" s="1" t="str">
        <f>IF(ISBLANK(C129),"",IF(Modélisation!$B$10=3,IF(C129&gt;=Modélisation!$B$19,Modélisation!$A$19,IF(C129&gt;=Modélisation!$B$18,Modélisation!$A$18,Modélisation!$A$17)),IF(Modélisation!$B$10=4,IF(C129&gt;=Modélisation!$B$20,Modélisation!$A$20,IF(C129&gt;=Modélisation!$B$19,Modélisation!$A$19,IF(C129&gt;=Modélisation!$B$18,Modélisation!$A$18,Modélisation!$A$17))),IF(Modélisation!$B$10=5,IF(C129&gt;=Modélisation!$B$21,Modélisation!$A$21,IF(C129&gt;=Modélisation!$B$20,Modélisation!$A$20,IF(C129&gt;=Modélisation!$B$19,Modélisation!$A$19,IF(C129&gt;=Modélisation!$B$18,Modélisation!$A$18,Modélisation!$A$17)))),IF(Modélisation!$B$10=6,IF(C129&gt;=Modélisation!$B$22,Modélisation!$A$22,IF(C129&gt;=Modélisation!$B$21,Modélisation!$A$21,IF(C129&gt;=Modélisation!$B$20,Modélisation!$A$20,IF(C129&gt;=Modélisation!$B$19,Modélisation!$A$19,IF(C129&gt;=Modélisation!$B$18,Modélisation!$A$18,Modélisation!$A$17))))),IF(Modélisation!$B$10=7,IF(C129&gt;=Modélisation!$B$23,Modélisation!$A$23,IF(C129&gt;=Modélisation!$B$22,Modélisation!$A$22,IF(C129&gt;=Modélisation!$B$21,Modélisation!$A$21,IF(C129&gt;=Modélisation!$B$20,Modélisation!$A$20,IF(C129&gt;=Modélisation!$B$19,Modélisation!$A$19,IF(C129&gt;=Modélisation!$B$18,Modélisation!$A$18,Modélisation!$A$17))))))))))))</f>
        <v/>
      </c>
      <c r="F129" s="1" t="str">
        <f>IF(ISBLANK(C129),"",VLOOKUP(E129,Modélisation!$A$17:$H$23,8,FALSE))</f>
        <v/>
      </c>
      <c r="G129" s="4" t="str">
        <f>IF(ISBLANK(C129),"",IF(Modélisation!$B$3="Oui",IF(D129=Liste!$F$2,0%,VLOOKUP(D129,Modélisation!$A$69:$B$86,2,FALSE)),""))</f>
        <v/>
      </c>
      <c r="H129" s="1" t="str">
        <f>IF(ISBLANK(C129),"",IF(Modélisation!$B$3="Oui",F129*(1-G129),F129))</f>
        <v/>
      </c>
    </row>
    <row r="130" spans="1:8" x14ac:dyDescent="0.35">
      <c r="A130" s="2">
        <v>129</v>
      </c>
      <c r="B130" s="36"/>
      <c r="C130" s="39"/>
      <c r="D130" s="37"/>
      <c r="E130" s="1" t="str">
        <f>IF(ISBLANK(C130),"",IF(Modélisation!$B$10=3,IF(C130&gt;=Modélisation!$B$19,Modélisation!$A$19,IF(C130&gt;=Modélisation!$B$18,Modélisation!$A$18,Modélisation!$A$17)),IF(Modélisation!$B$10=4,IF(C130&gt;=Modélisation!$B$20,Modélisation!$A$20,IF(C130&gt;=Modélisation!$B$19,Modélisation!$A$19,IF(C130&gt;=Modélisation!$B$18,Modélisation!$A$18,Modélisation!$A$17))),IF(Modélisation!$B$10=5,IF(C130&gt;=Modélisation!$B$21,Modélisation!$A$21,IF(C130&gt;=Modélisation!$B$20,Modélisation!$A$20,IF(C130&gt;=Modélisation!$B$19,Modélisation!$A$19,IF(C130&gt;=Modélisation!$B$18,Modélisation!$A$18,Modélisation!$A$17)))),IF(Modélisation!$B$10=6,IF(C130&gt;=Modélisation!$B$22,Modélisation!$A$22,IF(C130&gt;=Modélisation!$B$21,Modélisation!$A$21,IF(C130&gt;=Modélisation!$B$20,Modélisation!$A$20,IF(C130&gt;=Modélisation!$B$19,Modélisation!$A$19,IF(C130&gt;=Modélisation!$B$18,Modélisation!$A$18,Modélisation!$A$17))))),IF(Modélisation!$B$10=7,IF(C130&gt;=Modélisation!$B$23,Modélisation!$A$23,IF(C130&gt;=Modélisation!$B$22,Modélisation!$A$22,IF(C130&gt;=Modélisation!$B$21,Modélisation!$A$21,IF(C130&gt;=Modélisation!$B$20,Modélisation!$A$20,IF(C130&gt;=Modélisation!$B$19,Modélisation!$A$19,IF(C130&gt;=Modélisation!$B$18,Modélisation!$A$18,Modélisation!$A$17))))))))))))</f>
        <v/>
      </c>
      <c r="F130" s="1" t="str">
        <f>IF(ISBLANK(C130),"",VLOOKUP(E130,Modélisation!$A$17:$H$23,8,FALSE))</f>
        <v/>
      </c>
      <c r="G130" s="4" t="str">
        <f>IF(ISBLANK(C130),"",IF(Modélisation!$B$3="Oui",IF(D130=Liste!$F$2,0%,VLOOKUP(D130,Modélisation!$A$69:$B$86,2,FALSE)),""))</f>
        <v/>
      </c>
      <c r="H130" s="1" t="str">
        <f>IF(ISBLANK(C130),"",IF(Modélisation!$B$3="Oui",F130*(1-G130),F130))</f>
        <v/>
      </c>
    </row>
    <row r="131" spans="1:8" x14ac:dyDescent="0.35">
      <c r="A131" s="2">
        <v>130</v>
      </c>
      <c r="B131" s="36"/>
      <c r="C131" s="39"/>
      <c r="D131" s="37"/>
      <c r="E131" s="1" t="str">
        <f>IF(ISBLANK(C131),"",IF(Modélisation!$B$10=3,IF(C131&gt;=Modélisation!$B$19,Modélisation!$A$19,IF(C131&gt;=Modélisation!$B$18,Modélisation!$A$18,Modélisation!$A$17)),IF(Modélisation!$B$10=4,IF(C131&gt;=Modélisation!$B$20,Modélisation!$A$20,IF(C131&gt;=Modélisation!$B$19,Modélisation!$A$19,IF(C131&gt;=Modélisation!$B$18,Modélisation!$A$18,Modélisation!$A$17))),IF(Modélisation!$B$10=5,IF(C131&gt;=Modélisation!$B$21,Modélisation!$A$21,IF(C131&gt;=Modélisation!$B$20,Modélisation!$A$20,IF(C131&gt;=Modélisation!$B$19,Modélisation!$A$19,IF(C131&gt;=Modélisation!$B$18,Modélisation!$A$18,Modélisation!$A$17)))),IF(Modélisation!$B$10=6,IF(C131&gt;=Modélisation!$B$22,Modélisation!$A$22,IF(C131&gt;=Modélisation!$B$21,Modélisation!$A$21,IF(C131&gt;=Modélisation!$B$20,Modélisation!$A$20,IF(C131&gt;=Modélisation!$B$19,Modélisation!$A$19,IF(C131&gt;=Modélisation!$B$18,Modélisation!$A$18,Modélisation!$A$17))))),IF(Modélisation!$B$10=7,IF(C131&gt;=Modélisation!$B$23,Modélisation!$A$23,IF(C131&gt;=Modélisation!$B$22,Modélisation!$A$22,IF(C131&gt;=Modélisation!$B$21,Modélisation!$A$21,IF(C131&gt;=Modélisation!$B$20,Modélisation!$A$20,IF(C131&gt;=Modélisation!$B$19,Modélisation!$A$19,IF(C131&gt;=Modélisation!$B$18,Modélisation!$A$18,Modélisation!$A$17))))))))))))</f>
        <v/>
      </c>
      <c r="F131" s="1" t="str">
        <f>IF(ISBLANK(C131),"",VLOOKUP(E131,Modélisation!$A$17:$H$23,8,FALSE))</f>
        <v/>
      </c>
      <c r="G131" s="4" t="str">
        <f>IF(ISBLANK(C131),"",IF(Modélisation!$B$3="Oui",IF(D131=Liste!$F$2,0%,VLOOKUP(D131,Modélisation!$A$69:$B$86,2,FALSE)),""))</f>
        <v/>
      </c>
      <c r="H131" s="1" t="str">
        <f>IF(ISBLANK(C131),"",IF(Modélisation!$B$3="Oui",F131*(1-G131),F131))</f>
        <v/>
      </c>
    </row>
    <row r="132" spans="1:8" x14ac:dyDescent="0.35">
      <c r="A132" s="2">
        <v>131</v>
      </c>
      <c r="B132" s="36"/>
      <c r="C132" s="39"/>
      <c r="D132" s="37"/>
      <c r="E132" s="1" t="str">
        <f>IF(ISBLANK(C132),"",IF(Modélisation!$B$10=3,IF(C132&gt;=Modélisation!$B$19,Modélisation!$A$19,IF(C132&gt;=Modélisation!$B$18,Modélisation!$A$18,Modélisation!$A$17)),IF(Modélisation!$B$10=4,IF(C132&gt;=Modélisation!$B$20,Modélisation!$A$20,IF(C132&gt;=Modélisation!$B$19,Modélisation!$A$19,IF(C132&gt;=Modélisation!$B$18,Modélisation!$A$18,Modélisation!$A$17))),IF(Modélisation!$B$10=5,IF(C132&gt;=Modélisation!$B$21,Modélisation!$A$21,IF(C132&gt;=Modélisation!$B$20,Modélisation!$A$20,IF(C132&gt;=Modélisation!$B$19,Modélisation!$A$19,IF(C132&gt;=Modélisation!$B$18,Modélisation!$A$18,Modélisation!$A$17)))),IF(Modélisation!$B$10=6,IF(C132&gt;=Modélisation!$B$22,Modélisation!$A$22,IF(C132&gt;=Modélisation!$B$21,Modélisation!$A$21,IF(C132&gt;=Modélisation!$B$20,Modélisation!$A$20,IF(C132&gt;=Modélisation!$B$19,Modélisation!$A$19,IF(C132&gt;=Modélisation!$B$18,Modélisation!$A$18,Modélisation!$A$17))))),IF(Modélisation!$B$10=7,IF(C132&gt;=Modélisation!$B$23,Modélisation!$A$23,IF(C132&gt;=Modélisation!$B$22,Modélisation!$A$22,IF(C132&gt;=Modélisation!$B$21,Modélisation!$A$21,IF(C132&gt;=Modélisation!$B$20,Modélisation!$A$20,IF(C132&gt;=Modélisation!$B$19,Modélisation!$A$19,IF(C132&gt;=Modélisation!$B$18,Modélisation!$A$18,Modélisation!$A$17))))))))))))</f>
        <v/>
      </c>
      <c r="F132" s="1" t="str">
        <f>IF(ISBLANK(C132),"",VLOOKUP(E132,Modélisation!$A$17:$H$23,8,FALSE))</f>
        <v/>
      </c>
      <c r="G132" s="4" t="str">
        <f>IF(ISBLANK(C132),"",IF(Modélisation!$B$3="Oui",IF(D132=Liste!$F$2,0%,VLOOKUP(D132,Modélisation!$A$69:$B$86,2,FALSE)),""))</f>
        <v/>
      </c>
      <c r="H132" s="1" t="str">
        <f>IF(ISBLANK(C132),"",IF(Modélisation!$B$3="Oui",F132*(1-G132),F132))</f>
        <v/>
      </c>
    </row>
    <row r="133" spans="1:8" x14ac:dyDescent="0.35">
      <c r="A133" s="2">
        <v>132</v>
      </c>
      <c r="B133" s="36"/>
      <c r="C133" s="39"/>
      <c r="D133" s="37"/>
      <c r="E133" s="1" t="str">
        <f>IF(ISBLANK(C133),"",IF(Modélisation!$B$10=3,IF(C133&gt;=Modélisation!$B$19,Modélisation!$A$19,IF(C133&gt;=Modélisation!$B$18,Modélisation!$A$18,Modélisation!$A$17)),IF(Modélisation!$B$10=4,IF(C133&gt;=Modélisation!$B$20,Modélisation!$A$20,IF(C133&gt;=Modélisation!$B$19,Modélisation!$A$19,IF(C133&gt;=Modélisation!$B$18,Modélisation!$A$18,Modélisation!$A$17))),IF(Modélisation!$B$10=5,IF(C133&gt;=Modélisation!$B$21,Modélisation!$A$21,IF(C133&gt;=Modélisation!$B$20,Modélisation!$A$20,IF(C133&gt;=Modélisation!$B$19,Modélisation!$A$19,IF(C133&gt;=Modélisation!$B$18,Modélisation!$A$18,Modélisation!$A$17)))),IF(Modélisation!$B$10=6,IF(C133&gt;=Modélisation!$B$22,Modélisation!$A$22,IF(C133&gt;=Modélisation!$B$21,Modélisation!$A$21,IF(C133&gt;=Modélisation!$B$20,Modélisation!$A$20,IF(C133&gt;=Modélisation!$B$19,Modélisation!$A$19,IF(C133&gt;=Modélisation!$B$18,Modélisation!$A$18,Modélisation!$A$17))))),IF(Modélisation!$B$10=7,IF(C133&gt;=Modélisation!$B$23,Modélisation!$A$23,IF(C133&gt;=Modélisation!$B$22,Modélisation!$A$22,IF(C133&gt;=Modélisation!$B$21,Modélisation!$A$21,IF(C133&gt;=Modélisation!$B$20,Modélisation!$A$20,IF(C133&gt;=Modélisation!$B$19,Modélisation!$A$19,IF(C133&gt;=Modélisation!$B$18,Modélisation!$A$18,Modélisation!$A$17))))))))))))</f>
        <v/>
      </c>
      <c r="F133" s="1" t="str">
        <f>IF(ISBLANK(C133),"",VLOOKUP(E133,Modélisation!$A$17:$H$23,8,FALSE))</f>
        <v/>
      </c>
      <c r="G133" s="4" t="str">
        <f>IF(ISBLANK(C133),"",IF(Modélisation!$B$3="Oui",IF(D133=Liste!$F$2,0%,VLOOKUP(D133,Modélisation!$A$69:$B$86,2,FALSE)),""))</f>
        <v/>
      </c>
      <c r="H133" s="1" t="str">
        <f>IF(ISBLANK(C133),"",IF(Modélisation!$B$3="Oui",F133*(1-G133),F133))</f>
        <v/>
      </c>
    </row>
    <row r="134" spans="1:8" x14ac:dyDescent="0.35">
      <c r="A134" s="2">
        <v>133</v>
      </c>
      <c r="B134" s="36"/>
      <c r="C134" s="39"/>
      <c r="D134" s="37"/>
      <c r="E134" s="1" t="str">
        <f>IF(ISBLANK(C134),"",IF(Modélisation!$B$10=3,IF(C134&gt;=Modélisation!$B$19,Modélisation!$A$19,IF(C134&gt;=Modélisation!$B$18,Modélisation!$A$18,Modélisation!$A$17)),IF(Modélisation!$B$10=4,IF(C134&gt;=Modélisation!$B$20,Modélisation!$A$20,IF(C134&gt;=Modélisation!$B$19,Modélisation!$A$19,IF(C134&gt;=Modélisation!$B$18,Modélisation!$A$18,Modélisation!$A$17))),IF(Modélisation!$B$10=5,IF(C134&gt;=Modélisation!$B$21,Modélisation!$A$21,IF(C134&gt;=Modélisation!$B$20,Modélisation!$A$20,IF(C134&gt;=Modélisation!$B$19,Modélisation!$A$19,IF(C134&gt;=Modélisation!$B$18,Modélisation!$A$18,Modélisation!$A$17)))),IF(Modélisation!$B$10=6,IF(C134&gt;=Modélisation!$B$22,Modélisation!$A$22,IF(C134&gt;=Modélisation!$B$21,Modélisation!$A$21,IF(C134&gt;=Modélisation!$B$20,Modélisation!$A$20,IF(C134&gt;=Modélisation!$B$19,Modélisation!$A$19,IF(C134&gt;=Modélisation!$B$18,Modélisation!$A$18,Modélisation!$A$17))))),IF(Modélisation!$B$10=7,IF(C134&gt;=Modélisation!$B$23,Modélisation!$A$23,IF(C134&gt;=Modélisation!$B$22,Modélisation!$A$22,IF(C134&gt;=Modélisation!$B$21,Modélisation!$A$21,IF(C134&gt;=Modélisation!$B$20,Modélisation!$A$20,IF(C134&gt;=Modélisation!$B$19,Modélisation!$A$19,IF(C134&gt;=Modélisation!$B$18,Modélisation!$A$18,Modélisation!$A$17))))))))))))</f>
        <v/>
      </c>
      <c r="F134" s="1" t="str">
        <f>IF(ISBLANK(C134),"",VLOOKUP(E134,Modélisation!$A$17:$H$23,8,FALSE))</f>
        <v/>
      </c>
      <c r="G134" s="4" t="str">
        <f>IF(ISBLANK(C134),"",IF(Modélisation!$B$3="Oui",IF(D134=Liste!$F$2,0%,VLOOKUP(D134,Modélisation!$A$69:$B$86,2,FALSE)),""))</f>
        <v/>
      </c>
      <c r="H134" s="1" t="str">
        <f>IF(ISBLANK(C134),"",IF(Modélisation!$B$3="Oui",F134*(1-G134),F134))</f>
        <v/>
      </c>
    </row>
    <row r="135" spans="1:8" x14ac:dyDescent="0.35">
      <c r="A135" s="2">
        <v>134</v>
      </c>
      <c r="B135" s="36"/>
      <c r="C135" s="39"/>
      <c r="D135" s="37"/>
      <c r="E135" s="1" t="str">
        <f>IF(ISBLANK(C135),"",IF(Modélisation!$B$10=3,IF(C135&gt;=Modélisation!$B$19,Modélisation!$A$19,IF(C135&gt;=Modélisation!$B$18,Modélisation!$A$18,Modélisation!$A$17)),IF(Modélisation!$B$10=4,IF(C135&gt;=Modélisation!$B$20,Modélisation!$A$20,IF(C135&gt;=Modélisation!$B$19,Modélisation!$A$19,IF(C135&gt;=Modélisation!$B$18,Modélisation!$A$18,Modélisation!$A$17))),IF(Modélisation!$B$10=5,IF(C135&gt;=Modélisation!$B$21,Modélisation!$A$21,IF(C135&gt;=Modélisation!$B$20,Modélisation!$A$20,IF(C135&gt;=Modélisation!$B$19,Modélisation!$A$19,IF(C135&gt;=Modélisation!$B$18,Modélisation!$A$18,Modélisation!$A$17)))),IF(Modélisation!$B$10=6,IF(C135&gt;=Modélisation!$B$22,Modélisation!$A$22,IF(C135&gt;=Modélisation!$B$21,Modélisation!$A$21,IF(C135&gt;=Modélisation!$B$20,Modélisation!$A$20,IF(C135&gt;=Modélisation!$B$19,Modélisation!$A$19,IF(C135&gt;=Modélisation!$B$18,Modélisation!$A$18,Modélisation!$A$17))))),IF(Modélisation!$B$10=7,IF(C135&gt;=Modélisation!$B$23,Modélisation!$A$23,IF(C135&gt;=Modélisation!$B$22,Modélisation!$A$22,IF(C135&gt;=Modélisation!$B$21,Modélisation!$A$21,IF(C135&gt;=Modélisation!$B$20,Modélisation!$A$20,IF(C135&gt;=Modélisation!$B$19,Modélisation!$A$19,IF(C135&gt;=Modélisation!$B$18,Modélisation!$A$18,Modélisation!$A$17))))))))))))</f>
        <v/>
      </c>
      <c r="F135" s="1" t="str">
        <f>IF(ISBLANK(C135),"",VLOOKUP(E135,Modélisation!$A$17:$H$23,8,FALSE))</f>
        <v/>
      </c>
      <c r="G135" s="4" t="str">
        <f>IF(ISBLANK(C135),"",IF(Modélisation!$B$3="Oui",IF(D135=Liste!$F$2,0%,VLOOKUP(D135,Modélisation!$A$69:$B$86,2,FALSE)),""))</f>
        <v/>
      </c>
      <c r="H135" s="1" t="str">
        <f>IF(ISBLANK(C135),"",IF(Modélisation!$B$3="Oui",F135*(1-G135),F135))</f>
        <v/>
      </c>
    </row>
    <row r="136" spans="1:8" x14ac:dyDescent="0.35">
      <c r="A136" s="2">
        <v>135</v>
      </c>
      <c r="B136" s="36"/>
      <c r="C136" s="39"/>
      <c r="D136" s="37"/>
      <c r="E136" s="1" t="str">
        <f>IF(ISBLANK(C136),"",IF(Modélisation!$B$10=3,IF(C136&gt;=Modélisation!$B$19,Modélisation!$A$19,IF(C136&gt;=Modélisation!$B$18,Modélisation!$A$18,Modélisation!$A$17)),IF(Modélisation!$B$10=4,IF(C136&gt;=Modélisation!$B$20,Modélisation!$A$20,IF(C136&gt;=Modélisation!$B$19,Modélisation!$A$19,IF(C136&gt;=Modélisation!$B$18,Modélisation!$A$18,Modélisation!$A$17))),IF(Modélisation!$B$10=5,IF(C136&gt;=Modélisation!$B$21,Modélisation!$A$21,IF(C136&gt;=Modélisation!$B$20,Modélisation!$A$20,IF(C136&gt;=Modélisation!$B$19,Modélisation!$A$19,IF(C136&gt;=Modélisation!$B$18,Modélisation!$A$18,Modélisation!$A$17)))),IF(Modélisation!$B$10=6,IF(C136&gt;=Modélisation!$B$22,Modélisation!$A$22,IF(C136&gt;=Modélisation!$B$21,Modélisation!$A$21,IF(C136&gt;=Modélisation!$B$20,Modélisation!$A$20,IF(C136&gt;=Modélisation!$B$19,Modélisation!$A$19,IF(C136&gt;=Modélisation!$B$18,Modélisation!$A$18,Modélisation!$A$17))))),IF(Modélisation!$B$10=7,IF(C136&gt;=Modélisation!$B$23,Modélisation!$A$23,IF(C136&gt;=Modélisation!$B$22,Modélisation!$A$22,IF(C136&gt;=Modélisation!$B$21,Modélisation!$A$21,IF(C136&gt;=Modélisation!$B$20,Modélisation!$A$20,IF(C136&gt;=Modélisation!$B$19,Modélisation!$A$19,IF(C136&gt;=Modélisation!$B$18,Modélisation!$A$18,Modélisation!$A$17))))))))))))</f>
        <v/>
      </c>
      <c r="F136" s="1" t="str">
        <f>IF(ISBLANK(C136),"",VLOOKUP(E136,Modélisation!$A$17:$H$23,8,FALSE))</f>
        <v/>
      </c>
      <c r="G136" s="4" t="str">
        <f>IF(ISBLANK(C136),"",IF(Modélisation!$B$3="Oui",IF(D136=Liste!$F$2,0%,VLOOKUP(D136,Modélisation!$A$69:$B$86,2,FALSE)),""))</f>
        <v/>
      </c>
      <c r="H136" s="1" t="str">
        <f>IF(ISBLANK(C136),"",IF(Modélisation!$B$3="Oui",F136*(1-G136),F136))</f>
        <v/>
      </c>
    </row>
    <row r="137" spans="1:8" x14ac:dyDescent="0.35">
      <c r="A137" s="2">
        <v>136</v>
      </c>
      <c r="B137" s="36"/>
      <c r="C137" s="39"/>
      <c r="D137" s="37"/>
      <c r="E137" s="1" t="str">
        <f>IF(ISBLANK(C137),"",IF(Modélisation!$B$10=3,IF(C137&gt;=Modélisation!$B$19,Modélisation!$A$19,IF(C137&gt;=Modélisation!$B$18,Modélisation!$A$18,Modélisation!$A$17)),IF(Modélisation!$B$10=4,IF(C137&gt;=Modélisation!$B$20,Modélisation!$A$20,IF(C137&gt;=Modélisation!$B$19,Modélisation!$A$19,IF(C137&gt;=Modélisation!$B$18,Modélisation!$A$18,Modélisation!$A$17))),IF(Modélisation!$B$10=5,IF(C137&gt;=Modélisation!$B$21,Modélisation!$A$21,IF(C137&gt;=Modélisation!$B$20,Modélisation!$A$20,IF(C137&gt;=Modélisation!$B$19,Modélisation!$A$19,IF(C137&gt;=Modélisation!$B$18,Modélisation!$A$18,Modélisation!$A$17)))),IF(Modélisation!$B$10=6,IF(C137&gt;=Modélisation!$B$22,Modélisation!$A$22,IF(C137&gt;=Modélisation!$B$21,Modélisation!$A$21,IF(C137&gt;=Modélisation!$B$20,Modélisation!$A$20,IF(C137&gt;=Modélisation!$B$19,Modélisation!$A$19,IF(C137&gt;=Modélisation!$B$18,Modélisation!$A$18,Modélisation!$A$17))))),IF(Modélisation!$B$10=7,IF(C137&gt;=Modélisation!$B$23,Modélisation!$A$23,IF(C137&gt;=Modélisation!$B$22,Modélisation!$A$22,IF(C137&gt;=Modélisation!$B$21,Modélisation!$A$21,IF(C137&gt;=Modélisation!$B$20,Modélisation!$A$20,IF(C137&gt;=Modélisation!$B$19,Modélisation!$A$19,IF(C137&gt;=Modélisation!$B$18,Modélisation!$A$18,Modélisation!$A$17))))))))))))</f>
        <v/>
      </c>
      <c r="F137" s="1" t="str">
        <f>IF(ISBLANK(C137),"",VLOOKUP(E137,Modélisation!$A$17:$H$23,8,FALSE))</f>
        <v/>
      </c>
      <c r="G137" s="4" t="str">
        <f>IF(ISBLANK(C137),"",IF(Modélisation!$B$3="Oui",IF(D137=Liste!$F$2,0%,VLOOKUP(D137,Modélisation!$A$69:$B$86,2,FALSE)),""))</f>
        <v/>
      </c>
      <c r="H137" s="1" t="str">
        <f>IF(ISBLANK(C137),"",IF(Modélisation!$B$3="Oui",F137*(1-G137),F137))</f>
        <v/>
      </c>
    </row>
    <row r="138" spans="1:8" x14ac:dyDescent="0.35">
      <c r="A138" s="2">
        <v>137</v>
      </c>
      <c r="B138" s="36"/>
      <c r="C138" s="39"/>
      <c r="D138" s="37"/>
      <c r="E138" s="1" t="str">
        <f>IF(ISBLANK(C138),"",IF(Modélisation!$B$10=3,IF(C138&gt;=Modélisation!$B$19,Modélisation!$A$19,IF(C138&gt;=Modélisation!$B$18,Modélisation!$A$18,Modélisation!$A$17)),IF(Modélisation!$B$10=4,IF(C138&gt;=Modélisation!$B$20,Modélisation!$A$20,IF(C138&gt;=Modélisation!$B$19,Modélisation!$A$19,IF(C138&gt;=Modélisation!$B$18,Modélisation!$A$18,Modélisation!$A$17))),IF(Modélisation!$B$10=5,IF(C138&gt;=Modélisation!$B$21,Modélisation!$A$21,IF(C138&gt;=Modélisation!$B$20,Modélisation!$A$20,IF(C138&gt;=Modélisation!$B$19,Modélisation!$A$19,IF(C138&gt;=Modélisation!$B$18,Modélisation!$A$18,Modélisation!$A$17)))),IF(Modélisation!$B$10=6,IF(C138&gt;=Modélisation!$B$22,Modélisation!$A$22,IF(C138&gt;=Modélisation!$B$21,Modélisation!$A$21,IF(C138&gt;=Modélisation!$B$20,Modélisation!$A$20,IF(C138&gt;=Modélisation!$B$19,Modélisation!$A$19,IF(C138&gt;=Modélisation!$B$18,Modélisation!$A$18,Modélisation!$A$17))))),IF(Modélisation!$B$10=7,IF(C138&gt;=Modélisation!$B$23,Modélisation!$A$23,IF(C138&gt;=Modélisation!$B$22,Modélisation!$A$22,IF(C138&gt;=Modélisation!$B$21,Modélisation!$A$21,IF(C138&gt;=Modélisation!$B$20,Modélisation!$A$20,IF(C138&gt;=Modélisation!$B$19,Modélisation!$A$19,IF(C138&gt;=Modélisation!$B$18,Modélisation!$A$18,Modélisation!$A$17))))))))))))</f>
        <v/>
      </c>
      <c r="F138" s="1" t="str">
        <f>IF(ISBLANK(C138),"",VLOOKUP(E138,Modélisation!$A$17:$H$23,8,FALSE))</f>
        <v/>
      </c>
      <c r="G138" s="4" t="str">
        <f>IF(ISBLANK(C138),"",IF(Modélisation!$B$3="Oui",IF(D138=Liste!$F$2,0%,VLOOKUP(D138,Modélisation!$A$69:$B$86,2,FALSE)),""))</f>
        <v/>
      </c>
      <c r="H138" s="1" t="str">
        <f>IF(ISBLANK(C138),"",IF(Modélisation!$B$3="Oui",F138*(1-G138),F138))</f>
        <v/>
      </c>
    </row>
    <row r="139" spans="1:8" x14ac:dyDescent="0.35">
      <c r="A139" s="2">
        <v>138</v>
      </c>
      <c r="B139" s="36"/>
      <c r="C139" s="39"/>
      <c r="D139" s="37"/>
      <c r="E139" s="1" t="str">
        <f>IF(ISBLANK(C139),"",IF(Modélisation!$B$10=3,IF(C139&gt;=Modélisation!$B$19,Modélisation!$A$19,IF(C139&gt;=Modélisation!$B$18,Modélisation!$A$18,Modélisation!$A$17)),IF(Modélisation!$B$10=4,IF(C139&gt;=Modélisation!$B$20,Modélisation!$A$20,IF(C139&gt;=Modélisation!$B$19,Modélisation!$A$19,IF(C139&gt;=Modélisation!$B$18,Modélisation!$A$18,Modélisation!$A$17))),IF(Modélisation!$B$10=5,IF(C139&gt;=Modélisation!$B$21,Modélisation!$A$21,IF(C139&gt;=Modélisation!$B$20,Modélisation!$A$20,IF(C139&gt;=Modélisation!$B$19,Modélisation!$A$19,IF(C139&gt;=Modélisation!$B$18,Modélisation!$A$18,Modélisation!$A$17)))),IF(Modélisation!$B$10=6,IF(C139&gt;=Modélisation!$B$22,Modélisation!$A$22,IF(C139&gt;=Modélisation!$B$21,Modélisation!$A$21,IF(C139&gt;=Modélisation!$B$20,Modélisation!$A$20,IF(C139&gt;=Modélisation!$B$19,Modélisation!$A$19,IF(C139&gt;=Modélisation!$B$18,Modélisation!$A$18,Modélisation!$A$17))))),IF(Modélisation!$B$10=7,IF(C139&gt;=Modélisation!$B$23,Modélisation!$A$23,IF(C139&gt;=Modélisation!$B$22,Modélisation!$A$22,IF(C139&gt;=Modélisation!$B$21,Modélisation!$A$21,IF(C139&gt;=Modélisation!$B$20,Modélisation!$A$20,IF(C139&gt;=Modélisation!$B$19,Modélisation!$A$19,IF(C139&gt;=Modélisation!$B$18,Modélisation!$A$18,Modélisation!$A$17))))))))))))</f>
        <v/>
      </c>
      <c r="F139" s="1" t="str">
        <f>IF(ISBLANK(C139),"",VLOOKUP(E139,Modélisation!$A$17:$H$23,8,FALSE))</f>
        <v/>
      </c>
      <c r="G139" s="4" t="str">
        <f>IF(ISBLANK(C139),"",IF(Modélisation!$B$3="Oui",IF(D139=Liste!$F$2,0%,VLOOKUP(D139,Modélisation!$A$69:$B$86,2,FALSE)),""))</f>
        <v/>
      </c>
      <c r="H139" s="1" t="str">
        <f>IF(ISBLANK(C139),"",IF(Modélisation!$B$3="Oui",F139*(1-G139),F139))</f>
        <v/>
      </c>
    </row>
    <row r="140" spans="1:8" x14ac:dyDescent="0.35">
      <c r="A140" s="2">
        <v>139</v>
      </c>
      <c r="B140" s="36"/>
      <c r="C140" s="39"/>
      <c r="D140" s="37"/>
      <c r="E140" s="1" t="str">
        <f>IF(ISBLANK(C140),"",IF(Modélisation!$B$10=3,IF(C140&gt;=Modélisation!$B$19,Modélisation!$A$19,IF(C140&gt;=Modélisation!$B$18,Modélisation!$A$18,Modélisation!$A$17)),IF(Modélisation!$B$10=4,IF(C140&gt;=Modélisation!$B$20,Modélisation!$A$20,IF(C140&gt;=Modélisation!$B$19,Modélisation!$A$19,IF(C140&gt;=Modélisation!$B$18,Modélisation!$A$18,Modélisation!$A$17))),IF(Modélisation!$B$10=5,IF(C140&gt;=Modélisation!$B$21,Modélisation!$A$21,IF(C140&gt;=Modélisation!$B$20,Modélisation!$A$20,IF(C140&gt;=Modélisation!$B$19,Modélisation!$A$19,IF(C140&gt;=Modélisation!$B$18,Modélisation!$A$18,Modélisation!$A$17)))),IF(Modélisation!$B$10=6,IF(C140&gt;=Modélisation!$B$22,Modélisation!$A$22,IF(C140&gt;=Modélisation!$B$21,Modélisation!$A$21,IF(C140&gt;=Modélisation!$B$20,Modélisation!$A$20,IF(C140&gt;=Modélisation!$B$19,Modélisation!$A$19,IF(C140&gt;=Modélisation!$B$18,Modélisation!$A$18,Modélisation!$A$17))))),IF(Modélisation!$B$10=7,IF(C140&gt;=Modélisation!$B$23,Modélisation!$A$23,IF(C140&gt;=Modélisation!$B$22,Modélisation!$A$22,IF(C140&gt;=Modélisation!$B$21,Modélisation!$A$21,IF(C140&gt;=Modélisation!$B$20,Modélisation!$A$20,IF(C140&gt;=Modélisation!$B$19,Modélisation!$A$19,IF(C140&gt;=Modélisation!$B$18,Modélisation!$A$18,Modélisation!$A$17))))))))))))</f>
        <v/>
      </c>
      <c r="F140" s="1" t="str">
        <f>IF(ISBLANK(C140),"",VLOOKUP(E140,Modélisation!$A$17:$H$23,8,FALSE))</f>
        <v/>
      </c>
      <c r="G140" s="4" t="str">
        <f>IF(ISBLANK(C140),"",IF(Modélisation!$B$3="Oui",IF(D140=Liste!$F$2,0%,VLOOKUP(D140,Modélisation!$A$69:$B$86,2,FALSE)),""))</f>
        <v/>
      </c>
      <c r="H140" s="1" t="str">
        <f>IF(ISBLANK(C140),"",IF(Modélisation!$B$3="Oui",F140*(1-G140),F140))</f>
        <v/>
      </c>
    </row>
    <row r="141" spans="1:8" x14ac:dyDescent="0.35">
      <c r="A141" s="2">
        <v>140</v>
      </c>
      <c r="B141" s="36"/>
      <c r="C141" s="39"/>
      <c r="D141" s="37"/>
      <c r="E141" s="1" t="str">
        <f>IF(ISBLANK(C141),"",IF(Modélisation!$B$10=3,IF(C141&gt;=Modélisation!$B$19,Modélisation!$A$19,IF(C141&gt;=Modélisation!$B$18,Modélisation!$A$18,Modélisation!$A$17)),IF(Modélisation!$B$10=4,IF(C141&gt;=Modélisation!$B$20,Modélisation!$A$20,IF(C141&gt;=Modélisation!$B$19,Modélisation!$A$19,IF(C141&gt;=Modélisation!$B$18,Modélisation!$A$18,Modélisation!$A$17))),IF(Modélisation!$B$10=5,IF(C141&gt;=Modélisation!$B$21,Modélisation!$A$21,IF(C141&gt;=Modélisation!$B$20,Modélisation!$A$20,IF(C141&gt;=Modélisation!$B$19,Modélisation!$A$19,IF(C141&gt;=Modélisation!$B$18,Modélisation!$A$18,Modélisation!$A$17)))),IF(Modélisation!$B$10=6,IF(C141&gt;=Modélisation!$B$22,Modélisation!$A$22,IF(C141&gt;=Modélisation!$B$21,Modélisation!$A$21,IF(C141&gt;=Modélisation!$B$20,Modélisation!$A$20,IF(C141&gt;=Modélisation!$B$19,Modélisation!$A$19,IF(C141&gt;=Modélisation!$B$18,Modélisation!$A$18,Modélisation!$A$17))))),IF(Modélisation!$B$10=7,IF(C141&gt;=Modélisation!$B$23,Modélisation!$A$23,IF(C141&gt;=Modélisation!$B$22,Modélisation!$A$22,IF(C141&gt;=Modélisation!$B$21,Modélisation!$A$21,IF(C141&gt;=Modélisation!$B$20,Modélisation!$A$20,IF(C141&gt;=Modélisation!$B$19,Modélisation!$A$19,IF(C141&gt;=Modélisation!$B$18,Modélisation!$A$18,Modélisation!$A$17))))))))))))</f>
        <v/>
      </c>
      <c r="F141" s="1" t="str">
        <f>IF(ISBLANK(C141),"",VLOOKUP(E141,Modélisation!$A$17:$H$23,8,FALSE))</f>
        <v/>
      </c>
      <c r="G141" s="4" t="str">
        <f>IF(ISBLANK(C141),"",IF(Modélisation!$B$3="Oui",IF(D141=Liste!$F$2,0%,VLOOKUP(D141,Modélisation!$A$69:$B$86,2,FALSE)),""))</f>
        <v/>
      </c>
      <c r="H141" s="1" t="str">
        <f>IF(ISBLANK(C141),"",IF(Modélisation!$B$3="Oui",F141*(1-G141),F141))</f>
        <v/>
      </c>
    </row>
    <row r="142" spans="1:8" x14ac:dyDescent="0.35">
      <c r="A142" s="2">
        <v>141</v>
      </c>
      <c r="B142" s="36"/>
      <c r="C142" s="39"/>
      <c r="D142" s="37"/>
      <c r="E142" s="1" t="str">
        <f>IF(ISBLANK(C142),"",IF(Modélisation!$B$10=3,IF(C142&gt;=Modélisation!$B$19,Modélisation!$A$19,IF(C142&gt;=Modélisation!$B$18,Modélisation!$A$18,Modélisation!$A$17)),IF(Modélisation!$B$10=4,IF(C142&gt;=Modélisation!$B$20,Modélisation!$A$20,IF(C142&gt;=Modélisation!$B$19,Modélisation!$A$19,IF(C142&gt;=Modélisation!$B$18,Modélisation!$A$18,Modélisation!$A$17))),IF(Modélisation!$B$10=5,IF(C142&gt;=Modélisation!$B$21,Modélisation!$A$21,IF(C142&gt;=Modélisation!$B$20,Modélisation!$A$20,IF(C142&gt;=Modélisation!$B$19,Modélisation!$A$19,IF(C142&gt;=Modélisation!$B$18,Modélisation!$A$18,Modélisation!$A$17)))),IF(Modélisation!$B$10=6,IF(C142&gt;=Modélisation!$B$22,Modélisation!$A$22,IF(C142&gt;=Modélisation!$B$21,Modélisation!$A$21,IF(C142&gt;=Modélisation!$B$20,Modélisation!$A$20,IF(C142&gt;=Modélisation!$B$19,Modélisation!$A$19,IF(C142&gt;=Modélisation!$B$18,Modélisation!$A$18,Modélisation!$A$17))))),IF(Modélisation!$B$10=7,IF(C142&gt;=Modélisation!$B$23,Modélisation!$A$23,IF(C142&gt;=Modélisation!$B$22,Modélisation!$A$22,IF(C142&gt;=Modélisation!$B$21,Modélisation!$A$21,IF(C142&gt;=Modélisation!$B$20,Modélisation!$A$20,IF(C142&gt;=Modélisation!$B$19,Modélisation!$A$19,IF(C142&gt;=Modélisation!$B$18,Modélisation!$A$18,Modélisation!$A$17))))))))))))</f>
        <v/>
      </c>
      <c r="F142" s="1" t="str">
        <f>IF(ISBLANK(C142),"",VLOOKUP(E142,Modélisation!$A$17:$H$23,8,FALSE))</f>
        <v/>
      </c>
      <c r="G142" s="4" t="str">
        <f>IF(ISBLANK(C142),"",IF(Modélisation!$B$3="Oui",IF(D142=Liste!$F$2,0%,VLOOKUP(D142,Modélisation!$A$69:$B$86,2,FALSE)),""))</f>
        <v/>
      </c>
      <c r="H142" s="1" t="str">
        <f>IF(ISBLANK(C142),"",IF(Modélisation!$B$3="Oui",F142*(1-G142),F142))</f>
        <v/>
      </c>
    </row>
    <row r="143" spans="1:8" x14ac:dyDescent="0.35">
      <c r="A143" s="2">
        <v>142</v>
      </c>
      <c r="B143" s="36"/>
      <c r="C143" s="39"/>
      <c r="D143" s="37"/>
      <c r="E143" s="1" t="str">
        <f>IF(ISBLANK(C143),"",IF(Modélisation!$B$10=3,IF(C143&gt;=Modélisation!$B$19,Modélisation!$A$19,IF(C143&gt;=Modélisation!$B$18,Modélisation!$A$18,Modélisation!$A$17)),IF(Modélisation!$B$10=4,IF(C143&gt;=Modélisation!$B$20,Modélisation!$A$20,IF(C143&gt;=Modélisation!$B$19,Modélisation!$A$19,IF(C143&gt;=Modélisation!$B$18,Modélisation!$A$18,Modélisation!$A$17))),IF(Modélisation!$B$10=5,IF(C143&gt;=Modélisation!$B$21,Modélisation!$A$21,IF(C143&gt;=Modélisation!$B$20,Modélisation!$A$20,IF(C143&gt;=Modélisation!$B$19,Modélisation!$A$19,IF(C143&gt;=Modélisation!$B$18,Modélisation!$A$18,Modélisation!$A$17)))),IF(Modélisation!$B$10=6,IF(C143&gt;=Modélisation!$B$22,Modélisation!$A$22,IF(C143&gt;=Modélisation!$B$21,Modélisation!$A$21,IF(C143&gt;=Modélisation!$B$20,Modélisation!$A$20,IF(C143&gt;=Modélisation!$B$19,Modélisation!$A$19,IF(C143&gt;=Modélisation!$B$18,Modélisation!$A$18,Modélisation!$A$17))))),IF(Modélisation!$B$10=7,IF(C143&gt;=Modélisation!$B$23,Modélisation!$A$23,IF(C143&gt;=Modélisation!$B$22,Modélisation!$A$22,IF(C143&gt;=Modélisation!$B$21,Modélisation!$A$21,IF(C143&gt;=Modélisation!$B$20,Modélisation!$A$20,IF(C143&gt;=Modélisation!$B$19,Modélisation!$A$19,IF(C143&gt;=Modélisation!$B$18,Modélisation!$A$18,Modélisation!$A$17))))))))))))</f>
        <v/>
      </c>
      <c r="F143" s="1" t="str">
        <f>IF(ISBLANK(C143),"",VLOOKUP(E143,Modélisation!$A$17:$H$23,8,FALSE))</f>
        <v/>
      </c>
      <c r="G143" s="4" t="str">
        <f>IF(ISBLANK(C143),"",IF(Modélisation!$B$3="Oui",IF(D143=Liste!$F$2,0%,VLOOKUP(D143,Modélisation!$A$69:$B$86,2,FALSE)),""))</f>
        <v/>
      </c>
      <c r="H143" s="1" t="str">
        <f>IF(ISBLANK(C143),"",IF(Modélisation!$B$3="Oui",F143*(1-G143),F143))</f>
        <v/>
      </c>
    </row>
    <row r="144" spans="1:8" x14ac:dyDescent="0.35">
      <c r="A144" s="2">
        <v>143</v>
      </c>
      <c r="B144" s="36"/>
      <c r="C144" s="39"/>
      <c r="D144" s="37"/>
      <c r="E144" s="1" t="str">
        <f>IF(ISBLANK(C144),"",IF(Modélisation!$B$10=3,IF(C144&gt;=Modélisation!$B$19,Modélisation!$A$19,IF(C144&gt;=Modélisation!$B$18,Modélisation!$A$18,Modélisation!$A$17)),IF(Modélisation!$B$10=4,IF(C144&gt;=Modélisation!$B$20,Modélisation!$A$20,IF(C144&gt;=Modélisation!$B$19,Modélisation!$A$19,IF(C144&gt;=Modélisation!$B$18,Modélisation!$A$18,Modélisation!$A$17))),IF(Modélisation!$B$10=5,IF(C144&gt;=Modélisation!$B$21,Modélisation!$A$21,IF(C144&gt;=Modélisation!$B$20,Modélisation!$A$20,IF(C144&gt;=Modélisation!$B$19,Modélisation!$A$19,IF(C144&gt;=Modélisation!$B$18,Modélisation!$A$18,Modélisation!$A$17)))),IF(Modélisation!$B$10=6,IF(C144&gt;=Modélisation!$B$22,Modélisation!$A$22,IF(C144&gt;=Modélisation!$B$21,Modélisation!$A$21,IF(C144&gt;=Modélisation!$B$20,Modélisation!$A$20,IF(C144&gt;=Modélisation!$B$19,Modélisation!$A$19,IF(C144&gt;=Modélisation!$B$18,Modélisation!$A$18,Modélisation!$A$17))))),IF(Modélisation!$B$10=7,IF(C144&gt;=Modélisation!$B$23,Modélisation!$A$23,IF(C144&gt;=Modélisation!$B$22,Modélisation!$A$22,IF(C144&gt;=Modélisation!$B$21,Modélisation!$A$21,IF(C144&gt;=Modélisation!$B$20,Modélisation!$A$20,IF(C144&gt;=Modélisation!$B$19,Modélisation!$A$19,IF(C144&gt;=Modélisation!$B$18,Modélisation!$A$18,Modélisation!$A$17))))))))))))</f>
        <v/>
      </c>
      <c r="F144" s="1" t="str">
        <f>IF(ISBLANK(C144),"",VLOOKUP(E144,Modélisation!$A$17:$H$23,8,FALSE))</f>
        <v/>
      </c>
      <c r="G144" s="4" t="str">
        <f>IF(ISBLANK(C144),"",IF(Modélisation!$B$3="Oui",IF(D144=Liste!$F$2,0%,VLOOKUP(D144,Modélisation!$A$69:$B$86,2,FALSE)),""))</f>
        <v/>
      </c>
      <c r="H144" s="1" t="str">
        <f>IF(ISBLANK(C144),"",IF(Modélisation!$B$3="Oui",F144*(1-G144),F144))</f>
        <v/>
      </c>
    </row>
    <row r="145" spans="1:8" x14ac:dyDescent="0.35">
      <c r="A145" s="2">
        <v>144</v>
      </c>
      <c r="B145" s="36"/>
      <c r="C145" s="39"/>
      <c r="D145" s="37"/>
      <c r="E145" s="1" t="str">
        <f>IF(ISBLANK(C145),"",IF(Modélisation!$B$10=3,IF(C145&gt;=Modélisation!$B$19,Modélisation!$A$19,IF(C145&gt;=Modélisation!$B$18,Modélisation!$A$18,Modélisation!$A$17)),IF(Modélisation!$B$10=4,IF(C145&gt;=Modélisation!$B$20,Modélisation!$A$20,IF(C145&gt;=Modélisation!$B$19,Modélisation!$A$19,IF(C145&gt;=Modélisation!$B$18,Modélisation!$A$18,Modélisation!$A$17))),IF(Modélisation!$B$10=5,IF(C145&gt;=Modélisation!$B$21,Modélisation!$A$21,IF(C145&gt;=Modélisation!$B$20,Modélisation!$A$20,IF(C145&gt;=Modélisation!$B$19,Modélisation!$A$19,IF(C145&gt;=Modélisation!$B$18,Modélisation!$A$18,Modélisation!$A$17)))),IF(Modélisation!$B$10=6,IF(C145&gt;=Modélisation!$B$22,Modélisation!$A$22,IF(C145&gt;=Modélisation!$B$21,Modélisation!$A$21,IF(C145&gt;=Modélisation!$B$20,Modélisation!$A$20,IF(C145&gt;=Modélisation!$B$19,Modélisation!$A$19,IF(C145&gt;=Modélisation!$B$18,Modélisation!$A$18,Modélisation!$A$17))))),IF(Modélisation!$B$10=7,IF(C145&gt;=Modélisation!$B$23,Modélisation!$A$23,IF(C145&gt;=Modélisation!$B$22,Modélisation!$A$22,IF(C145&gt;=Modélisation!$B$21,Modélisation!$A$21,IF(C145&gt;=Modélisation!$B$20,Modélisation!$A$20,IF(C145&gt;=Modélisation!$B$19,Modélisation!$A$19,IF(C145&gt;=Modélisation!$B$18,Modélisation!$A$18,Modélisation!$A$17))))))))))))</f>
        <v/>
      </c>
      <c r="F145" s="1" t="str">
        <f>IF(ISBLANK(C145),"",VLOOKUP(E145,Modélisation!$A$17:$H$23,8,FALSE))</f>
        <v/>
      </c>
      <c r="G145" s="4" t="str">
        <f>IF(ISBLANK(C145),"",IF(Modélisation!$B$3="Oui",IF(D145=Liste!$F$2,0%,VLOOKUP(D145,Modélisation!$A$69:$B$86,2,FALSE)),""))</f>
        <v/>
      </c>
      <c r="H145" s="1" t="str">
        <f>IF(ISBLANK(C145),"",IF(Modélisation!$B$3="Oui",F145*(1-G145),F145))</f>
        <v/>
      </c>
    </row>
    <row r="146" spans="1:8" x14ac:dyDescent="0.35">
      <c r="A146" s="2">
        <v>145</v>
      </c>
      <c r="B146" s="36"/>
      <c r="C146" s="39"/>
      <c r="D146" s="37"/>
      <c r="E146" s="1" t="str">
        <f>IF(ISBLANK(C146),"",IF(Modélisation!$B$10=3,IF(C146&gt;=Modélisation!$B$19,Modélisation!$A$19,IF(C146&gt;=Modélisation!$B$18,Modélisation!$A$18,Modélisation!$A$17)),IF(Modélisation!$B$10=4,IF(C146&gt;=Modélisation!$B$20,Modélisation!$A$20,IF(C146&gt;=Modélisation!$B$19,Modélisation!$A$19,IF(C146&gt;=Modélisation!$B$18,Modélisation!$A$18,Modélisation!$A$17))),IF(Modélisation!$B$10=5,IF(C146&gt;=Modélisation!$B$21,Modélisation!$A$21,IF(C146&gt;=Modélisation!$B$20,Modélisation!$A$20,IF(C146&gt;=Modélisation!$B$19,Modélisation!$A$19,IF(C146&gt;=Modélisation!$B$18,Modélisation!$A$18,Modélisation!$A$17)))),IF(Modélisation!$B$10=6,IF(C146&gt;=Modélisation!$B$22,Modélisation!$A$22,IF(C146&gt;=Modélisation!$B$21,Modélisation!$A$21,IF(C146&gt;=Modélisation!$B$20,Modélisation!$A$20,IF(C146&gt;=Modélisation!$B$19,Modélisation!$A$19,IF(C146&gt;=Modélisation!$B$18,Modélisation!$A$18,Modélisation!$A$17))))),IF(Modélisation!$B$10=7,IF(C146&gt;=Modélisation!$B$23,Modélisation!$A$23,IF(C146&gt;=Modélisation!$B$22,Modélisation!$A$22,IF(C146&gt;=Modélisation!$B$21,Modélisation!$A$21,IF(C146&gt;=Modélisation!$B$20,Modélisation!$A$20,IF(C146&gt;=Modélisation!$B$19,Modélisation!$A$19,IF(C146&gt;=Modélisation!$B$18,Modélisation!$A$18,Modélisation!$A$17))))))))))))</f>
        <v/>
      </c>
      <c r="F146" s="1" t="str">
        <f>IF(ISBLANK(C146),"",VLOOKUP(E146,Modélisation!$A$17:$H$23,8,FALSE))</f>
        <v/>
      </c>
      <c r="G146" s="4" t="str">
        <f>IF(ISBLANK(C146),"",IF(Modélisation!$B$3="Oui",IF(D146=Liste!$F$2,0%,VLOOKUP(D146,Modélisation!$A$69:$B$86,2,FALSE)),""))</f>
        <v/>
      </c>
      <c r="H146" s="1" t="str">
        <f>IF(ISBLANK(C146),"",IF(Modélisation!$B$3="Oui",F146*(1-G146),F146))</f>
        <v/>
      </c>
    </row>
    <row r="147" spans="1:8" x14ac:dyDescent="0.35">
      <c r="A147" s="2">
        <v>146</v>
      </c>
      <c r="B147" s="36"/>
      <c r="C147" s="39"/>
      <c r="D147" s="37"/>
      <c r="E147" s="1" t="str">
        <f>IF(ISBLANK(C147),"",IF(Modélisation!$B$10=3,IF(C147&gt;=Modélisation!$B$19,Modélisation!$A$19,IF(C147&gt;=Modélisation!$B$18,Modélisation!$A$18,Modélisation!$A$17)),IF(Modélisation!$B$10=4,IF(C147&gt;=Modélisation!$B$20,Modélisation!$A$20,IF(C147&gt;=Modélisation!$B$19,Modélisation!$A$19,IF(C147&gt;=Modélisation!$B$18,Modélisation!$A$18,Modélisation!$A$17))),IF(Modélisation!$B$10=5,IF(C147&gt;=Modélisation!$B$21,Modélisation!$A$21,IF(C147&gt;=Modélisation!$B$20,Modélisation!$A$20,IF(C147&gt;=Modélisation!$B$19,Modélisation!$A$19,IF(C147&gt;=Modélisation!$B$18,Modélisation!$A$18,Modélisation!$A$17)))),IF(Modélisation!$B$10=6,IF(C147&gt;=Modélisation!$B$22,Modélisation!$A$22,IF(C147&gt;=Modélisation!$B$21,Modélisation!$A$21,IF(C147&gt;=Modélisation!$B$20,Modélisation!$A$20,IF(C147&gt;=Modélisation!$B$19,Modélisation!$A$19,IF(C147&gt;=Modélisation!$B$18,Modélisation!$A$18,Modélisation!$A$17))))),IF(Modélisation!$B$10=7,IF(C147&gt;=Modélisation!$B$23,Modélisation!$A$23,IF(C147&gt;=Modélisation!$B$22,Modélisation!$A$22,IF(C147&gt;=Modélisation!$B$21,Modélisation!$A$21,IF(C147&gt;=Modélisation!$B$20,Modélisation!$A$20,IF(C147&gt;=Modélisation!$B$19,Modélisation!$A$19,IF(C147&gt;=Modélisation!$B$18,Modélisation!$A$18,Modélisation!$A$17))))))))))))</f>
        <v/>
      </c>
      <c r="F147" s="1" t="str">
        <f>IF(ISBLANK(C147),"",VLOOKUP(E147,Modélisation!$A$17:$H$23,8,FALSE))</f>
        <v/>
      </c>
      <c r="G147" s="4" t="str">
        <f>IF(ISBLANK(C147),"",IF(Modélisation!$B$3="Oui",IF(D147=Liste!$F$2,0%,VLOOKUP(D147,Modélisation!$A$69:$B$86,2,FALSE)),""))</f>
        <v/>
      </c>
      <c r="H147" s="1" t="str">
        <f>IF(ISBLANK(C147),"",IF(Modélisation!$B$3="Oui",F147*(1-G147),F147))</f>
        <v/>
      </c>
    </row>
    <row r="148" spans="1:8" x14ac:dyDescent="0.35">
      <c r="A148" s="2">
        <v>147</v>
      </c>
      <c r="B148" s="36"/>
      <c r="C148" s="39"/>
      <c r="D148" s="37"/>
      <c r="E148" s="1" t="str">
        <f>IF(ISBLANK(C148),"",IF(Modélisation!$B$10=3,IF(C148&gt;=Modélisation!$B$19,Modélisation!$A$19,IF(C148&gt;=Modélisation!$B$18,Modélisation!$A$18,Modélisation!$A$17)),IF(Modélisation!$B$10=4,IF(C148&gt;=Modélisation!$B$20,Modélisation!$A$20,IF(C148&gt;=Modélisation!$B$19,Modélisation!$A$19,IF(C148&gt;=Modélisation!$B$18,Modélisation!$A$18,Modélisation!$A$17))),IF(Modélisation!$B$10=5,IF(C148&gt;=Modélisation!$B$21,Modélisation!$A$21,IF(C148&gt;=Modélisation!$B$20,Modélisation!$A$20,IF(C148&gt;=Modélisation!$B$19,Modélisation!$A$19,IF(C148&gt;=Modélisation!$B$18,Modélisation!$A$18,Modélisation!$A$17)))),IF(Modélisation!$B$10=6,IF(C148&gt;=Modélisation!$B$22,Modélisation!$A$22,IF(C148&gt;=Modélisation!$B$21,Modélisation!$A$21,IF(C148&gt;=Modélisation!$B$20,Modélisation!$A$20,IF(C148&gt;=Modélisation!$B$19,Modélisation!$A$19,IF(C148&gt;=Modélisation!$B$18,Modélisation!$A$18,Modélisation!$A$17))))),IF(Modélisation!$B$10=7,IF(C148&gt;=Modélisation!$B$23,Modélisation!$A$23,IF(C148&gt;=Modélisation!$B$22,Modélisation!$A$22,IF(C148&gt;=Modélisation!$B$21,Modélisation!$A$21,IF(C148&gt;=Modélisation!$B$20,Modélisation!$A$20,IF(C148&gt;=Modélisation!$B$19,Modélisation!$A$19,IF(C148&gt;=Modélisation!$B$18,Modélisation!$A$18,Modélisation!$A$17))))))))))))</f>
        <v/>
      </c>
      <c r="F148" s="1" t="str">
        <f>IF(ISBLANK(C148),"",VLOOKUP(E148,Modélisation!$A$17:$H$23,8,FALSE))</f>
        <v/>
      </c>
      <c r="G148" s="4" t="str">
        <f>IF(ISBLANK(C148),"",IF(Modélisation!$B$3="Oui",IF(D148=Liste!$F$2,0%,VLOOKUP(D148,Modélisation!$A$69:$B$86,2,FALSE)),""))</f>
        <v/>
      </c>
      <c r="H148" s="1" t="str">
        <f>IF(ISBLANK(C148),"",IF(Modélisation!$B$3="Oui",F148*(1-G148),F148))</f>
        <v/>
      </c>
    </row>
    <row r="149" spans="1:8" x14ac:dyDescent="0.35">
      <c r="A149" s="2">
        <v>148</v>
      </c>
      <c r="B149" s="36"/>
      <c r="C149" s="39"/>
      <c r="D149" s="37"/>
      <c r="E149" s="1" t="str">
        <f>IF(ISBLANK(C149),"",IF(Modélisation!$B$10=3,IF(C149&gt;=Modélisation!$B$19,Modélisation!$A$19,IF(C149&gt;=Modélisation!$B$18,Modélisation!$A$18,Modélisation!$A$17)),IF(Modélisation!$B$10=4,IF(C149&gt;=Modélisation!$B$20,Modélisation!$A$20,IF(C149&gt;=Modélisation!$B$19,Modélisation!$A$19,IF(C149&gt;=Modélisation!$B$18,Modélisation!$A$18,Modélisation!$A$17))),IF(Modélisation!$B$10=5,IF(C149&gt;=Modélisation!$B$21,Modélisation!$A$21,IF(C149&gt;=Modélisation!$B$20,Modélisation!$A$20,IF(C149&gt;=Modélisation!$B$19,Modélisation!$A$19,IF(C149&gt;=Modélisation!$B$18,Modélisation!$A$18,Modélisation!$A$17)))),IF(Modélisation!$B$10=6,IF(C149&gt;=Modélisation!$B$22,Modélisation!$A$22,IF(C149&gt;=Modélisation!$B$21,Modélisation!$A$21,IF(C149&gt;=Modélisation!$B$20,Modélisation!$A$20,IF(C149&gt;=Modélisation!$B$19,Modélisation!$A$19,IF(C149&gt;=Modélisation!$B$18,Modélisation!$A$18,Modélisation!$A$17))))),IF(Modélisation!$B$10=7,IF(C149&gt;=Modélisation!$B$23,Modélisation!$A$23,IF(C149&gt;=Modélisation!$B$22,Modélisation!$A$22,IF(C149&gt;=Modélisation!$B$21,Modélisation!$A$21,IF(C149&gt;=Modélisation!$B$20,Modélisation!$A$20,IF(C149&gt;=Modélisation!$B$19,Modélisation!$A$19,IF(C149&gt;=Modélisation!$B$18,Modélisation!$A$18,Modélisation!$A$17))))))))))))</f>
        <v/>
      </c>
      <c r="F149" s="1" t="str">
        <f>IF(ISBLANK(C149),"",VLOOKUP(E149,Modélisation!$A$17:$H$23,8,FALSE))</f>
        <v/>
      </c>
      <c r="G149" s="4" t="str">
        <f>IF(ISBLANK(C149),"",IF(Modélisation!$B$3="Oui",IF(D149=Liste!$F$2,0%,VLOOKUP(D149,Modélisation!$A$69:$B$86,2,FALSE)),""))</f>
        <v/>
      </c>
      <c r="H149" s="1" t="str">
        <f>IF(ISBLANK(C149),"",IF(Modélisation!$B$3="Oui",F149*(1-G149),F149))</f>
        <v/>
      </c>
    </row>
    <row r="150" spans="1:8" x14ac:dyDescent="0.35">
      <c r="A150" s="2">
        <v>149</v>
      </c>
      <c r="B150" s="36"/>
      <c r="C150" s="39"/>
      <c r="D150" s="37"/>
      <c r="E150" s="1" t="str">
        <f>IF(ISBLANK(C150),"",IF(Modélisation!$B$10=3,IF(C150&gt;=Modélisation!$B$19,Modélisation!$A$19,IF(C150&gt;=Modélisation!$B$18,Modélisation!$A$18,Modélisation!$A$17)),IF(Modélisation!$B$10=4,IF(C150&gt;=Modélisation!$B$20,Modélisation!$A$20,IF(C150&gt;=Modélisation!$B$19,Modélisation!$A$19,IF(C150&gt;=Modélisation!$B$18,Modélisation!$A$18,Modélisation!$A$17))),IF(Modélisation!$B$10=5,IF(C150&gt;=Modélisation!$B$21,Modélisation!$A$21,IF(C150&gt;=Modélisation!$B$20,Modélisation!$A$20,IF(C150&gt;=Modélisation!$B$19,Modélisation!$A$19,IF(C150&gt;=Modélisation!$B$18,Modélisation!$A$18,Modélisation!$A$17)))),IF(Modélisation!$B$10=6,IF(C150&gt;=Modélisation!$B$22,Modélisation!$A$22,IF(C150&gt;=Modélisation!$B$21,Modélisation!$A$21,IF(C150&gt;=Modélisation!$B$20,Modélisation!$A$20,IF(C150&gt;=Modélisation!$B$19,Modélisation!$A$19,IF(C150&gt;=Modélisation!$B$18,Modélisation!$A$18,Modélisation!$A$17))))),IF(Modélisation!$B$10=7,IF(C150&gt;=Modélisation!$B$23,Modélisation!$A$23,IF(C150&gt;=Modélisation!$B$22,Modélisation!$A$22,IF(C150&gt;=Modélisation!$B$21,Modélisation!$A$21,IF(C150&gt;=Modélisation!$B$20,Modélisation!$A$20,IF(C150&gt;=Modélisation!$B$19,Modélisation!$A$19,IF(C150&gt;=Modélisation!$B$18,Modélisation!$A$18,Modélisation!$A$17))))))))))))</f>
        <v/>
      </c>
      <c r="F150" s="1" t="str">
        <f>IF(ISBLANK(C150),"",VLOOKUP(E150,Modélisation!$A$17:$H$23,8,FALSE))</f>
        <v/>
      </c>
      <c r="G150" s="4" t="str">
        <f>IF(ISBLANK(C150),"",IF(Modélisation!$B$3="Oui",IF(D150=Liste!$F$2,0%,VLOOKUP(D150,Modélisation!$A$69:$B$86,2,FALSE)),""))</f>
        <v/>
      </c>
      <c r="H150" s="1" t="str">
        <f>IF(ISBLANK(C150),"",IF(Modélisation!$B$3="Oui",F150*(1-G150),F150))</f>
        <v/>
      </c>
    </row>
    <row r="151" spans="1:8" x14ac:dyDescent="0.35">
      <c r="A151" s="2">
        <v>150</v>
      </c>
      <c r="B151" s="36"/>
      <c r="C151" s="39"/>
      <c r="D151" s="37"/>
      <c r="E151" s="1" t="str">
        <f>IF(ISBLANK(C151),"",IF(Modélisation!$B$10=3,IF(C151&gt;=Modélisation!$B$19,Modélisation!$A$19,IF(C151&gt;=Modélisation!$B$18,Modélisation!$A$18,Modélisation!$A$17)),IF(Modélisation!$B$10=4,IF(C151&gt;=Modélisation!$B$20,Modélisation!$A$20,IF(C151&gt;=Modélisation!$B$19,Modélisation!$A$19,IF(C151&gt;=Modélisation!$B$18,Modélisation!$A$18,Modélisation!$A$17))),IF(Modélisation!$B$10=5,IF(C151&gt;=Modélisation!$B$21,Modélisation!$A$21,IF(C151&gt;=Modélisation!$B$20,Modélisation!$A$20,IF(C151&gt;=Modélisation!$B$19,Modélisation!$A$19,IF(C151&gt;=Modélisation!$B$18,Modélisation!$A$18,Modélisation!$A$17)))),IF(Modélisation!$B$10=6,IF(C151&gt;=Modélisation!$B$22,Modélisation!$A$22,IF(C151&gt;=Modélisation!$B$21,Modélisation!$A$21,IF(C151&gt;=Modélisation!$B$20,Modélisation!$A$20,IF(C151&gt;=Modélisation!$B$19,Modélisation!$A$19,IF(C151&gt;=Modélisation!$B$18,Modélisation!$A$18,Modélisation!$A$17))))),IF(Modélisation!$B$10=7,IF(C151&gt;=Modélisation!$B$23,Modélisation!$A$23,IF(C151&gt;=Modélisation!$B$22,Modélisation!$A$22,IF(C151&gt;=Modélisation!$B$21,Modélisation!$A$21,IF(C151&gt;=Modélisation!$B$20,Modélisation!$A$20,IF(C151&gt;=Modélisation!$B$19,Modélisation!$A$19,IF(C151&gt;=Modélisation!$B$18,Modélisation!$A$18,Modélisation!$A$17))))))))))))</f>
        <v/>
      </c>
      <c r="F151" s="1" t="str">
        <f>IF(ISBLANK(C151),"",VLOOKUP(E151,Modélisation!$A$17:$H$23,8,FALSE))</f>
        <v/>
      </c>
      <c r="G151" s="4" t="str">
        <f>IF(ISBLANK(C151),"",IF(Modélisation!$B$3="Oui",IF(D151=Liste!$F$2,0%,VLOOKUP(D151,Modélisation!$A$69:$B$86,2,FALSE)),""))</f>
        <v/>
      </c>
      <c r="H151" s="1" t="str">
        <f>IF(ISBLANK(C151),"",IF(Modélisation!$B$3="Oui",F151*(1-G151),F151))</f>
        <v/>
      </c>
    </row>
    <row r="152" spans="1:8" x14ac:dyDescent="0.35">
      <c r="A152" s="2">
        <v>151</v>
      </c>
      <c r="B152" s="36"/>
      <c r="C152" s="39"/>
      <c r="D152" s="37"/>
      <c r="E152" s="1" t="str">
        <f>IF(ISBLANK(C152),"",IF(Modélisation!$B$10=3,IF(C152&gt;=Modélisation!$B$19,Modélisation!$A$19,IF(C152&gt;=Modélisation!$B$18,Modélisation!$A$18,Modélisation!$A$17)),IF(Modélisation!$B$10=4,IF(C152&gt;=Modélisation!$B$20,Modélisation!$A$20,IF(C152&gt;=Modélisation!$B$19,Modélisation!$A$19,IF(C152&gt;=Modélisation!$B$18,Modélisation!$A$18,Modélisation!$A$17))),IF(Modélisation!$B$10=5,IF(C152&gt;=Modélisation!$B$21,Modélisation!$A$21,IF(C152&gt;=Modélisation!$B$20,Modélisation!$A$20,IF(C152&gt;=Modélisation!$B$19,Modélisation!$A$19,IF(C152&gt;=Modélisation!$B$18,Modélisation!$A$18,Modélisation!$A$17)))),IF(Modélisation!$B$10=6,IF(C152&gt;=Modélisation!$B$22,Modélisation!$A$22,IF(C152&gt;=Modélisation!$B$21,Modélisation!$A$21,IF(C152&gt;=Modélisation!$B$20,Modélisation!$A$20,IF(C152&gt;=Modélisation!$B$19,Modélisation!$A$19,IF(C152&gt;=Modélisation!$B$18,Modélisation!$A$18,Modélisation!$A$17))))),IF(Modélisation!$B$10=7,IF(C152&gt;=Modélisation!$B$23,Modélisation!$A$23,IF(C152&gt;=Modélisation!$B$22,Modélisation!$A$22,IF(C152&gt;=Modélisation!$B$21,Modélisation!$A$21,IF(C152&gt;=Modélisation!$B$20,Modélisation!$A$20,IF(C152&gt;=Modélisation!$B$19,Modélisation!$A$19,IF(C152&gt;=Modélisation!$B$18,Modélisation!$A$18,Modélisation!$A$17))))))))))))</f>
        <v/>
      </c>
      <c r="F152" s="1" t="str">
        <f>IF(ISBLANK(C152),"",VLOOKUP(E152,Modélisation!$A$17:$H$23,8,FALSE))</f>
        <v/>
      </c>
      <c r="G152" s="4" t="str">
        <f>IF(ISBLANK(C152),"",IF(Modélisation!$B$3="Oui",IF(D152=Liste!$F$2,0%,VLOOKUP(D152,Modélisation!$A$69:$B$86,2,FALSE)),""))</f>
        <v/>
      </c>
      <c r="H152" s="1" t="str">
        <f>IF(ISBLANK(C152),"",IF(Modélisation!$B$3="Oui",F152*(1-G152),F152))</f>
        <v/>
      </c>
    </row>
    <row r="153" spans="1:8" x14ac:dyDescent="0.35">
      <c r="A153" s="2">
        <v>152</v>
      </c>
      <c r="B153" s="36"/>
      <c r="C153" s="39"/>
      <c r="D153" s="37"/>
      <c r="E153" s="1" t="str">
        <f>IF(ISBLANK(C153),"",IF(Modélisation!$B$10=3,IF(C153&gt;=Modélisation!$B$19,Modélisation!$A$19,IF(C153&gt;=Modélisation!$B$18,Modélisation!$A$18,Modélisation!$A$17)),IF(Modélisation!$B$10=4,IF(C153&gt;=Modélisation!$B$20,Modélisation!$A$20,IF(C153&gt;=Modélisation!$B$19,Modélisation!$A$19,IF(C153&gt;=Modélisation!$B$18,Modélisation!$A$18,Modélisation!$A$17))),IF(Modélisation!$B$10=5,IF(C153&gt;=Modélisation!$B$21,Modélisation!$A$21,IF(C153&gt;=Modélisation!$B$20,Modélisation!$A$20,IF(C153&gt;=Modélisation!$B$19,Modélisation!$A$19,IF(C153&gt;=Modélisation!$B$18,Modélisation!$A$18,Modélisation!$A$17)))),IF(Modélisation!$B$10=6,IF(C153&gt;=Modélisation!$B$22,Modélisation!$A$22,IF(C153&gt;=Modélisation!$B$21,Modélisation!$A$21,IF(C153&gt;=Modélisation!$B$20,Modélisation!$A$20,IF(C153&gt;=Modélisation!$B$19,Modélisation!$A$19,IF(C153&gt;=Modélisation!$B$18,Modélisation!$A$18,Modélisation!$A$17))))),IF(Modélisation!$B$10=7,IF(C153&gt;=Modélisation!$B$23,Modélisation!$A$23,IF(C153&gt;=Modélisation!$B$22,Modélisation!$A$22,IF(C153&gt;=Modélisation!$B$21,Modélisation!$A$21,IF(C153&gt;=Modélisation!$B$20,Modélisation!$A$20,IF(C153&gt;=Modélisation!$B$19,Modélisation!$A$19,IF(C153&gt;=Modélisation!$B$18,Modélisation!$A$18,Modélisation!$A$17))))))))))))</f>
        <v/>
      </c>
      <c r="F153" s="1" t="str">
        <f>IF(ISBLANK(C153),"",VLOOKUP(E153,Modélisation!$A$17:$H$23,8,FALSE))</f>
        <v/>
      </c>
      <c r="G153" s="4" t="str">
        <f>IF(ISBLANK(C153),"",IF(Modélisation!$B$3="Oui",IF(D153=Liste!$F$2,0%,VLOOKUP(D153,Modélisation!$A$69:$B$86,2,FALSE)),""))</f>
        <v/>
      </c>
      <c r="H153" s="1" t="str">
        <f>IF(ISBLANK(C153),"",IF(Modélisation!$B$3="Oui",F153*(1-G153),F153))</f>
        <v/>
      </c>
    </row>
    <row r="154" spans="1:8" x14ac:dyDescent="0.35">
      <c r="A154" s="2">
        <v>153</v>
      </c>
      <c r="B154" s="36"/>
      <c r="C154" s="39"/>
      <c r="D154" s="37"/>
      <c r="E154" s="1" t="str">
        <f>IF(ISBLANK(C154),"",IF(Modélisation!$B$10=3,IF(C154&gt;=Modélisation!$B$19,Modélisation!$A$19,IF(C154&gt;=Modélisation!$B$18,Modélisation!$A$18,Modélisation!$A$17)),IF(Modélisation!$B$10=4,IF(C154&gt;=Modélisation!$B$20,Modélisation!$A$20,IF(C154&gt;=Modélisation!$B$19,Modélisation!$A$19,IF(C154&gt;=Modélisation!$B$18,Modélisation!$A$18,Modélisation!$A$17))),IF(Modélisation!$B$10=5,IF(C154&gt;=Modélisation!$B$21,Modélisation!$A$21,IF(C154&gt;=Modélisation!$B$20,Modélisation!$A$20,IF(C154&gt;=Modélisation!$B$19,Modélisation!$A$19,IF(C154&gt;=Modélisation!$B$18,Modélisation!$A$18,Modélisation!$A$17)))),IF(Modélisation!$B$10=6,IF(C154&gt;=Modélisation!$B$22,Modélisation!$A$22,IF(C154&gt;=Modélisation!$B$21,Modélisation!$A$21,IF(C154&gt;=Modélisation!$B$20,Modélisation!$A$20,IF(C154&gt;=Modélisation!$B$19,Modélisation!$A$19,IF(C154&gt;=Modélisation!$B$18,Modélisation!$A$18,Modélisation!$A$17))))),IF(Modélisation!$B$10=7,IF(C154&gt;=Modélisation!$B$23,Modélisation!$A$23,IF(C154&gt;=Modélisation!$B$22,Modélisation!$A$22,IF(C154&gt;=Modélisation!$B$21,Modélisation!$A$21,IF(C154&gt;=Modélisation!$B$20,Modélisation!$A$20,IF(C154&gt;=Modélisation!$B$19,Modélisation!$A$19,IF(C154&gt;=Modélisation!$B$18,Modélisation!$A$18,Modélisation!$A$17))))))))))))</f>
        <v/>
      </c>
      <c r="F154" s="1" t="str">
        <f>IF(ISBLANK(C154),"",VLOOKUP(E154,Modélisation!$A$17:$H$23,8,FALSE))</f>
        <v/>
      </c>
      <c r="G154" s="4" t="str">
        <f>IF(ISBLANK(C154),"",IF(Modélisation!$B$3="Oui",IF(D154=Liste!$F$2,0%,VLOOKUP(D154,Modélisation!$A$69:$B$86,2,FALSE)),""))</f>
        <v/>
      </c>
      <c r="H154" s="1" t="str">
        <f>IF(ISBLANK(C154),"",IF(Modélisation!$B$3="Oui",F154*(1-G154),F154))</f>
        <v/>
      </c>
    </row>
    <row r="155" spans="1:8" x14ac:dyDescent="0.35">
      <c r="A155" s="2">
        <v>154</v>
      </c>
      <c r="B155" s="36"/>
      <c r="C155" s="39"/>
      <c r="D155" s="37"/>
      <c r="E155" s="1" t="str">
        <f>IF(ISBLANK(C155),"",IF(Modélisation!$B$10=3,IF(C155&gt;=Modélisation!$B$19,Modélisation!$A$19,IF(C155&gt;=Modélisation!$B$18,Modélisation!$A$18,Modélisation!$A$17)),IF(Modélisation!$B$10=4,IF(C155&gt;=Modélisation!$B$20,Modélisation!$A$20,IF(C155&gt;=Modélisation!$B$19,Modélisation!$A$19,IF(C155&gt;=Modélisation!$B$18,Modélisation!$A$18,Modélisation!$A$17))),IF(Modélisation!$B$10=5,IF(C155&gt;=Modélisation!$B$21,Modélisation!$A$21,IF(C155&gt;=Modélisation!$B$20,Modélisation!$A$20,IF(C155&gt;=Modélisation!$B$19,Modélisation!$A$19,IF(C155&gt;=Modélisation!$B$18,Modélisation!$A$18,Modélisation!$A$17)))),IF(Modélisation!$B$10=6,IF(C155&gt;=Modélisation!$B$22,Modélisation!$A$22,IF(C155&gt;=Modélisation!$B$21,Modélisation!$A$21,IF(C155&gt;=Modélisation!$B$20,Modélisation!$A$20,IF(C155&gt;=Modélisation!$B$19,Modélisation!$A$19,IF(C155&gt;=Modélisation!$B$18,Modélisation!$A$18,Modélisation!$A$17))))),IF(Modélisation!$B$10=7,IF(C155&gt;=Modélisation!$B$23,Modélisation!$A$23,IF(C155&gt;=Modélisation!$B$22,Modélisation!$A$22,IF(C155&gt;=Modélisation!$B$21,Modélisation!$A$21,IF(C155&gt;=Modélisation!$B$20,Modélisation!$A$20,IF(C155&gt;=Modélisation!$B$19,Modélisation!$A$19,IF(C155&gt;=Modélisation!$B$18,Modélisation!$A$18,Modélisation!$A$17))))))))))))</f>
        <v/>
      </c>
      <c r="F155" s="1" t="str">
        <f>IF(ISBLANK(C155),"",VLOOKUP(E155,Modélisation!$A$17:$H$23,8,FALSE))</f>
        <v/>
      </c>
      <c r="G155" s="4" t="str">
        <f>IF(ISBLANK(C155),"",IF(Modélisation!$B$3="Oui",IF(D155=Liste!$F$2,0%,VLOOKUP(D155,Modélisation!$A$69:$B$86,2,FALSE)),""))</f>
        <v/>
      </c>
      <c r="H155" s="1" t="str">
        <f>IF(ISBLANK(C155),"",IF(Modélisation!$B$3="Oui",F155*(1-G155),F155))</f>
        <v/>
      </c>
    </row>
    <row r="156" spans="1:8" x14ac:dyDescent="0.35">
      <c r="A156" s="2">
        <v>155</v>
      </c>
      <c r="B156" s="36"/>
      <c r="C156" s="39"/>
      <c r="D156" s="37"/>
      <c r="E156" s="1" t="str">
        <f>IF(ISBLANK(C156),"",IF(Modélisation!$B$10=3,IF(C156&gt;=Modélisation!$B$19,Modélisation!$A$19,IF(C156&gt;=Modélisation!$B$18,Modélisation!$A$18,Modélisation!$A$17)),IF(Modélisation!$B$10=4,IF(C156&gt;=Modélisation!$B$20,Modélisation!$A$20,IF(C156&gt;=Modélisation!$B$19,Modélisation!$A$19,IF(C156&gt;=Modélisation!$B$18,Modélisation!$A$18,Modélisation!$A$17))),IF(Modélisation!$B$10=5,IF(C156&gt;=Modélisation!$B$21,Modélisation!$A$21,IF(C156&gt;=Modélisation!$B$20,Modélisation!$A$20,IF(C156&gt;=Modélisation!$B$19,Modélisation!$A$19,IF(C156&gt;=Modélisation!$B$18,Modélisation!$A$18,Modélisation!$A$17)))),IF(Modélisation!$B$10=6,IF(C156&gt;=Modélisation!$B$22,Modélisation!$A$22,IF(C156&gt;=Modélisation!$B$21,Modélisation!$A$21,IF(C156&gt;=Modélisation!$B$20,Modélisation!$A$20,IF(C156&gt;=Modélisation!$B$19,Modélisation!$A$19,IF(C156&gt;=Modélisation!$B$18,Modélisation!$A$18,Modélisation!$A$17))))),IF(Modélisation!$B$10=7,IF(C156&gt;=Modélisation!$B$23,Modélisation!$A$23,IF(C156&gt;=Modélisation!$B$22,Modélisation!$A$22,IF(C156&gt;=Modélisation!$B$21,Modélisation!$A$21,IF(C156&gt;=Modélisation!$B$20,Modélisation!$A$20,IF(C156&gt;=Modélisation!$B$19,Modélisation!$A$19,IF(C156&gt;=Modélisation!$B$18,Modélisation!$A$18,Modélisation!$A$17))))))))))))</f>
        <v/>
      </c>
      <c r="F156" s="1" t="str">
        <f>IF(ISBLANK(C156),"",VLOOKUP(E156,Modélisation!$A$17:$H$23,8,FALSE))</f>
        <v/>
      </c>
      <c r="G156" s="4" t="str">
        <f>IF(ISBLANK(C156),"",IF(Modélisation!$B$3="Oui",IF(D156=Liste!$F$2,0%,VLOOKUP(D156,Modélisation!$A$69:$B$86,2,FALSE)),""))</f>
        <v/>
      </c>
      <c r="H156" s="1" t="str">
        <f>IF(ISBLANK(C156),"",IF(Modélisation!$B$3="Oui",F156*(1-G156),F156))</f>
        <v/>
      </c>
    </row>
    <row r="157" spans="1:8" x14ac:dyDescent="0.35">
      <c r="A157" s="2">
        <v>156</v>
      </c>
      <c r="B157" s="36"/>
      <c r="C157" s="39"/>
      <c r="D157" s="37"/>
      <c r="E157" s="1" t="str">
        <f>IF(ISBLANK(C157),"",IF(Modélisation!$B$10=3,IF(C157&gt;=Modélisation!$B$19,Modélisation!$A$19,IF(C157&gt;=Modélisation!$B$18,Modélisation!$A$18,Modélisation!$A$17)),IF(Modélisation!$B$10=4,IF(C157&gt;=Modélisation!$B$20,Modélisation!$A$20,IF(C157&gt;=Modélisation!$B$19,Modélisation!$A$19,IF(C157&gt;=Modélisation!$B$18,Modélisation!$A$18,Modélisation!$A$17))),IF(Modélisation!$B$10=5,IF(C157&gt;=Modélisation!$B$21,Modélisation!$A$21,IF(C157&gt;=Modélisation!$B$20,Modélisation!$A$20,IF(C157&gt;=Modélisation!$B$19,Modélisation!$A$19,IF(C157&gt;=Modélisation!$B$18,Modélisation!$A$18,Modélisation!$A$17)))),IF(Modélisation!$B$10=6,IF(C157&gt;=Modélisation!$B$22,Modélisation!$A$22,IF(C157&gt;=Modélisation!$B$21,Modélisation!$A$21,IF(C157&gt;=Modélisation!$B$20,Modélisation!$A$20,IF(C157&gt;=Modélisation!$B$19,Modélisation!$A$19,IF(C157&gt;=Modélisation!$B$18,Modélisation!$A$18,Modélisation!$A$17))))),IF(Modélisation!$B$10=7,IF(C157&gt;=Modélisation!$B$23,Modélisation!$A$23,IF(C157&gt;=Modélisation!$B$22,Modélisation!$A$22,IF(C157&gt;=Modélisation!$B$21,Modélisation!$A$21,IF(C157&gt;=Modélisation!$B$20,Modélisation!$A$20,IF(C157&gt;=Modélisation!$B$19,Modélisation!$A$19,IF(C157&gt;=Modélisation!$B$18,Modélisation!$A$18,Modélisation!$A$17))))))))))))</f>
        <v/>
      </c>
      <c r="F157" s="1" t="str">
        <f>IF(ISBLANK(C157),"",VLOOKUP(E157,Modélisation!$A$17:$H$23,8,FALSE))</f>
        <v/>
      </c>
      <c r="G157" s="4" t="str">
        <f>IF(ISBLANK(C157),"",IF(Modélisation!$B$3="Oui",IF(D157=Liste!$F$2,0%,VLOOKUP(D157,Modélisation!$A$69:$B$86,2,FALSE)),""))</f>
        <v/>
      </c>
      <c r="H157" s="1" t="str">
        <f>IF(ISBLANK(C157),"",IF(Modélisation!$B$3="Oui",F157*(1-G157),F157))</f>
        <v/>
      </c>
    </row>
    <row r="158" spans="1:8" x14ac:dyDescent="0.35">
      <c r="A158" s="2">
        <v>157</v>
      </c>
      <c r="B158" s="36"/>
      <c r="C158" s="39"/>
      <c r="D158" s="37"/>
      <c r="E158" s="1" t="str">
        <f>IF(ISBLANK(C158),"",IF(Modélisation!$B$10=3,IF(C158&gt;=Modélisation!$B$19,Modélisation!$A$19,IF(C158&gt;=Modélisation!$B$18,Modélisation!$A$18,Modélisation!$A$17)),IF(Modélisation!$B$10=4,IF(C158&gt;=Modélisation!$B$20,Modélisation!$A$20,IF(C158&gt;=Modélisation!$B$19,Modélisation!$A$19,IF(C158&gt;=Modélisation!$B$18,Modélisation!$A$18,Modélisation!$A$17))),IF(Modélisation!$B$10=5,IF(C158&gt;=Modélisation!$B$21,Modélisation!$A$21,IF(C158&gt;=Modélisation!$B$20,Modélisation!$A$20,IF(C158&gt;=Modélisation!$B$19,Modélisation!$A$19,IF(C158&gt;=Modélisation!$B$18,Modélisation!$A$18,Modélisation!$A$17)))),IF(Modélisation!$B$10=6,IF(C158&gt;=Modélisation!$B$22,Modélisation!$A$22,IF(C158&gt;=Modélisation!$B$21,Modélisation!$A$21,IF(C158&gt;=Modélisation!$B$20,Modélisation!$A$20,IF(C158&gt;=Modélisation!$B$19,Modélisation!$A$19,IF(C158&gt;=Modélisation!$B$18,Modélisation!$A$18,Modélisation!$A$17))))),IF(Modélisation!$B$10=7,IF(C158&gt;=Modélisation!$B$23,Modélisation!$A$23,IF(C158&gt;=Modélisation!$B$22,Modélisation!$A$22,IF(C158&gt;=Modélisation!$B$21,Modélisation!$A$21,IF(C158&gt;=Modélisation!$B$20,Modélisation!$A$20,IF(C158&gt;=Modélisation!$B$19,Modélisation!$A$19,IF(C158&gt;=Modélisation!$B$18,Modélisation!$A$18,Modélisation!$A$17))))))))))))</f>
        <v/>
      </c>
      <c r="F158" s="1" t="str">
        <f>IF(ISBLANK(C158),"",VLOOKUP(E158,Modélisation!$A$17:$H$23,8,FALSE))</f>
        <v/>
      </c>
      <c r="G158" s="4" t="str">
        <f>IF(ISBLANK(C158),"",IF(Modélisation!$B$3="Oui",IF(D158=Liste!$F$2,0%,VLOOKUP(D158,Modélisation!$A$69:$B$86,2,FALSE)),""))</f>
        <v/>
      </c>
      <c r="H158" s="1" t="str">
        <f>IF(ISBLANK(C158),"",IF(Modélisation!$B$3="Oui",F158*(1-G158),F158))</f>
        <v/>
      </c>
    </row>
    <row r="159" spans="1:8" x14ac:dyDescent="0.35">
      <c r="A159" s="2">
        <v>158</v>
      </c>
      <c r="B159" s="36"/>
      <c r="C159" s="39"/>
      <c r="D159" s="37"/>
      <c r="E159" s="1" t="str">
        <f>IF(ISBLANK(C159),"",IF(Modélisation!$B$10=3,IF(C159&gt;=Modélisation!$B$19,Modélisation!$A$19,IF(C159&gt;=Modélisation!$B$18,Modélisation!$A$18,Modélisation!$A$17)),IF(Modélisation!$B$10=4,IF(C159&gt;=Modélisation!$B$20,Modélisation!$A$20,IF(C159&gt;=Modélisation!$B$19,Modélisation!$A$19,IF(C159&gt;=Modélisation!$B$18,Modélisation!$A$18,Modélisation!$A$17))),IF(Modélisation!$B$10=5,IF(C159&gt;=Modélisation!$B$21,Modélisation!$A$21,IF(C159&gt;=Modélisation!$B$20,Modélisation!$A$20,IF(C159&gt;=Modélisation!$B$19,Modélisation!$A$19,IF(C159&gt;=Modélisation!$B$18,Modélisation!$A$18,Modélisation!$A$17)))),IF(Modélisation!$B$10=6,IF(C159&gt;=Modélisation!$B$22,Modélisation!$A$22,IF(C159&gt;=Modélisation!$B$21,Modélisation!$A$21,IF(C159&gt;=Modélisation!$B$20,Modélisation!$A$20,IF(C159&gt;=Modélisation!$B$19,Modélisation!$A$19,IF(C159&gt;=Modélisation!$B$18,Modélisation!$A$18,Modélisation!$A$17))))),IF(Modélisation!$B$10=7,IF(C159&gt;=Modélisation!$B$23,Modélisation!$A$23,IF(C159&gt;=Modélisation!$B$22,Modélisation!$A$22,IF(C159&gt;=Modélisation!$B$21,Modélisation!$A$21,IF(C159&gt;=Modélisation!$B$20,Modélisation!$A$20,IF(C159&gt;=Modélisation!$B$19,Modélisation!$A$19,IF(C159&gt;=Modélisation!$B$18,Modélisation!$A$18,Modélisation!$A$17))))))))))))</f>
        <v/>
      </c>
      <c r="F159" s="1" t="str">
        <f>IF(ISBLANK(C159),"",VLOOKUP(E159,Modélisation!$A$17:$H$23,8,FALSE))</f>
        <v/>
      </c>
      <c r="G159" s="4" t="str">
        <f>IF(ISBLANK(C159),"",IF(Modélisation!$B$3="Oui",IF(D159=Liste!$F$2,0%,VLOOKUP(D159,Modélisation!$A$69:$B$86,2,FALSE)),""))</f>
        <v/>
      </c>
      <c r="H159" s="1" t="str">
        <f>IF(ISBLANK(C159),"",IF(Modélisation!$B$3="Oui",F159*(1-G159),F159))</f>
        <v/>
      </c>
    </row>
    <row r="160" spans="1:8" x14ac:dyDescent="0.35">
      <c r="A160" s="2">
        <v>159</v>
      </c>
      <c r="B160" s="36"/>
      <c r="C160" s="39"/>
      <c r="D160" s="37"/>
      <c r="E160" s="1" t="str">
        <f>IF(ISBLANK(C160),"",IF(Modélisation!$B$10=3,IF(C160&gt;=Modélisation!$B$19,Modélisation!$A$19,IF(C160&gt;=Modélisation!$B$18,Modélisation!$A$18,Modélisation!$A$17)),IF(Modélisation!$B$10=4,IF(C160&gt;=Modélisation!$B$20,Modélisation!$A$20,IF(C160&gt;=Modélisation!$B$19,Modélisation!$A$19,IF(C160&gt;=Modélisation!$B$18,Modélisation!$A$18,Modélisation!$A$17))),IF(Modélisation!$B$10=5,IF(C160&gt;=Modélisation!$B$21,Modélisation!$A$21,IF(C160&gt;=Modélisation!$B$20,Modélisation!$A$20,IF(C160&gt;=Modélisation!$B$19,Modélisation!$A$19,IF(C160&gt;=Modélisation!$B$18,Modélisation!$A$18,Modélisation!$A$17)))),IF(Modélisation!$B$10=6,IF(C160&gt;=Modélisation!$B$22,Modélisation!$A$22,IF(C160&gt;=Modélisation!$B$21,Modélisation!$A$21,IF(C160&gt;=Modélisation!$B$20,Modélisation!$A$20,IF(C160&gt;=Modélisation!$B$19,Modélisation!$A$19,IF(C160&gt;=Modélisation!$B$18,Modélisation!$A$18,Modélisation!$A$17))))),IF(Modélisation!$B$10=7,IF(C160&gt;=Modélisation!$B$23,Modélisation!$A$23,IF(C160&gt;=Modélisation!$B$22,Modélisation!$A$22,IF(C160&gt;=Modélisation!$B$21,Modélisation!$A$21,IF(C160&gt;=Modélisation!$B$20,Modélisation!$A$20,IF(C160&gt;=Modélisation!$B$19,Modélisation!$A$19,IF(C160&gt;=Modélisation!$B$18,Modélisation!$A$18,Modélisation!$A$17))))))))))))</f>
        <v/>
      </c>
      <c r="F160" s="1" t="str">
        <f>IF(ISBLANK(C160),"",VLOOKUP(E160,Modélisation!$A$17:$H$23,8,FALSE))</f>
        <v/>
      </c>
      <c r="G160" s="4" t="str">
        <f>IF(ISBLANK(C160),"",IF(Modélisation!$B$3="Oui",IF(D160=Liste!$F$2,0%,VLOOKUP(D160,Modélisation!$A$69:$B$86,2,FALSE)),""))</f>
        <v/>
      </c>
      <c r="H160" s="1" t="str">
        <f>IF(ISBLANK(C160),"",IF(Modélisation!$B$3="Oui",F160*(1-G160),F160))</f>
        <v/>
      </c>
    </row>
    <row r="161" spans="1:8" x14ac:dyDescent="0.35">
      <c r="A161" s="2">
        <v>160</v>
      </c>
      <c r="B161" s="36"/>
      <c r="C161" s="39"/>
      <c r="D161" s="37"/>
      <c r="E161" s="1" t="str">
        <f>IF(ISBLANK(C161),"",IF(Modélisation!$B$10=3,IF(C161&gt;=Modélisation!$B$19,Modélisation!$A$19,IF(C161&gt;=Modélisation!$B$18,Modélisation!$A$18,Modélisation!$A$17)),IF(Modélisation!$B$10=4,IF(C161&gt;=Modélisation!$B$20,Modélisation!$A$20,IF(C161&gt;=Modélisation!$B$19,Modélisation!$A$19,IF(C161&gt;=Modélisation!$B$18,Modélisation!$A$18,Modélisation!$A$17))),IF(Modélisation!$B$10=5,IF(C161&gt;=Modélisation!$B$21,Modélisation!$A$21,IF(C161&gt;=Modélisation!$B$20,Modélisation!$A$20,IF(C161&gt;=Modélisation!$B$19,Modélisation!$A$19,IF(C161&gt;=Modélisation!$B$18,Modélisation!$A$18,Modélisation!$A$17)))),IF(Modélisation!$B$10=6,IF(C161&gt;=Modélisation!$B$22,Modélisation!$A$22,IF(C161&gt;=Modélisation!$B$21,Modélisation!$A$21,IF(C161&gt;=Modélisation!$B$20,Modélisation!$A$20,IF(C161&gt;=Modélisation!$B$19,Modélisation!$A$19,IF(C161&gt;=Modélisation!$B$18,Modélisation!$A$18,Modélisation!$A$17))))),IF(Modélisation!$B$10=7,IF(C161&gt;=Modélisation!$B$23,Modélisation!$A$23,IF(C161&gt;=Modélisation!$B$22,Modélisation!$A$22,IF(C161&gt;=Modélisation!$B$21,Modélisation!$A$21,IF(C161&gt;=Modélisation!$B$20,Modélisation!$A$20,IF(C161&gt;=Modélisation!$B$19,Modélisation!$A$19,IF(C161&gt;=Modélisation!$B$18,Modélisation!$A$18,Modélisation!$A$17))))))))))))</f>
        <v/>
      </c>
      <c r="F161" s="1" t="str">
        <f>IF(ISBLANK(C161),"",VLOOKUP(E161,Modélisation!$A$17:$H$23,8,FALSE))</f>
        <v/>
      </c>
      <c r="G161" s="4" t="str">
        <f>IF(ISBLANK(C161),"",IF(Modélisation!$B$3="Oui",IF(D161=Liste!$F$2,0%,VLOOKUP(D161,Modélisation!$A$69:$B$86,2,FALSE)),""))</f>
        <v/>
      </c>
      <c r="H161" s="1" t="str">
        <f>IF(ISBLANK(C161),"",IF(Modélisation!$B$3="Oui",F161*(1-G161),F161))</f>
        <v/>
      </c>
    </row>
    <row r="162" spans="1:8" x14ac:dyDescent="0.35">
      <c r="A162" s="2">
        <v>161</v>
      </c>
      <c r="B162" s="36"/>
      <c r="C162" s="39"/>
      <c r="D162" s="37"/>
      <c r="E162" s="1" t="str">
        <f>IF(ISBLANK(C162),"",IF(Modélisation!$B$10=3,IF(C162&gt;=Modélisation!$B$19,Modélisation!$A$19,IF(C162&gt;=Modélisation!$B$18,Modélisation!$A$18,Modélisation!$A$17)),IF(Modélisation!$B$10=4,IF(C162&gt;=Modélisation!$B$20,Modélisation!$A$20,IF(C162&gt;=Modélisation!$B$19,Modélisation!$A$19,IF(C162&gt;=Modélisation!$B$18,Modélisation!$A$18,Modélisation!$A$17))),IF(Modélisation!$B$10=5,IF(C162&gt;=Modélisation!$B$21,Modélisation!$A$21,IF(C162&gt;=Modélisation!$B$20,Modélisation!$A$20,IF(C162&gt;=Modélisation!$B$19,Modélisation!$A$19,IF(C162&gt;=Modélisation!$B$18,Modélisation!$A$18,Modélisation!$A$17)))),IF(Modélisation!$B$10=6,IF(C162&gt;=Modélisation!$B$22,Modélisation!$A$22,IF(C162&gt;=Modélisation!$B$21,Modélisation!$A$21,IF(C162&gt;=Modélisation!$B$20,Modélisation!$A$20,IF(C162&gt;=Modélisation!$B$19,Modélisation!$A$19,IF(C162&gt;=Modélisation!$B$18,Modélisation!$A$18,Modélisation!$A$17))))),IF(Modélisation!$B$10=7,IF(C162&gt;=Modélisation!$B$23,Modélisation!$A$23,IF(C162&gt;=Modélisation!$B$22,Modélisation!$A$22,IF(C162&gt;=Modélisation!$B$21,Modélisation!$A$21,IF(C162&gt;=Modélisation!$B$20,Modélisation!$A$20,IF(C162&gt;=Modélisation!$B$19,Modélisation!$A$19,IF(C162&gt;=Modélisation!$B$18,Modélisation!$A$18,Modélisation!$A$17))))))))))))</f>
        <v/>
      </c>
      <c r="F162" s="1" t="str">
        <f>IF(ISBLANK(C162),"",VLOOKUP(E162,Modélisation!$A$17:$H$23,8,FALSE))</f>
        <v/>
      </c>
      <c r="G162" s="4" t="str">
        <f>IF(ISBLANK(C162),"",IF(Modélisation!$B$3="Oui",IF(D162=Liste!$F$2,0%,VLOOKUP(D162,Modélisation!$A$69:$B$86,2,FALSE)),""))</f>
        <v/>
      </c>
      <c r="H162" s="1" t="str">
        <f>IF(ISBLANK(C162),"",IF(Modélisation!$B$3="Oui",F162*(1-G162),F162))</f>
        <v/>
      </c>
    </row>
    <row r="163" spans="1:8" x14ac:dyDescent="0.35">
      <c r="A163" s="2">
        <v>162</v>
      </c>
      <c r="B163" s="36"/>
      <c r="C163" s="39"/>
      <c r="D163" s="37"/>
      <c r="E163" s="1" t="str">
        <f>IF(ISBLANK(C163),"",IF(Modélisation!$B$10=3,IF(C163&gt;=Modélisation!$B$19,Modélisation!$A$19,IF(C163&gt;=Modélisation!$B$18,Modélisation!$A$18,Modélisation!$A$17)),IF(Modélisation!$B$10=4,IF(C163&gt;=Modélisation!$B$20,Modélisation!$A$20,IF(C163&gt;=Modélisation!$B$19,Modélisation!$A$19,IF(C163&gt;=Modélisation!$B$18,Modélisation!$A$18,Modélisation!$A$17))),IF(Modélisation!$B$10=5,IF(C163&gt;=Modélisation!$B$21,Modélisation!$A$21,IF(C163&gt;=Modélisation!$B$20,Modélisation!$A$20,IF(C163&gt;=Modélisation!$B$19,Modélisation!$A$19,IF(C163&gt;=Modélisation!$B$18,Modélisation!$A$18,Modélisation!$A$17)))),IF(Modélisation!$B$10=6,IF(C163&gt;=Modélisation!$B$22,Modélisation!$A$22,IF(C163&gt;=Modélisation!$B$21,Modélisation!$A$21,IF(C163&gt;=Modélisation!$B$20,Modélisation!$A$20,IF(C163&gt;=Modélisation!$B$19,Modélisation!$A$19,IF(C163&gt;=Modélisation!$B$18,Modélisation!$A$18,Modélisation!$A$17))))),IF(Modélisation!$B$10=7,IF(C163&gt;=Modélisation!$B$23,Modélisation!$A$23,IF(C163&gt;=Modélisation!$B$22,Modélisation!$A$22,IF(C163&gt;=Modélisation!$B$21,Modélisation!$A$21,IF(C163&gt;=Modélisation!$B$20,Modélisation!$A$20,IF(C163&gt;=Modélisation!$B$19,Modélisation!$A$19,IF(C163&gt;=Modélisation!$B$18,Modélisation!$A$18,Modélisation!$A$17))))))))))))</f>
        <v/>
      </c>
      <c r="F163" s="1" t="str">
        <f>IF(ISBLANK(C163),"",VLOOKUP(E163,Modélisation!$A$17:$H$23,8,FALSE))</f>
        <v/>
      </c>
      <c r="G163" s="4" t="str">
        <f>IF(ISBLANK(C163),"",IF(Modélisation!$B$3="Oui",IF(D163=Liste!$F$2,0%,VLOOKUP(D163,Modélisation!$A$69:$B$86,2,FALSE)),""))</f>
        <v/>
      </c>
      <c r="H163" s="1" t="str">
        <f>IF(ISBLANK(C163),"",IF(Modélisation!$B$3="Oui",F163*(1-G163),F163))</f>
        <v/>
      </c>
    </row>
    <row r="164" spans="1:8" x14ac:dyDescent="0.35">
      <c r="A164" s="2">
        <v>163</v>
      </c>
      <c r="B164" s="36"/>
      <c r="C164" s="39"/>
      <c r="D164" s="37"/>
      <c r="E164" s="1" t="str">
        <f>IF(ISBLANK(C164),"",IF(Modélisation!$B$10=3,IF(C164&gt;=Modélisation!$B$19,Modélisation!$A$19,IF(C164&gt;=Modélisation!$B$18,Modélisation!$A$18,Modélisation!$A$17)),IF(Modélisation!$B$10=4,IF(C164&gt;=Modélisation!$B$20,Modélisation!$A$20,IF(C164&gt;=Modélisation!$B$19,Modélisation!$A$19,IF(C164&gt;=Modélisation!$B$18,Modélisation!$A$18,Modélisation!$A$17))),IF(Modélisation!$B$10=5,IF(C164&gt;=Modélisation!$B$21,Modélisation!$A$21,IF(C164&gt;=Modélisation!$B$20,Modélisation!$A$20,IF(C164&gt;=Modélisation!$B$19,Modélisation!$A$19,IF(C164&gt;=Modélisation!$B$18,Modélisation!$A$18,Modélisation!$A$17)))),IF(Modélisation!$B$10=6,IF(C164&gt;=Modélisation!$B$22,Modélisation!$A$22,IF(C164&gt;=Modélisation!$B$21,Modélisation!$A$21,IF(C164&gt;=Modélisation!$B$20,Modélisation!$A$20,IF(C164&gt;=Modélisation!$B$19,Modélisation!$A$19,IF(C164&gt;=Modélisation!$B$18,Modélisation!$A$18,Modélisation!$A$17))))),IF(Modélisation!$B$10=7,IF(C164&gt;=Modélisation!$B$23,Modélisation!$A$23,IF(C164&gt;=Modélisation!$B$22,Modélisation!$A$22,IF(C164&gt;=Modélisation!$B$21,Modélisation!$A$21,IF(C164&gt;=Modélisation!$B$20,Modélisation!$A$20,IF(C164&gt;=Modélisation!$B$19,Modélisation!$A$19,IF(C164&gt;=Modélisation!$B$18,Modélisation!$A$18,Modélisation!$A$17))))))))))))</f>
        <v/>
      </c>
      <c r="F164" s="1" t="str">
        <f>IF(ISBLANK(C164),"",VLOOKUP(E164,Modélisation!$A$17:$H$23,8,FALSE))</f>
        <v/>
      </c>
      <c r="G164" s="4" t="str">
        <f>IF(ISBLANK(C164),"",IF(Modélisation!$B$3="Oui",IF(D164=Liste!$F$2,0%,VLOOKUP(D164,Modélisation!$A$69:$B$86,2,FALSE)),""))</f>
        <v/>
      </c>
      <c r="H164" s="1" t="str">
        <f>IF(ISBLANK(C164),"",IF(Modélisation!$B$3="Oui",F164*(1-G164),F164))</f>
        <v/>
      </c>
    </row>
    <row r="165" spans="1:8" x14ac:dyDescent="0.35">
      <c r="A165" s="2">
        <v>164</v>
      </c>
      <c r="B165" s="36"/>
      <c r="C165" s="39"/>
      <c r="D165" s="37"/>
      <c r="E165" s="1" t="str">
        <f>IF(ISBLANK(C165),"",IF(Modélisation!$B$10=3,IF(C165&gt;=Modélisation!$B$19,Modélisation!$A$19,IF(C165&gt;=Modélisation!$B$18,Modélisation!$A$18,Modélisation!$A$17)),IF(Modélisation!$B$10=4,IF(C165&gt;=Modélisation!$B$20,Modélisation!$A$20,IF(C165&gt;=Modélisation!$B$19,Modélisation!$A$19,IF(C165&gt;=Modélisation!$B$18,Modélisation!$A$18,Modélisation!$A$17))),IF(Modélisation!$B$10=5,IF(C165&gt;=Modélisation!$B$21,Modélisation!$A$21,IF(C165&gt;=Modélisation!$B$20,Modélisation!$A$20,IF(C165&gt;=Modélisation!$B$19,Modélisation!$A$19,IF(C165&gt;=Modélisation!$B$18,Modélisation!$A$18,Modélisation!$A$17)))),IF(Modélisation!$B$10=6,IF(C165&gt;=Modélisation!$B$22,Modélisation!$A$22,IF(C165&gt;=Modélisation!$B$21,Modélisation!$A$21,IF(C165&gt;=Modélisation!$B$20,Modélisation!$A$20,IF(C165&gt;=Modélisation!$B$19,Modélisation!$A$19,IF(C165&gt;=Modélisation!$B$18,Modélisation!$A$18,Modélisation!$A$17))))),IF(Modélisation!$B$10=7,IF(C165&gt;=Modélisation!$B$23,Modélisation!$A$23,IF(C165&gt;=Modélisation!$B$22,Modélisation!$A$22,IF(C165&gt;=Modélisation!$B$21,Modélisation!$A$21,IF(C165&gt;=Modélisation!$B$20,Modélisation!$A$20,IF(C165&gt;=Modélisation!$B$19,Modélisation!$A$19,IF(C165&gt;=Modélisation!$B$18,Modélisation!$A$18,Modélisation!$A$17))))))))))))</f>
        <v/>
      </c>
      <c r="F165" s="1" t="str">
        <f>IF(ISBLANK(C165),"",VLOOKUP(E165,Modélisation!$A$17:$H$23,8,FALSE))</f>
        <v/>
      </c>
      <c r="G165" s="4" t="str">
        <f>IF(ISBLANK(C165),"",IF(Modélisation!$B$3="Oui",IF(D165=Liste!$F$2,0%,VLOOKUP(D165,Modélisation!$A$69:$B$86,2,FALSE)),""))</f>
        <v/>
      </c>
      <c r="H165" s="1" t="str">
        <f>IF(ISBLANK(C165),"",IF(Modélisation!$B$3="Oui",F165*(1-G165),F165))</f>
        <v/>
      </c>
    </row>
    <row r="166" spans="1:8" x14ac:dyDescent="0.35">
      <c r="A166" s="2">
        <v>165</v>
      </c>
      <c r="B166" s="36"/>
      <c r="C166" s="39"/>
      <c r="D166" s="37"/>
      <c r="E166" s="1" t="str">
        <f>IF(ISBLANK(C166),"",IF(Modélisation!$B$10=3,IF(C166&gt;=Modélisation!$B$19,Modélisation!$A$19,IF(C166&gt;=Modélisation!$B$18,Modélisation!$A$18,Modélisation!$A$17)),IF(Modélisation!$B$10=4,IF(C166&gt;=Modélisation!$B$20,Modélisation!$A$20,IF(C166&gt;=Modélisation!$B$19,Modélisation!$A$19,IF(C166&gt;=Modélisation!$B$18,Modélisation!$A$18,Modélisation!$A$17))),IF(Modélisation!$B$10=5,IF(C166&gt;=Modélisation!$B$21,Modélisation!$A$21,IF(C166&gt;=Modélisation!$B$20,Modélisation!$A$20,IF(C166&gt;=Modélisation!$B$19,Modélisation!$A$19,IF(C166&gt;=Modélisation!$B$18,Modélisation!$A$18,Modélisation!$A$17)))),IF(Modélisation!$B$10=6,IF(C166&gt;=Modélisation!$B$22,Modélisation!$A$22,IF(C166&gt;=Modélisation!$B$21,Modélisation!$A$21,IF(C166&gt;=Modélisation!$B$20,Modélisation!$A$20,IF(C166&gt;=Modélisation!$B$19,Modélisation!$A$19,IF(C166&gt;=Modélisation!$B$18,Modélisation!$A$18,Modélisation!$A$17))))),IF(Modélisation!$B$10=7,IF(C166&gt;=Modélisation!$B$23,Modélisation!$A$23,IF(C166&gt;=Modélisation!$B$22,Modélisation!$A$22,IF(C166&gt;=Modélisation!$B$21,Modélisation!$A$21,IF(C166&gt;=Modélisation!$B$20,Modélisation!$A$20,IF(C166&gt;=Modélisation!$B$19,Modélisation!$A$19,IF(C166&gt;=Modélisation!$B$18,Modélisation!$A$18,Modélisation!$A$17))))))))))))</f>
        <v/>
      </c>
      <c r="F166" s="1" t="str">
        <f>IF(ISBLANK(C166),"",VLOOKUP(E166,Modélisation!$A$17:$H$23,8,FALSE))</f>
        <v/>
      </c>
      <c r="G166" s="4" t="str">
        <f>IF(ISBLANK(C166),"",IF(Modélisation!$B$3="Oui",IF(D166=Liste!$F$2,0%,VLOOKUP(D166,Modélisation!$A$69:$B$86,2,FALSE)),""))</f>
        <v/>
      </c>
      <c r="H166" s="1" t="str">
        <f>IF(ISBLANK(C166),"",IF(Modélisation!$B$3="Oui",F166*(1-G166),F166))</f>
        <v/>
      </c>
    </row>
    <row r="167" spans="1:8" x14ac:dyDescent="0.35">
      <c r="A167" s="2">
        <v>166</v>
      </c>
      <c r="B167" s="36"/>
      <c r="C167" s="39"/>
      <c r="D167" s="37"/>
      <c r="E167" s="1" t="str">
        <f>IF(ISBLANK(C167),"",IF(Modélisation!$B$10=3,IF(C167&gt;=Modélisation!$B$19,Modélisation!$A$19,IF(C167&gt;=Modélisation!$B$18,Modélisation!$A$18,Modélisation!$A$17)),IF(Modélisation!$B$10=4,IF(C167&gt;=Modélisation!$B$20,Modélisation!$A$20,IF(C167&gt;=Modélisation!$B$19,Modélisation!$A$19,IF(C167&gt;=Modélisation!$B$18,Modélisation!$A$18,Modélisation!$A$17))),IF(Modélisation!$B$10=5,IF(C167&gt;=Modélisation!$B$21,Modélisation!$A$21,IF(C167&gt;=Modélisation!$B$20,Modélisation!$A$20,IF(C167&gt;=Modélisation!$B$19,Modélisation!$A$19,IF(C167&gt;=Modélisation!$B$18,Modélisation!$A$18,Modélisation!$A$17)))),IF(Modélisation!$B$10=6,IF(C167&gt;=Modélisation!$B$22,Modélisation!$A$22,IF(C167&gt;=Modélisation!$B$21,Modélisation!$A$21,IF(C167&gt;=Modélisation!$B$20,Modélisation!$A$20,IF(C167&gt;=Modélisation!$B$19,Modélisation!$A$19,IF(C167&gt;=Modélisation!$B$18,Modélisation!$A$18,Modélisation!$A$17))))),IF(Modélisation!$B$10=7,IF(C167&gt;=Modélisation!$B$23,Modélisation!$A$23,IF(C167&gt;=Modélisation!$B$22,Modélisation!$A$22,IF(C167&gt;=Modélisation!$B$21,Modélisation!$A$21,IF(C167&gt;=Modélisation!$B$20,Modélisation!$A$20,IF(C167&gt;=Modélisation!$B$19,Modélisation!$A$19,IF(C167&gt;=Modélisation!$B$18,Modélisation!$A$18,Modélisation!$A$17))))))))))))</f>
        <v/>
      </c>
      <c r="F167" s="1" t="str">
        <f>IF(ISBLANK(C167),"",VLOOKUP(E167,Modélisation!$A$17:$H$23,8,FALSE))</f>
        <v/>
      </c>
      <c r="G167" s="4" t="str">
        <f>IF(ISBLANK(C167),"",IF(Modélisation!$B$3="Oui",IF(D167=Liste!$F$2,0%,VLOOKUP(D167,Modélisation!$A$69:$B$86,2,FALSE)),""))</f>
        <v/>
      </c>
      <c r="H167" s="1" t="str">
        <f>IF(ISBLANK(C167),"",IF(Modélisation!$B$3="Oui",F167*(1-G167),F167))</f>
        <v/>
      </c>
    </row>
    <row r="168" spans="1:8" x14ac:dyDescent="0.35">
      <c r="A168" s="2">
        <v>167</v>
      </c>
      <c r="B168" s="36"/>
      <c r="C168" s="39"/>
      <c r="D168" s="37"/>
      <c r="E168" s="1" t="str">
        <f>IF(ISBLANK(C168),"",IF(Modélisation!$B$10=3,IF(C168&gt;=Modélisation!$B$19,Modélisation!$A$19,IF(C168&gt;=Modélisation!$B$18,Modélisation!$A$18,Modélisation!$A$17)),IF(Modélisation!$B$10=4,IF(C168&gt;=Modélisation!$B$20,Modélisation!$A$20,IF(C168&gt;=Modélisation!$B$19,Modélisation!$A$19,IF(C168&gt;=Modélisation!$B$18,Modélisation!$A$18,Modélisation!$A$17))),IF(Modélisation!$B$10=5,IF(C168&gt;=Modélisation!$B$21,Modélisation!$A$21,IF(C168&gt;=Modélisation!$B$20,Modélisation!$A$20,IF(C168&gt;=Modélisation!$B$19,Modélisation!$A$19,IF(C168&gt;=Modélisation!$B$18,Modélisation!$A$18,Modélisation!$A$17)))),IF(Modélisation!$B$10=6,IF(C168&gt;=Modélisation!$B$22,Modélisation!$A$22,IF(C168&gt;=Modélisation!$B$21,Modélisation!$A$21,IF(C168&gt;=Modélisation!$B$20,Modélisation!$A$20,IF(C168&gt;=Modélisation!$B$19,Modélisation!$A$19,IF(C168&gt;=Modélisation!$B$18,Modélisation!$A$18,Modélisation!$A$17))))),IF(Modélisation!$B$10=7,IF(C168&gt;=Modélisation!$B$23,Modélisation!$A$23,IF(C168&gt;=Modélisation!$B$22,Modélisation!$A$22,IF(C168&gt;=Modélisation!$B$21,Modélisation!$A$21,IF(C168&gt;=Modélisation!$B$20,Modélisation!$A$20,IF(C168&gt;=Modélisation!$B$19,Modélisation!$A$19,IF(C168&gt;=Modélisation!$B$18,Modélisation!$A$18,Modélisation!$A$17))))))))))))</f>
        <v/>
      </c>
      <c r="F168" s="1" t="str">
        <f>IF(ISBLANK(C168),"",VLOOKUP(E168,Modélisation!$A$17:$H$23,8,FALSE))</f>
        <v/>
      </c>
      <c r="G168" s="4" t="str">
        <f>IF(ISBLANK(C168),"",IF(Modélisation!$B$3="Oui",IF(D168=Liste!$F$2,0%,VLOOKUP(D168,Modélisation!$A$69:$B$86,2,FALSE)),""))</f>
        <v/>
      </c>
      <c r="H168" s="1" t="str">
        <f>IF(ISBLANK(C168),"",IF(Modélisation!$B$3="Oui",F168*(1-G168),F168))</f>
        <v/>
      </c>
    </row>
    <row r="169" spans="1:8" x14ac:dyDescent="0.35">
      <c r="A169" s="2">
        <v>168</v>
      </c>
      <c r="B169" s="36"/>
      <c r="C169" s="39"/>
      <c r="D169" s="37"/>
      <c r="E169" s="1" t="str">
        <f>IF(ISBLANK(C169),"",IF(Modélisation!$B$10=3,IF(C169&gt;=Modélisation!$B$19,Modélisation!$A$19,IF(C169&gt;=Modélisation!$B$18,Modélisation!$A$18,Modélisation!$A$17)),IF(Modélisation!$B$10=4,IF(C169&gt;=Modélisation!$B$20,Modélisation!$A$20,IF(C169&gt;=Modélisation!$B$19,Modélisation!$A$19,IF(C169&gt;=Modélisation!$B$18,Modélisation!$A$18,Modélisation!$A$17))),IF(Modélisation!$B$10=5,IF(C169&gt;=Modélisation!$B$21,Modélisation!$A$21,IF(C169&gt;=Modélisation!$B$20,Modélisation!$A$20,IF(C169&gt;=Modélisation!$B$19,Modélisation!$A$19,IF(C169&gt;=Modélisation!$B$18,Modélisation!$A$18,Modélisation!$A$17)))),IF(Modélisation!$B$10=6,IF(C169&gt;=Modélisation!$B$22,Modélisation!$A$22,IF(C169&gt;=Modélisation!$B$21,Modélisation!$A$21,IF(C169&gt;=Modélisation!$B$20,Modélisation!$A$20,IF(C169&gt;=Modélisation!$B$19,Modélisation!$A$19,IF(C169&gt;=Modélisation!$B$18,Modélisation!$A$18,Modélisation!$A$17))))),IF(Modélisation!$B$10=7,IF(C169&gt;=Modélisation!$B$23,Modélisation!$A$23,IF(C169&gt;=Modélisation!$B$22,Modélisation!$A$22,IF(C169&gt;=Modélisation!$B$21,Modélisation!$A$21,IF(C169&gt;=Modélisation!$B$20,Modélisation!$A$20,IF(C169&gt;=Modélisation!$B$19,Modélisation!$A$19,IF(C169&gt;=Modélisation!$B$18,Modélisation!$A$18,Modélisation!$A$17))))))))))))</f>
        <v/>
      </c>
      <c r="F169" s="1" t="str">
        <f>IF(ISBLANK(C169),"",VLOOKUP(E169,Modélisation!$A$17:$H$23,8,FALSE))</f>
        <v/>
      </c>
      <c r="G169" s="4" t="str">
        <f>IF(ISBLANK(C169),"",IF(Modélisation!$B$3="Oui",IF(D169=Liste!$F$2,0%,VLOOKUP(D169,Modélisation!$A$69:$B$86,2,FALSE)),""))</f>
        <v/>
      </c>
      <c r="H169" s="1" t="str">
        <f>IF(ISBLANK(C169),"",IF(Modélisation!$B$3="Oui",F169*(1-G169),F169))</f>
        <v/>
      </c>
    </row>
    <row r="170" spans="1:8" x14ac:dyDescent="0.35">
      <c r="A170" s="2">
        <v>169</v>
      </c>
      <c r="B170" s="36"/>
      <c r="C170" s="39"/>
      <c r="D170" s="37"/>
      <c r="E170" s="1" t="str">
        <f>IF(ISBLANK(C170),"",IF(Modélisation!$B$10=3,IF(C170&gt;=Modélisation!$B$19,Modélisation!$A$19,IF(C170&gt;=Modélisation!$B$18,Modélisation!$A$18,Modélisation!$A$17)),IF(Modélisation!$B$10=4,IF(C170&gt;=Modélisation!$B$20,Modélisation!$A$20,IF(C170&gt;=Modélisation!$B$19,Modélisation!$A$19,IF(C170&gt;=Modélisation!$B$18,Modélisation!$A$18,Modélisation!$A$17))),IF(Modélisation!$B$10=5,IF(C170&gt;=Modélisation!$B$21,Modélisation!$A$21,IF(C170&gt;=Modélisation!$B$20,Modélisation!$A$20,IF(C170&gt;=Modélisation!$B$19,Modélisation!$A$19,IF(C170&gt;=Modélisation!$B$18,Modélisation!$A$18,Modélisation!$A$17)))),IF(Modélisation!$B$10=6,IF(C170&gt;=Modélisation!$B$22,Modélisation!$A$22,IF(C170&gt;=Modélisation!$B$21,Modélisation!$A$21,IF(C170&gt;=Modélisation!$B$20,Modélisation!$A$20,IF(C170&gt;=Modélisation!$B$19,Modélisation!$A$19,IF(C170&gt;=Modélisation!$B$18,Modélisation!$A$18,Modélisation!$A$17))))),IF(Modélisation!$B$10=7,IF(C170&gt;=Modélisation!$B$23,Modélisation!$A$23,IF(C170&gt;=Modélisation!$B$22,Modélisation!$A$22,IF(C170&gt;=Modélisation!$B$21,Modélisation!$A$21,IF(C170&gt;=Modélisation!$B$20,Modélisation!$A$20,IF(C170&gt;=Modélisation!$B$19,Modélisation!$A$19,IF(C170&gt;=Modélisation!$B$18,Modélisation!$A$18,Modélisation!$A$17))))))))))))</f>
        <v/>
      </c>
      <c r="F170" s="1" t="str">
        <f>IF(ISBLANK(C170),"",VLOOKUP(E170,Modélisation!$A$17:$H$23,8,FALSE))</f>
        <v/>
      </c>
      <c r="G170" s="4" t="str">
        <f>IF(ISBLANK(C170),"",IF(Modélisation!$B$3="Oui",IF(D170=Liste!$F$2,0%,VLOOKUP(D170,Modélisation!$A$69:$B$86,2,FALSE)),""))</f>
        <v/>
      </c>
      <c r="H170" s="1" t="str">
        <f>IF(ISBLANK(C170),"",IF(Modélisation!$B$3="Oui",F170*(1-G170),F170))</f>
        <v/>
      </c>
    </row>
    <row r="171" spans="1:8" x14ac:dyDescent="0.35">
      <c r="A171" s="2">
        <v>170</v>
      </c>
      <c r="B171" s="36"/>
      <c r="C171" s="39"/>
      <c r="D171" s="37"/>
      <c r="E171" s="1" t="str">
        <f>IF(ISBLANK(C171),"",IF(Modélisation!$B$10=3,IF(C171&gt;=Modélisation!$B$19,Modélisation!$A$19,IF(C171&gt;=Modélisation!$B$18,Modélisation!$A$18,Modélisation!$A$17)),IF(Modélisation!$B$10=4,IF(C171&gt;=Modélisation!$B$20,Modélisation!$A$20,IF(C171&gt;=Modélisation!$B$19,Modélisation!$A$19,IF(C171&gt;=Modélisation!$B$18,Modélisation!$A$18,Modélisation!$A$17))),IF(Modélisation!$B$10=5,IF(C171&gt;=Modélisation!$B$21,Modélisation!$A$21,IF(C171&gt;=Modélisation!$B$20,Modélisation!$A$20,IF(C171&gt;=Modélisation!$B$19,Modélisation!$A$19,IF(C171&gt;=Modélisation!$B$18,Modélisation!$A$18,Modélisation!$A$17)))),IF(Modélisation!$B$10=6,IF(C171&gt;=Modélisation!$B$22,Modélisation!$A$22,IF(C171&gt;=Modélisation!$B$21,Modélisation!$A$21,IF(C171&gt;=Modélisation!$B$20,Modélisation!$A$20,IF(C171&gt;=Modélisation!$B$19,Modélisation!$A$19,IF(C171&gt;=Modélisation!$B$18,Modélisation!$A$18,Modélisation!$A$17))))),IF(Modélisation!$B$10=7,IF(C171&gt;=Modélisation!$B$23,Modélisation!$A$23,IF(C171&gt;=Modélisation!$B$22,Modélisation!$A$22,IF(C171&gt;=Modélisation!$B$21,Modélisation!$A$21,IF(C171&gt;=Modélisation!$B$20,Modélisation!$A$20,IF(C171&gt;=Modélisation!$B$19,Modélisation!$A$19,IF(C171&gt;=Modélisation!$B$18,Modélisation!$A$18,Modélisation!$A$17))))))))))))</f>
        <v/>
      </c>
      <c r="F171" s="1" t="str">
        <f>IF(ISBLANK(C171),"",VLOOKUP(E171,Modélisation!$A$17:$H$23,8,FALSE))</f>
        <v/>
      </c>
      <c r="G171" s="4" t="str">
        <f>IF(ISBLANK(C171),"",IF(Modélisation!$B$3="Oui",IF(D171=Liste!$F$2,0%,VLOOKUP(D171,Modélisation!$A$69:$B$86,2,FALSE)),""))</f>
        <v/>
      </c>
      <c r="H171" s="1" t="str">
        <f>IF(ISBLANK(C171),"",IF(Modélisation!$B$3="Oui",F171*(1-G171),F171))</f>
        <v/>
      </c>
    </row>
    <row r="172" spans="1:8" x14ac:dyDescent="0.35">
      <c r="A172" s="2">
        <v>171</v>
      </c>
      <c r="B172" s="36"/>
      <c r="C172" s="39"/>
      <c r="D172" s="37"/>
      <c r="E172" s="1" t="str">
        <f>IF(ISBLANK(C172),"",IF(Modélisation!$B$10=3,IF(C172&gt;=Modélisation!$B$19,Modélisation!$A$19,IF(C172&gt;=Modélisation!$B$18,Modélisation!$A$18,Modélisation!$A$17)),IF(Modélisation!$B$10=4,IF(C172&gt;=Modélisation!$B$20,Modélisation!$A$20,IF(C172&gt;=Modélisation!$B$19,Modélisation!$A$19,IF(C172&gt;=Modélisation!$B$18,Modélisation!$A$18,Modélisation!$A$17))),IF(Modélisation!$B$10=5,IF(C172&gt;=Modélisation!$B$21,Modélisation!$A$21,IF(C172&gt;=Modélisation!$B$20,Modélisation!$A$20,IF(C172&gt;=Modélisation!$B$19,Modélisation!$A$19,IF(C172&gt;=Modélisation!$B$18,Modélisation!$A$18,Modélisation!$A$17)))),IF(Modélisation!$B$10=6,IF(C172&gt;=Modélisation!$B$22,Modélisation!$A$22,IF(C172&gt;=Modélisation!$B$21,Modélisation!$A$21,IF(C172&gt;=Modélisation!$B$20,Modélisation!$A$20,IF(C172&gt;=Modélisation!$B$19,Modélisation!$A$19,IF(C172&gt;=Modélisation!$B$18,Modélisation!$A$18,Modélisation!$A$17))))),IF(Modélisation!$B$10=7,IF(C172&gt;=Modélisation!$B$23,Modélisation!$A$23,IF(C172&gt;=Modélisation!$B$22,Modélisation!$A$22,IF(C172&gt;=Modélisation!$B$21,Modélisation!$A$21,IF(C172&gt;=Modélisation!$B$20,Modélisation!$A$20,IF(C172&gt;=Modélisation!$B$19,Modélisation!$A$19,IF(C172&gt;=Modélisation!$B$18,Modélisation!$A$18,Modélisation!$A$17))))))))))))</f>
        <v/>
      </c>
      <c r="F172" s="1" t="str">
        <f>IF(ISBLANK(C172),"",VLOOKUP(E172,Modélisation!$A$17:$H$23,8,FALSE))</f>
        <v/>
      </c>
      <c r="G172" s="4" t="str">
        <f>IF(ISBLANK(C172),"",IF(Modélisation!$B$3="Oui",IF(D172=Liste!$F$2,0%,VLOOKUP(D172,Modélisation!$A$69:$B$86,2,FALSE)),""))</f>
        <v/>
      </c>
      <c r="H172" s="1" t="str">
        <f>IF(ISBLANK(C172),"",IF(Modélisation!$B$3="Oui",F172*(1-G172),F172))</f>
        <v/>
      </c>
    </row>
    <row r="173" spans="1:8" x14ac:dyDescent="0.35">
      <c r="A173" s="2">
        <v>172</v>
      </c>
      <c r="B173" s="36"/>
      <c r="C173" s="39"/>
      <c r="D173" s="37"/>
      <c r="E173" s="1" t="str">
        <f>IF(ISBLANK(C173),"",IF(Modélisation!$B$10=3,IF(C173&gt;=Modélisation!$B$19,Modélisation!$A$19,IF(C173&gt;=Modélisation!$B$18,Modélisation!$A$18,Modélisation!$A$17)),IF(Modélisation!$B$10=4,IF(C173&gt;=Modélisation!$B$20,Modélisation!$A$20,IF(C173&gt;=Modélisation!$B$19,Modélisation!$A$19,IF(C173&gt;=Modélisation!$B$18,Modélisation!$A$18,Modélisation!$A$17))),IF(Modélisation!$B$10=5,IF(C173&gt;=Modélisation!$B$21,Modélisation!$A$21,IF(C173&gt;=Modélisation!$B$20,Modélisation!$A$20,IF(C173&gt;=Modélisation!$B$19,Modélisation!$A$19,IF(C173&gt;=Modélisation!$B$18,Modélisation!$A$18,Modélisation!$A$17)))),IF(Modélisation!$B$10=6,IF(C173&gt;=Modélisation!$B$22,Modélisation!$A$22,IF(C173&gt;=Modélisation!$B$21,Modélisation!$A$21,IF(C173&gt;=Modélisation!$B$20,Modélisation!$A$20,IF(C173&gt;=Modélisation!$B$19,Modélisation!$A$19,IF(C173&gt;=Modélisation!$B$18,Modélisation!$A$18,Modélisation!$A$17))))),IF(Modélisation!$B$10=7,IF(C173&gt;=Modélisation!$B$23,Modélisation!$A$23,IF(C173&gt;=Modélisation!$B$22,Modélisation!$A$22,IF(C173&gt;=Modélisation!$B$21,Modélisation!$A$21,IF(C173&gt;=Modélisation!$B$20,Modélisation!$A$20,IF(C173&gt;=Modélisation!$B$19,Modélisation!$A$19,IF(C173&gt;=Modélisation!$B$18,Modélisation!$A$18,Modélisation!$A$17))))))))))))</f>
        <v/>
      </c>
      <c r="F173" s="1" t="str">
        <f>IF(ISBLANK(C173),"",VLOOKUP(E173,Modélisation!$A$17:$H$23,8,FALSE))</f>
        <v/>
      </c>
      <c r="G173" s="4" t="str">
        <f>IF(ISBLANK(C173),"",IF(Modélisation!$B$3="Oui",IF(D173=Liste!$F$2,0%,VLOOKUP(D173,Modélisation!$A$69:$B$86,2,FALSE)),""))</f>
        <v/>
      </c>
      <c r="H173" s="1" t="str">
        <f>IF(ISBLANK(C173),"",IF(Modélisation!$B$3="Oui",F173*(1-G173),F173))</f>
        <v/>
      </c>
    </row>
    <row r="174" spans="1:8" x14ac:dyDescent="0.35">
      <c r="A174" s="2">
        <v>173</v>
      </c>
      <c r="B174" s="36"/>
      <c r="C174" s="39"/>
      <c r="D174" s="37"/>
      <c r="E174" s="1" t="str">
        <f>IF(ISBLANK(C174),"",IF(Modélisation!$B$10=3,IF(C174&gt;=Modélisation!$B$19,Modélisation!$A$19,IF(C174&gt;=Modélisation!$B$18,Modélisation!$A$18,Modélisation!$A$17)),IF(Modélisation!$B$10=4,IF(C174&gt;=Modélisation!$B$20,Modélisation!$A$20,IF(C174&gt;=Modélisation!$B$19,Modélisation!$A$19,IF(C174&gt;=Modélisation!$B$18,Modélisation!$A$18,Modélisation!$A$17))),IF(Modélisation!$B$10=5,IF(C174&gt;=Modélisation!$B$21,Modélisation!$A$21,IF(C174&gt;=Modélisation!$B$20,Modélisation!$A$20,IF(C174&gt;=Modélisation!$B$19,Modélisation!$A$19,IF(C174&gt;=Modélisation!$B$18,Modélisation!$A$18,Modélisation!$A$17)))),IF(Modélisation!$B$10=6,IF(C174&gt;=Modélisation!$B$22,Modélisation!$A$22,IF(C174&gt;=Modélisation!$B$21,Modélisation!$A$21,IF(C174&gt;=Modélisation!$B$20,Modélisation!$A$20,IF(C174&gt;=Modélisation!$B$19,Modélisation!$A$19,IF(C174&gt;=Modélisation!$B$18,Modélisation!$A$18,Modélisation!$A$17))))),IF(Modélisation!$B$10=7,IF(C174&gt;=Modélisation!$B$23,Modélisation!$A$23,IF(C174&gt;=Modélisation!$B$22,Modélisation!$A$22,IF(C174&gt;=Modélisation!$B$21,Modélisation!$A$21,IF(C174&gt;=Modélisation!$B$20,Modélisation!$A$20,IF(C174&gt;=Modélisation!$B$19,Modélisation!$A$19,IF(C174&gt;=Modélisation!$B$18,Modélisation!$A$18,Modélisation!$A$17))))))))))))</f>
        <v/>
      </c>
      <c r="F174" s="1" t="str">
        <f>IF(ISBLANK(C174),"",VLOOKUP(E174,Modélisation!$A$17:$H$23,8,FALSE))</f>
        <v/>
      </c>
      <c r="G174" s="4" t="str">
        <f>IF(ISBLANK(C174),"",IF(Modélisation!$B$3="Oui",IF(D174=Liste!$F$2,0%,VLOOKUP(D174,Modélisation!$A$69:$B$86,2,FALSE)),""))</f>
        <v/>
      </c>
      <c r="H174" s="1" t="str">
        <f>IF(ISBLANK(C174),"",IF(Modélisation!$B$3="Oui",F174*(1-G174),F174))</f>
        <v/>
      </c>
    </row>
    <row r="175" spans="1:8" x14ac:dyDescent="0.35">
      <c r="A175" s="2">
        <v>174</v>
      </c>
      <c r="B175" s="36"/>
      <c r="C175" s="39"/>
      <c r="D175" s="37"/>
      <c r="E175" s="1" t="str">
        <f>IF(ISBLANK(C175),"",IF(Modélisation!$B$10=3,IF(C175&gt;=Modélisation!$B$19,Modélisation!$A$19,IF(C175&gt;=Modélisation!$B$18,Modélisation!$A$18,Modélisation!$A$17)),IF(Modélisation!$B$10=4,IF(C175&gt;=Modélisation!$B$20,Modélisation!$A$20,IF(C175&gt;=Modélisation!$B$19,Modélisation!$A$19,IF(C175&gt;=Modélisation!$B$18,Modélisation!$A$18,Modélisation!$A$17))),IF(Modélisation!$B$10=5,IF(C175&gt;=Modélisation!$B$21,Modélisation!$A$21,IF(C175&gt;=Modélisation!$B$20,Modélisation!$A$20,IF(C175&gt;=Modélisation!$B$19,Modélisation!$A$19,IF(C175&gt;=Modélisation!$B$18,Modélisation!$A$18,Modélisation!$A$17)))),IF(Modélisation!$B$10=6,IF(C175&gt;=Modélisation!$B$22,Modélisation!$A$22,IF(C175&gt;=Modélisation!$B$21,Modélisation!$A$21,IF(C175&gt;=Modélisation!$B$20,Modélisation!$A$20,IF(C175&gt;=Modélisation!$B$19,Modélisation!$A$19,IF(C175&gt;=Modélisation!$B$18,Modélisation!$A$18,Modélisation!$A$17))))),IF(Modélisation!$B$10=7,IF(C175&gt;=Modélisation!$B$23,Modélisation!$A$23,IF(C175&gt;=Modélisation!$B$22,Modélisation!$A$22,IF(C175&gt;=Modélisation!$B$21,Modélisation!$A$21,IF(C175&gt;=Modélisation!$B$20,Modélisation!$A$20,IF(C175&gt;=Modélisation!$B$19,Modélisation!$A$19,IF(C175&gt;=Modélisation!$B$18,Modélisation!$A$18,Modélisation!$A$17))))))))))))</f>
        <v/>
      </c>
      <c r="F175" s="1" t="str">
        <f>IF(ISBLANK(C175),"",VLOOKUP(E175,Modélisation!$A$17:$H$23,8,FALSE))</f>
        <v/>
      </c>
      <c r="G175" s="4" t="str">
        <f>IF(ISBLANK(C175),"",IF(Modélisation!$B$3="Oui",IF(D175=Liste!$F$2,0%,VLOOKUP(D175,Modélisation!$A$69:$B$86,2,FALSE)),""))</f>
        <v/>
      </c>
      <c r="H175" s="1" t="str">
        <f>IF(ISBLANK(C175),"",IF(Modélisation!$B$3="Oui",F175*(1-G175),F175))</f>
        <v/>
      </c>
    </row>
    <row r="176" spans="1:8" x14ac:dyDescent="0.35">
      <c r="A176" s="2">
        <v>175</v>
      </c>
      <c r="B176" s="36"/>
      <c r="C176" s="39"/>
      <c r="D176" s="37"/>
      <c r="E176" s="1" t="str">
        <f>IF(ISBLANK(C176),"",IF(Modélisation!$B$10=3,IF(C176&gt;=Modélisation!$B$19,Modélisation!$A$19,IF(C176&gt;=Modélisation!$B$18,Modélisation!$A$18,Modélisation!$A$17)),IF(Modélisation!$B$10=4,IF(C176&gt;=Modélisation!$B$20,Modélisation!$A$20,IF(C176&gt;=Modélisation!$B$19,Modélisation!$A$19,IF(C176&gt;=Modélisation!$B$18,Modélisation!$A$18,Modélisation!$A$17))),IF(Modélisation!$B$10=5,IF(C176&gt;=Modélisation!$B$21,Modélisation!$A$21,IF(C176&gt;=Modélisation!$B$20,Modélisation!$A$20,IF(C176&gt;=Modélisation!$B$19,Modélisation!$A$19,IF(C176&gt;=Modélisation!$B$18,Modélisation!$A$18,Modélisation!$A$17)))),IF(Modélisation!$B$10=6,IF(C176&gt;=Modélisation!$B$22,Modélisation!$A$22,IF(C176&gt;=Modélisation!$B$21,Modélisation!$A$21,IF(C176&gt;=Modélisation!$B$20,Modélisation!$A$20,IF(C176&gt;=Modélisation!$B$19,Modélisation!$A$19,IF(C176&gt;=Modélisation!$B$18,Modélisation!$A$18,Modélisation!$A$17))))),IF(Modélisation!$B$10=7,IF(C176&gt;=Modélisation!$B$23,Modélisation!$A$23,IF(C176&gt;=Modélisation!$B$22,Modélisation!$A$22,IF(C176&gt;=Modélisation!$B$21,Modélisation!$A$21,IF(C176&gt;=Modélisation!$B$20,Modélisation!$A$20,IF(C176&gt;=Modélisation!$B$19,Modélisation!$A$19,IF(C176&gt;=Modélisation!$B$18,Modélisation!$A$18,Modélisation!$A$17))))))))))))</f>
        <v/>
      </c>
      <c r="F176" s="1" t="str">
        <f>IF(ISBLANK(C176),"",VLOOKUP(E176,Modélisation!$A$17:$H$23,8,FALSE))</f>
        <v/>
      </c>
      <c r="G176" s="4" t="str">
        <f>IF(ISBLANK(C176),"",IF(Modélisation!$B$3="Oui",IF(D176=Liste!$F$2,0%,VLOOKUP(D176,Modélisation!$A$69:$B$86,2,FALSE)),""))</f>
        <v/>
      </c>
      <c r="H176" s="1" t="str">
        <f>IF(ISBLANK(C176),"",IF(Modélisation!$B$3="Oui",F176*(1-G176),F176))</f>
        <v/>
      </c>
    </row>
    <row r="177" spans="1:8" x14ac:dyDescent="0.35">
      <c r="A177" s="2">
        <v>176</v>
      </c>
      <c r="B177" s="36"/>
      <c r="C177" s="39"/>
      <c r="D177" s="37"/>
      <c r="E177" s="1" t="str">
        <f>IF(ISBLANK(C177),"",IF(Modélisation!$B$10=3,IF(C177&gt;=Modélisation!$B$19,Modélisation!$A$19,IF(C177&gt;=Modélisation!$B$18,Modélisation!$A$18,Modélisation!$A$17)),IF(Modélisation!$B$10=4,IF(C177&gt;=Modélisation!$B$20,Modélisation!$A$20,IF(C177&gt;=Modélisation!$B$19,Modélisation!$A$19,IF(C177&gt;=Modélisation!$B$18,Modélisation!$A$18,Modélisation!$A$17))),IF(Modélisation!$B$10=5,IF(C177&gt;=Modélisation!$B$21,Modélisation!$A$21,IF(C177&gt;=Modélisation!$B$20,Modélisation!$A$20,IF(C177&gt;=Modélisation!$B$19,Modélisation!$A$19,IF(C177&gt;=Modélisation!$B$18,Modélisation!$A$18,Modélisation!$A$17)))),IF(Modélisation!$B$10=6,IF(C177&gt;=Modélisation!$B$22,Modélisation!$A$22,IF(C177&gt;=Modélisation!$B$21,Modélisation!$A$21,IF(C177&gt;=Modélisation!$B$20,Modélisation!$A$20,IF(C177&gt;=Modélisation!$B$19,Modélisation!$A$19,IF(C177&gt;=Modélisation!$B$18,Modélisation!$A$18,Modélisation!$A$17))))),IF(Modélisation!$B$10=7,IF(C177&gt;=Modélisation!$B$23,Modélisation!$A$23,IF(C177&gt;=Modélisation!$B$22,Modélisation!$A$22,IF(C177&gt;=Modélisation!$B$21,Modélisation!$A$21,IF(C177&gt;=Modélisation!$B$20,Modélisation!$A$20,IF(C177&gt;=Modélisation!$B$19,Modélisation!$A$19,IF(C177&gt;=Modélisation!$B$18,Modélisation!$A$18,Modélisation!$A$17))))))))))))</f>
        <v/>
      </c>
      <c r="F177" s="1" t="str">
        <f>IF(ISBLANK(C177),"",VLOOKUP(E177,Modélisation!$A$17:$H$23,8,FALSE))</f>
        <v/>
      </c>
      <c r="G177" s="4" t="str">
        <f>IF(ISBLANK(C177),"",IF(Modélisation!$B$3="Oui",IF(D177=Liste!$F$2,0%,VLOOKUP(D177,Modélisation!$A$69:$B$86,2,FALSE)),""))</f>
        <v/>
      </c>
      <c r="H177" s="1" t="str">
        <f>IF(ISBLANK(C177),"",IF(Modélisation!$B$3="Oui",F177*(1-G177),F177))</f>
        <v/>
      </c>
    </row>
    <row r="178" spans="1:8" x14ac:dyDescent="0.35">
      <c r="A178" s="2">
        <v>177</v>
      </c>
      <c r="B178" s="36"/>
      <c r="C178" s="39"/>
      <c r="D178" s="37"/>
      <c r="E178" s="1" t="str">
        <f>IF(ISBLANK(C178),"",IF(Modélisation!$B$10=3,IF(C178&gt;=Modélisation!$B$19,Modélisation!$A$19,IF(C178&gt;=Modélisation!$B$18,Modélisation!$A$18,Modélisation!$A$17)),IF(Modélisation!$B$10=4,IF(C178&gt;=Modélisation!$B$20,Modélisation!$A$20,IF(C178&gt;=Modélisation!$B$19,Modélisation!$A$19,IF(C178&gt;=Modélisation!$B$18,Modélisation!$A$18,Modélisation!$A$17))),IF(Modélisation!$B$10=5,IF(C178&gt;=Modélisation!$B$21,Modélisation!$A$21,IF(C178&gt;=Modélisation!$B$20,Modélisation!$A$20,IF(C178&gt;=Modélisation!$B$19,Modélisation!$A$19,IF(C178&gt;=Modélisation!$B$18,Modélisation!$A$18,Modélisation!$A$17)))),IF(Modélisation!$B$10=6,IF(C178&gt;=Modélisation!$B$22,Modélisation!$A$22,IF(C178&gt;=Modélisation!$B$21,Modélisation!$A$21,IF(C178&gt;=Modélisation!$B$20,Modélisation!$A$20,IF(C178&gt;=Modélisation!$B$19,Modélisation!$A$19,IF(C178&gt;=Modélisation!$B$18,Modélisation!$A$18,Modélisation!$A$17))))),IF(Modélisation!$B$10=7,IF(C178&gt;=Modélisation!$B$23,Modélisation!$A$23,IF(C178&gt;=Modélisation!$B$22,Modélisation!$A$22,IF(C178&gt;=Modélisation!$B$21,Modélisation!$A$21,IF(C178&gt;=Modélisation!$B$20,Modélisation!$A$20,IF(C178&gt;=Modélisation!$B$19,Modélisation!$A$19,IF(C178&gt;=Modélisation!$B$18,Modélisation!$A$18,Modélisation!$A$17))))))))))))</f>
        <v/>
      </c>
      <c r="F178" s="1" t="str">
        <f>IF(ISBLANK(C178),"",VLOOKUP(E178,Modélisation!$A$17:$H$23,8,FALSE))</f>
        <v/>
      </c>
      <c r="G178" s="4" t="str">
        <f>IF(ISBLANK(C178),"",IF(Modélisation!$B$3="Oui",IF(D178=Liste!$F$2,0%,VLOOKUP(D178,Modélisation!$A$69:$B$86,2,FALSE)),""))</f>
        <v/>
      </c>
      <c r="H178" s="1" t="str">
        <f>IF(ISBLANK(C178),"",IF(Modélisation!$B$3="Oui",F178*(1-G178),F178))</f>
        <v/>
      </c>
    </row>
    <row r="179" spans="1:8" x14ac:dyDescent="0.35">
      <c r="A179" s="2">
        <v>178</v>
      </c>
      <c r="B179" s="36"/>
      <c r="C179" s="39"/>
      <c r="D179" s="37"/>
      <c r="E179" s="1" t="str">
        <f>IF(ISBLANK(C179),"",IF(Modélisation!$B$10=3,IF(C179&gt;=Modélisation!$B$19,Modélisation!$A$19,IF(C179&gt;=Modélisation!$B$18,Modélisation!$A$18,Modélisation!$A$17)),IF(Modélisation!$B$10=4,IF(C179&gt;=Modélisation!$B$20,Modélisation!$A$20,IF(C179&gt;=Modélisation!$B$19,Modélisation!$A$19,IF(C179&gt;=Modélisation!$B$18,Modélisation!$A$18,Modélisation!$A$17))),IF(Modélisation!$B$10=5,IF(C179&gt;=Modélisation!$B$21,Modélisation!$A$21,IF(C179&gt;=Modélisation!$B$20,Modélisation!$A$20,IF(C179&gt;=Modélisation!$B$19,Modélisation!$A$19,IF(C179&gt;=Modélisation!$B$18,Modélisation!$A$18,Modélisation!$A$17)))),IF(Modélisation!$B$10=6,IF(C179&gt;=Modélisation!$B$22,Modélisation!$A$22,IF(C179&gt;=Modélisation!$B$21,Modélisation!$A$21,IF(C179&gt;=Modélisation!$B$20,Modélisation!$A$20,IF(C179&gt;=Modélisation!$B$19,Modélisation!$A$19,IF(C179&gt;=Modélisation!$B$18,Modélisation!$A$18,Modélisation!$A$17))))),IF(Modélisation!$B$10=7,IF(C179&gt;=Modélisation!$B$23,Modélisation!$A$23,IF(C179&gt;=Modélisation!$B$22,Modélisation!$A$22,IF(C179&gt;=Modélisation!$B$21,Modélisation!$A$21,IF(C179&gt;=Modélisation!$B$20,Modélisation!$A$20,IF(C179&gt;=Modélisation!$B$19,Modélisation!$A$19,IF(C179&gt;=Modélisation!$B$18,Modélisation!$A$18,Modélisation!$A$17))))))))))))</f>
        <v/>
      </c>
      <c r="F179" s="1" t="str">
        <f>IF(ISBLANK(C179),"",VLOOKUP(E179,Modélisation!$A$17:$H$23,8,FALSE))</f>
        <v/>
      </c>
      <c r="G179" s="4" t="str">
        <f>IF(ISBLANK(C179),"",IF(Modélisation!$B$3="Oui",IF(D179=Liste!$F$2,0%,VLOOKUP(D179,Modélisation!$A$69:$B$86,2,FALSE)),""))</f>
        <v/>
      </c>
      <c r="H179" s="1" t="str">
        <f>IF(ISBLANK(C179),"",IF(Modélisation!$B$3="Oui",F179*(1-G179),F179))</f>
        <v/>
      </c>
    </row>
    <row r="180" spans="1:8" x14ac:dyDescent="0.35">
      <c r="A180" s="2">
        <v>179</v>
      </c>
      <c r="B180" s="36"/>
      <c r="C180" s="39"/>
      <c r="D180" s="37"/>
      <c r="E180" s="1" t="str">
        <f>IF(ISBLANK(C180),"",IF(Modélisation!$B$10=3,IF(C180&gt;=Modélisation!$B$19,Modélisation!$A$19,IF(C180&gt;=Modélisation!$B$18,Modélisation!$A$18,Modélisation!$A$17)),IF(Modélisation!$B$10=4,IF(C180&gt;=Modélisation!$B$20,Modélisation!$A$20,IF(C180&gt;=Modélisation!$B$19,Modélisation!$A$19,IF(C180&gt;=Modélisation!$B$18,Modélisation!$A$18,Modélisation!$A$17))),IF(Modélisation!$B$10=5,IF(C180&gt;=Modélisation!$B$21,Modélisation!$A$21,IF(C180&gt;=Modélisation!$B$20,Modélisation!$A$20,IF(C180&gt;=Modélisation!$B$19,Modélisation!$A$19,IF(C180&gt;=Modélisation!$B$18,Modélisation!$A$18,Modélisation!$A$17)))),IF(Modélisation!$B$10=6,IF(C180&gt;=Modélisation!$B$22,Modélisation!$A$22,IF(C180&gt;=Modélisation!$B$21,Modélisation!$A$21,IF(C180&gt;=Modélisation!$B$20,Modélisation!$A$20,IF(C180&gt;=Modélisation!$B$19,Modélisation!$A$19,IF(C180&gt;=Modélisation!$B$18,Modélisation!$A$18,Modélisation!$A$17))))),IF(Modélisation!$B$10=7,IF(C180&gt;=Modélisation!$B$23,Modélisation!$A$23,IF(C180&gt;=Modélisation!$B$22,Modélisation!$A$22,IF(C180&gt;=Modélisation!$B$21,Modélisation!$A$21,IF(C180&gt;=Modélisation!$B$20,Modélisation!$A$20,IF(C180&gt;=Modélisation!$B$19,Modélisation!$A$19,IF(C180&gt;=Modélisation!$B$18,Modélisation!$A$18,Modélisation!$A$17))))))))))))</f>
        <v/>
      </c>
      <c r="F180" s="1" t="str">
        <f>IF(ISBLANK(C180),"",VLOOKUP(E180,Modélisation!$A$17:$H$23,8,FALSE))</f>
        <v/>
      </c>
      <c r="G180" s="4" t="str">
        <f>IF(ISBLANK(C180),"",IF(Modélisation!$B$3="Oui",IF(D180=Liste!$F$2,0%,VLOOKUP(D180,Modélisation!$A$69:$B$86,2,FALSE)),""))</f>
        <v/>
      </c>
      <c r="H180" s="1" t="str">
        <f>IF(ISBLANK(C180),"",IF(Modélisation!$B$3="Oui",F180*(1-G180),F180))</f>
        <v/>
      </c>
    </row>
    <row r="181" spans="1:8" x14ac:dyDescent="0.35">
      <c r="A181" s="2">
        <v>180</v>
      </c>
      <c r="B181" s="36"/>
      <c r="C181" s="39"/>
      <c r="D181" s="37"/>
      <c r="E181" s="1" t="str">
        <f>IF(ISBLANK(C181),"",IF(Modélisation!$B$10=3,IF(C181&gt;=Modélisation!$B$19,Modélisation!$A$19,IF(C181&gt;=Modélisation!$B$18,Modélisation!$A$18,Modélisation!$A$17)),IF(Modélisation!$B$10=4,IF(C181&gt;=Modélisation!$B$20,Modélisation!$A$20,IF(C181&gt;=Modélisation!$B$19,Modélisation!$A$19,IF(C181&gt;=Modélisation!$B$18,Modélisation!$A$18,Modélisation!$A$17))),IF(Modélisation!$B$10=5,IF(C181&gt;=Modélisation!$B$21,Modélisation!$A$21,IF(C181&gt;=Modélisation!$B$20,Modélisation!$A$20,IF(C181&gt;=Modélisation!$B$19,Modélisation!$A$19,IF(C181&gt;=Modélisation!$B$18,Modélisation!$A$18,Modélisation!$A$17)))),IF(Modélisation!$B$10=6,IF(C181&gt;=Modélisation!$B$22,Modélisation!$A$22,IF(C181&gt;=Modélisation!$B$21,Modélisation!$A$21,IF(C181&gt;=Modélisation!$B$20,Modélisation!$A$20,IF(C181&gt;=Modélisation!$B$19,Modélisation!$A$19,IF(C181&gt;=Modélisation!$B$18,Modélisation!$A$18,Modélisation!$A$17))))),IF(Modélisation!$B$10=7,IF(C181&gt;=Modélisation!$B$23,Modélisation!$A$23,IF(C181&gt;=Modélisation!$B$22,Modélisation!$A$22,IF(C181&gt;=Modélisation!$B$21,Modélisation!$A$21,IF(C181&gt;=Modélisation!$B$20,Modélisation!$A$20,IF(C181&gt;=Modélisation!$B$19,Modélisation!$A$19,IF(C181&gt;=Modélisation!$B$18,Modélisation!$A$18,Modélisation!$A$17))))))))))))</f>
        <v/>
      </c>
      <c r="F181" s="1" t="str">
        <f>IF(ISBLANK(C181),"",VLOOKUP(E181,Modélisation!$A$17:$H$23,8,FALSE))</f>
        <v/>
      </c>
      <c r="G181" s="4" t="str">
        <f>IF(ISBLANK(C181),"",IF(Modélisation!$B$3="Oui",IF(D181=Liste!$F$2,0%,VLOOKUP(D181,Modélisation!$A$69:$B$86,2,FALSE)),""))</f>
        <v/>
      </c>
      <c r="H181" s="1" t="str">
        <f>IF(ISBLANK(C181),"",IF(Modélisation!$B$3="Oui",F181*(1-G181),F181))</f>
        <v/>
      </c>
    </row>
    <row r="182" spans="1:8" x14ac:dyDescent="0.35">
      <c r="A182" s="2">
        <v>181</v>
      </c>
      <c r="B182" s="36"/>
      <c r="C182" s="39"/>
      <c r="D182" s="37"/>
      <c r="E182" s="1" t="str">
        <f>IF(ISBLANK(C182),"",IF(Modélisation!$B$10=3,IF(C182&gt;=Modélisation!$B$19,Modélisation!$A$19,IF(C182&gt;=Modélisation!$B$18,Modélisation!$A$18,Modélisation!$A$17)),IF(Modélisation!$B$10=4,IF(C182&gt;=Modélisation!$B$20,Modélisation!$A$20,IF(C182&gt;=Modélisation!$B$19,Modélisation!$A$19,IF(C182&gt;=Modélisation!$B$18,Modélisation!$A$18,Modélisation!$A$17))),IF(Modélisation!$B$10=5,IF(C182&gt;=Modélisation!$B$21,Modélisation!$A$21,IF(C182&gt;=Modélisation!$B$20,Modélisation!$A$20,IF(C182&gt;=Modélisation!$B$19,Modélisation!$A$19,IF(C182&gt;=Modélisation!$B$18,Modélisation!$A$18,Modélisation!$A$17)))),IF(Modélisation!$B$10=6,IF(C182&gt;=Modélisation!$B$22,Modélisation!$A$22,IF(C182&gt;=Modélisation!$B$21,Modélisation!$A$21,IF(C182&gt;=Modélisation!$B$20,Modélisation!$A$20,IF(C182&gt;=Modélisation!$B$19,Modélisation!$A$19,IF(C182&gt;=Modélisation!$B$18,Modélisation!$A$18,Modélisation!$A$17))))),IF(Modélisation!$B$10=7,IF(C182&gt;=Modélisation!$B$23,Modélisation!$A$23,IF(C182&gt;=Modélisation!$B$22,Modélisation!$A$22,IF(C182&gt;=Modélisation!$B$21,Modélisation!$A$21,IF(C182&gt;=Modélisation!$B$20,Modélisation!$A$20,IF(C182&gt;=Modélisation!$B$19,Modélisation!$A$19,IF(C182&gt;=Modélisation!$B$18,Modélisation!$A$18,Modélisation!$A$17))))))))))))</f>
        <v/>
      </c>
      <c r="F182" s="1" t="str">
        <f>IF(ISBLANK(C182),"",VLOOKUP(E182,Modélisation!$A$17:$H$23,8,FALSE))</f>
        <v/>
      </c>
      <c r="G182" s="4" t="str">
        <f>IF(ISBLANK(C182),"",IF(Modélisation!$B$3="Oui",IF(D182=Liste!$F$2,0%,VLOOKUP(D182,Modélisation!$A$69:$B$86,2,FALSE)),""))</f>
        <v/>
      </c>
      <c r="H182" s="1" t="str">
        <f>IF(ISBLANK(C182),"",IF(Modélisation!$B$3="Oui",F182*(1-G182),F182))</f>
        <v/>
      </c>
    </row>
    <row r="183" spans="1:8" x14ac:dyDescent="0.35">
      <c r="A183" s="2">
        <v>182</v>
      </c>
      <c r="B183" s="36"/>
      <c r="C183" s="39"/>
      <c r="D183" s="37"/>
      <c r="E183" s="1" t="str">
        <f>IF(ISBLANK(C183),"",IF(Modélisation!$B$10=3,IF(C183&gt;=Modélisation!$B$19,Modélisation!$A$19,IF(C183&gt;=Modélisation!$B$18,Modélisation!$A$18,Modélisation!$A$17)),IF(Modélisation!$B$10=4,IF(C183&gt;=Modélisation!$B$20,Modélisation!$A$20,IF(C183&gt;=Modélisation!$B$19,Modélisation!$A$19,IF(C183&gt;=Modélisation!$B$18,Modélisation!$A$18,Modélisation!$A$17))),IF(Modélisation!$B$10=5,IF(C183&gt;=Modélisation!$B$21,Modélisation!$A$21,IF(C183&gt;=Modélisation!$B$20,Modélisation!$A$20,IF(C183&gt;=Modélisation!$B$19,Modélisation!$A$19,IF(C183&gt;=Modélisation!$B$18,Modélisation!$A$18,Modélisation!$A$17)))),IF(Modélisation!$B$10=6,IF(C183&gt;=Modélisation!$B$22,Modélisation!$A$22,IF(C183&gt;=Modélisation!$B$21,Modélisation!$A$21,IF(C183&gt;=Modélisation!$B$20,Modélisation!$A$20,IF(C183&gt;=Modélisation!$B$19,Modélisation!$A$19,IF(C183&gt;=Modélisation!$B$18,Modélisation!$A$18,Modélisation!$A$17))))),IF(Modélisation!$B$10=7,IF(C183&gt;=Modélisation!$B$23,Modélisation!$A$23,IF(C183&gt;=Modélisation!$B$22,Modélisation!$A$22,IF(C183&gt;=Modélisation!$B$21,Modélisation!$A$21,IF(C183&gt;=Modélisation!$B$20,Modélisation!$A$20,IF(C183&gt;=Modélisation!$B$19,Modélisation!$A$19,IF(C183&gt;=Modélisation!$B$18,Modélisation!$A$18,Modélisation!$A$17))))))))))))</f>
        <v/>
      </c>
      <c r="F183" s="1" t="str">
        <f>IF(ISBLANK(C183),"",VLOOKUP(E183,Modélisation!$A$17:$H$23,8,FALSE))</f>
        <v/>
      </c>
      <c r="G183" s="4" t="str">
        <f>IF(ISBLANK(C183),"",IF(Modélisation!$B$3="Oui",IF(D183=Liste!$F$2,0%,VLOOKUP(D183,Modélisation!$A$69:$B$86,2,FALSE)),""))</f>
        <v/>
      </c>
      <c r="H183" s="1" t="str">
        <f>IF(ISBLANK(C183),"",IF(Modélisation!$B$3="Oui",F183*(1-G183),F183))</f>
        <v/>
      </c>
    </row>
    <row r="184" spans="1:8" x14ac:dyDescent="0.35">
      <c r="A184" s="2">
        <v>183</v>
      </c>
      <c r="B184" s="36"/>
      <c r="C184" s="39"/>
      <c r="D184" s="37"/>
      <c r="E184" s="1" t="str">
        <f>IF(ISBLANK(C184),"",IF(Modélisation!$B$10=3,IF(C184&gt;=Modélisation!$B$19,Modélisation!$A$19,IF(C184&gt;=Modélisation!$B$18,Modélisation!$A$18,Modélisation!$A$17)),IF(Modélisation!$B$10=4,IF(C184&gt;=Modélisation!$B$20,Modélisation!$A$20,IF(C184&gt;=Modélisation!$B$19,Modélisation!$A$19,IF(C184&gt;=Modélisation!$B$18,Modélisation!$A$18,Modélisation!$A$17))),IF(Modélisation!$B$10=5,IF(C184&gt;=Modélisation!$B$21,Modélisation!$A$21,IF(C184&gt;=Modélisation!$B$20,Modélisation!$A$20,IF(C184&gt;=Modélisation!$B$19,Modélisation!$A$19,IF(C184&gt;=Modélisation!$B$18,Modélisation!$A$18,Modélisation!$A$17)))),IF(Modélisation!$B$10=6,IF(C184&gt;=Modélisation!$B$22,Modélisation!$A$22,IF(C184&gt;=Modélisation!$B$21,Modélisation!$A$21,IF(C184&gt;=Modélisation!$B$20,Modélisation!$A$20,IF(C184&gt;=Modélisation!$B$19,Modélisation!$A$19,IF(C184&gt;=Modélisation!$B$18,Modélisation!$A$18,Modélisation!$A$17))))),IF(Modélisation!$B$10=7,IF(C184&gt;=Modélisation!$B$23,Modélisation!$A$23,IF(C184&gt;=Modélisation!$B$22,Modélisation!$A$22,IF(C184&gt;=Modélisation!$B$21,Modélisation!$A$21,IF(C184&gt;=Modélisation!$B$20,Modélisation!$A$20,IF(C184&gt;=Modélisation!$B$19,Modélisation!$A$19,IF(C184&gt;=Modélisation!$B$18,Modélisation!$A$18,Modélisation!$A$17))))))))))))</f>
        <v/>
      </c>
      <c r="F184" s="1" t="str">
        <f>IF(ISBLANK(C184),"",VLOOKUP(E184,Modélisation!$A$17:$H$23,8,FALSE))</f>
        <v/>
      </c>
      <c r="G184" s="4" t="str">
        <f>IF(ISBLANK(C184),"",IF(Modélisation!$B$3="Oui",IF(D184=Liste!$F$2,0%,VLOOKUP(D184,Modélisation!$A$69:$B$86,2,FALSE)),""))</f>
        <v/>
      </c>
      <c r="H184" s="1" t="str">
        <f>IF(ISBLANK(C184),"",IF(Modélisation!$B$3="Oui",F184*(1-G184),F184))</f>
        <v/>
      </c>
    </row>
    <row r="185" spans="1:8" x14ac:dyDescent="0.35">
      <c r="A185" s="2">
        <v>184</v>
      </c>
      <c r="B185" s="36"/>
      <c r="C185" s="39"/>
      <c r="D185" s="37"/>
      <c r="E185" s="1" t="str">
        <f>IF(ISBLANK(C185),"",IF(Modélisation!$B$10=3,IF(C185&gt;=Modélisation!$B$19,Modélisation!$A$19,IF(C185&gt;=Modélisation!$B$18,Modélisation!$A$18,Modélisation!$A$17)),IF(Modélisation!$B$10=4,IF(C185&gt;=Modélisation!$B$20,Modélisation!$A$20,IF(C185&gt;=Modélisation!$B$19,Modélisation!$A$19,IF(C185&gt;=Modélisation!$B$18,Modélisation!$A$18,Modélisation!$A$17))),IF(Modélisation!$B$10=5,IF(C185&gt;=Modélisation!$B$21,Modélisation!$A$21,IF(C185&gt;=Modélisation!$B$20,Modélisation!$A$20,IF(C185&gt;=Modélisation!$B$19,Modélisation!$A$19,IF(C185&gt;=Modélisation!$B$18,Modélisation!$A$18,Modélisation!$A$17)))),IF(Modélisation!$B$10=6,IF(C185&gt;=Modélisation!$B$22,Modélisation!$A$22,IF(C185&gt;=Modélisation!$B$21,Modélisation!$A$21,IF(C185&gt;=Modélisation!$B$20,Modélisation!$A$20,IF(C185&gt;=Modélisation!$B$19,Modélisation!$A$19,IF(C185&gt;=Modélisation!$B$18,Modélisation!$A$18,Modélisation!$A$17))))),IF(Modélisation!$B$10=7,IF(C185&gt;=Modélisation!$B$23,Modélisation!$A$23,IF(C185&gt;=Modélisation!$B$22,Modélisation!$A$22,IF(C185&gt;=Modélisation!$B$21,Modélisation!$A$21,IF(C185&gt;=Modélisation!$B$20,Modélisation!$A$20,IF(C185&gt;=Modélisation!$B$19,Modélisation!$A$19,IF(C185&gt;=Modélisation!$B$18,Modélisation!$A$18,Modélisation!$A$17))))))))))))</f>
        <v/>
      </c>
      <c r="F185" s="1" t="str">
        <f>IF(ISBLANK(C185),"",VLOOKUP(E185,Modélisation!$A$17:$H$23,8,FALSE))</f>
        <v/>
      </c>
      <c r="G185" s="4" t="str">
        <f>IF(ISBLANK(C185),"",IF(Modélisation!$B$3="Oui",IF(D185=Liste!$F$2,0%,VLOOKUP(D185,Modélisation!$A$69:$B$86,2,FALSE)),""))</f>
        <v/>
      </c>
      <c r="H185" s="1" t="str">
        <f>IF(ISBLANK(C185),"",IF(Modélisation!$B$3="Oui",F185*(1-G185),F185))</f>
        <v/>
      </c>
    </row>
    <row r="186" spans="1:8" x14ac:dyDescent="0.35">
      <c r="A186" s="2">
        <v>185</v>
      </c>
      <c r="B186" s="36"/>
      <c r="C186" s="39"/>
      <c r="D186" s="37"/>
      <c r="E186" s="1" t="str">
        <f>IF(ISBLANK(C186),"",IF(Modélisation!$B$10=3,IF(C186&gt;=Modélisation!$B$19,Modélisation!$A$19,IF(C186&gt;=Modélisation!$B$18,Modélisation!$A$18,Modélisation!$A$17)),IF(Modélisation!$B$10=4,IF(C186&gt;=Modélisation!$B$20,Modélisation!$A$20,IF(C186&gt;=Modélisation!$B$19,Modélisation!$A$19,IF(C186&gt;=Modélisation!$B$18,Modélisation!$A$18,Modélisation!$A$17))),IF(Modélisation!$B$10=5,IF(C186&gt;=Modélisation!$B$21,Modélisation!$A$21,IF(C186&gt;=Modélisation!$B$20,Modélisation!$A$20,IF(C186&gt;=Modélisation!$B$19,Modélisation!$A$19,IF(C186&gt;=Modélisation!$B$18,Modélisation!$A$18,Modélisation!$A$17)))),IF(Modélisation!$B$10=6,IF(C186&gt;=Modélisation!$B$22,Modélisation!$A$22,IF(C186&gt;=Modélisation!$B$21,Modélisation!$A$21,IF(C186&gt;=Modélisation!$B$20,Modélisation!$A$20,IF(C186&gt;=Modélisation!$B$19,Modélisation!$A$19,IF(C186&gt;=Modélisation!$B$18,Modélisation!$A$18,Modélisation!$A$17))))),IF(Modélisation!$B$10=7,IF(C186&gt;=Modélisation!$B$23,Modélisation!$A$23,IF(C186&gt;=Modélisation!$B$22,Modélisation!$A$22,IF(C186&gt;=Modélisation!$B$21,Modélisation!$A$21,IF(C186&gt;=Modélisation!$B$20,Modélisation!$A$20,IF(C186&gt;=Modélisation!$B$19,Modélisation!$A$19,IF(C186&gt;=Modélisation!$B$18,Modélisation!$A$18,Modélisation!$A$17))))))))))))</f>
        <v/>
      </c>
      <c r="F186" s="1" t="str">
        <f>IF(ISBLANK(C186),"",VLOOKUP(E186,Modélisation!$A$17:$H$23,8,FALSE))</f>
        <v/>
      </c>
      <c r="G186" s="4" t="str">
        <f>IF(ISBLANK(C186),"",IF(Modélisation!$B$3="Oui",IF(D186=Liste!$F$2,0%,VLOOKUP(D186,Modélisation!$A$69:$B$86,2,FALSE)),""))</f>
        <v/>
      </c>
      <c r="H186" s="1" t="str">
        <f>IF(ISBLANK(C186),"",IF(Modélisation!$B$3="Oui",F186*(1-G186),F186))</f>
        <v/>
      </c>
    </row>
    <row r="187" spans="1:8" x14ac:dyDescent="0.35">
      <c r="A187" s="2">
        <v>186</v>
      </c>
      <c r="B187" s="36"/>
      <c r="C187" s="39"/>
      <c r="D187" s="37"/>
      <c r="E187" s="1" t="str">
        <f>IF(ISBLANK(C187),"",IF(Modélisation!$B$10=3,IF(C187&gt;=Modélisation!$B$19,Modélisation!$A$19,IF(C187&gt;=Modélisation!$B$18,Modélisation!$A$18,Modélisation!$A$17)),IF(Modélisation!$B$10=4,IF(C187&gt;=Modélisation!$B$20,Modélisation!$A$20,IF(C187&gt;=Modélisation!$B$19,Modélisation!$A$19,IF(C187&gt;=Modélisation!$B$18,Modélisation!$A$18,Modélisation!$A$17))),IF(Modélisation!$B$10=5,IF(C187&gt;=Modélisation!$B$21,Modélisation!$A$21,IF(C187&gt;=Modélisation!$B$20,Modélisation!$A$20,IF(C187&gt;=Modélisation!$B$19,Modélisation!$A$19,IF(C187&gt;=Modélisation!$B$18,Modélisation!$A$18,Modélisation!$A$17)))),IF(Modélisation!$B$10=6,IF(C187&gt;=Modélisation!$B$22,Modélisation!$A$22,IF(C187&gt;=Modélisation!$B$21,Modélisation!$A$21,IF(C187&gt;=Modélisation!$B$20,Modélisation!$A$20,IF(C187&gt;=Modélisation!$B$19,Modélisation!$A$19,IF(C187&gt;=Modélisation!$B$18,Modélisation!$A$18,Modélisation!$A$17))))),IF(Modélisation!$B$10=7,IF(C187&gt;=Modélisation!$B$23,Modélisation!$A$23,IF(C187&gt;=Modélisation!$B$22,Modélisation!$A$22,IF(C187&gt;=Modélisation!$B$21,Modélisation!$A$21,IF(C187&gt;=Modélisation!$B$20,Modélisation!$A$20,IF(C187&gt;=Modélisation!$B$19,Modélisation!$A$19,IF(C187&gt;=Modélisation!$B$18,Modélisation!$A$18,Modélisation!$A$17))))))))))))</f>
        <v/>
      </c>
      <c r="F187" s="1" t="str">
        <f>IF(ISBLANK(C187),"",VLOOKUP(E187,Modélisation!$A$17:$H$23,8,FALSE))</f>
        <v/>
      </c>
      <c r="G187" s="4" t="str">
        <f>IF(ISBLANK(C187),"",IF(Modélisation!$B$3="Oui",IF(D187=Liste!$F$2,0%,VLOOKUP(D187,Modélisation!$A$69:$B$86,2,FALSE)),""))</f>
        <v/>
      </c>
      <c r="H187" s="1" t="str">
        <f>IF(ISBLANK(C187),"",IF(Modélisation!$B$3="Oui",F187*(1-G187),F187))</f>
        <v/>
      </c>
    </row>
    <row r="188" spans="1:8" x14ac:dyDescent="0.35">
      <c r="A188" s="2">
        <v>187</v>
      </c>
      <c r="B188" s="36"/>
      <c r="C188" s="39"/>
      <c r="D188" s="37"/>
      <c r="E188" s="1" t="str">
        <f>IF(ISBLANK(C188),"",IF(Modélisation!$B$10=3,IF(C188&gt;=Modélisation!$B$19,Modélisation!$A$19,IF(C188&gt;=Modélisation!$B$18,Modélisation!$A$18,Modélisation!$A$17)),IF(Modélisation!$B$10=4,IF(C188&gt;=Modélisation!$B$20,Modélisation!$A$20,IF(C188&gt;=Modélisation!$B$19,Modélisation!$A$19,IF(C188&gt;=Modélisation!$B$18,Modélisation!$A$18,Modélisation!$A$17))),IF(Modélisation!$B$10=5,IF(C188&gt;=Modélisation!$B$21,Modélisation!$A$21,IF(C188&gt;=Modélisation!$B$20,Modélisation!$A$20,IF(C188&gt;=Modélisation!$B$19,Modélisation!$A$19,IF(C188&gt;=Modélisation!$B$18,Modélisation!$A$18,Modélisation!$A$17)))),IF(Modélisation!$B$10=6,IF(C188&gt;=Modélisation!$B$22,Modélisation!$A$22,IF(C188&gt;=Modélisation!$B$21,Modélisation!$A$21,IF(C188&gt;=Modélisation!$B$20,Modélisation!$A$20,IF(C188&gt;=Modélisation!$B$19,Modélisation!$A$19,IF(C188&gt;=Modélisation!$B$18,Modélisation!$A$18,Modélisation!$A$17))))),IF(Modélisation!$B$10=7,IF(C188&gt;=Modélisation!$B$23,Modélisation!$A$23,IF(C188&gt;=Modélisation!$B$22,Modélisation!$A$22,IF(C188&gt;=Modélisation!$B$21,Modélisation!$A$21,IF(C188&gt;=Modélisation!$B$20,Modélisation!$A$20,IF(C188&gt;=Modélisation!$B$19,Modélisation!$A$19,IF(C188&gt;=Modélisation!$B$18,Modélisation!$A$18,Modélisation!$A$17))))))))))))</f>
        <v/>
      </c>
      <c r="F188" s="1" t="str">
        <f>IF(ISBLANK(C188),"",VLOOKUP(E188,Modélisation!$A$17:$H$23,8,FALSE))</f>
        <v/>
      </c>
      <c r="G188" s="4" t="str">
        <f>IF(ISBLANK(C188),"",IF(Modélisation!$B$3="Oui",IF(D188=Liste!$F$2,0%,VLOOKUP(D188,Modélisation!$A$69:$B$86,2,FALSE)),""))</f>
        <v/>
      </c>
      <c r="H188" s="1" t="str">
        <f>IF(ISBLANK(C188),"",IF(Modélisation!$B$3="Oui",F188*(1-G188),F188))</f>
        <v/>
      </c>
    </row>
    <row r="189" spans="1:8" x14ac:dyDescent="0.35">
      <c r="A189" s="2">
        <v>188</v>
      </c>
      <c r="B189" s="36"/>
      <c r="C189" s="39"/>
      <c r="D189" s="37"/>
      <c r="E189" s="1" t="str">
        <f>IF(ISBLANK(C189),"",IF(Modélisation!$B$10=3,IF(C189&gt;=Modélisation!$B$19,Modélisation!$A$19,IF(C189&gt;=Modélisation!$B$18,Modélisation!$A$18,Modélisation!$A$17)),IF(Modélisation!$B$10=4,IF(C189&gt;=Modélisation!$B$20,Modélisation!$A$20,IF(C189&gt;=Modélisation!$B$19,Modélisation!$A$19,IF(C189&gt;=Modélisation!$B$18,Modélisation!$A$18,Modélisation!$A$17))),IF(Modélisation!$B$10=5,IF(C189&gt;=Modélisation!$B$21,Modélisation!$A$21,IF(C189&gt;=Modélisation!$B$20,Modélisation!$A$20,IF(C189&gt;=Modélisation!$B$19,Modélisation!$A$19,IF(C189&gt;=Modélisation!$B$18,Modélisation!$A$18,Modélisation!$A$17)))),IF(Modélisation!$B$10=6,IF(C189&gt;=Modélisation!$B$22,Modélisation!$A$22,IF(C189&gt;=Modélisation!$B$21,Modélisation!$A$21,IF(C189&gt;=Modélisation!$B$20,Modélisation!$A$20,IF(C189&gt;=Modélisation!$B$19,Modélisation!$A$19,IF(C189&gt;=Modélisation!$B$18,Modélisation!$A$18,Modélisation!$A$17))))),IF(Modélisation!$B$10=7,IF(C189&gt;=Modélisation!$B$23,Modélisation!$A$23,IF(C189&gt;=Modélisation!$B$22,Modélisation!$A$22,IF(C189&gt;=Modélisation!$B$21,Modélisation!$A$21,IF(C189&gt;=Modélisation!$B$20,Modélisation!$A$20,IF(C189&gt;=Modélisation!$B$19,Modélisation!$A$19,IF(C189&gt;=Modélisation!$B$18,Modélisation!$A$18,Modélisation!$A$17))))))))))))</f>
        <v/>
      </c>
      <c r="F189" s="1" t="str">
        <f>IF(ISBLANK(C189),"",VLOOKUP(E189,Modélisation!$A$17:$H$23,8,FALSE))</f>
        <v/>
      </c>
      <c r="G189" s="4" t="str">
        <f>IF(ISBLANK(C189),"",IF(Modélisation!$B$3="Oui",IF(D189=Liste!$F$2,0%,VLOOKUP(D189,Modélisation!$A$69:$B$86,2,FALSE)),""))</f>
        <v/>
      </c>
      <c r="H189" s="1" t="str">
        <f>IF(ISBLANK(C189),"",IF(Modélisation!$B$3="Oui",F189*(1-G189),F189))</f>
        <v/>
      </c>
    </row>
    <row r="190" spans="1:8" x14ac:dyDescent="0.35">
      <c r="A190" s="2">
        <v>189</v>
      </c>
      <c r="B190" s="36"/>
      <c r="C190" s="39"/>
      <c r="D190" s="37"/>
      <c r="E190" s="1" t="str">
        <f>IF(ISBLANK(C190),"",IF(Modélisation!$B$10=3,IF(C190&gt;=Modélisation!$B$19,Modélisation!$A$19,IF(C190&gt;=Modélisation!$B$18,Modélisation!$A$18,Modélisation!$A$17)),IF(Modélisation!$B$10=4,IF(C190&gt;=Modélisation!$B$20,Modélisation!$A$20,IF(C190&gt;=Modélisation!$B$19,Modélisation!$A$19,IF(C190&gt;=Modélisation!$B$18,Modélisation!$A$18,Modélisation!$A$17))),IF(Modélisation!$B$10=5,IF(C190&gt;=Modélisation!$B$21,Modélisation!$A$21,IF(C190&gt;=Modélisation!$B$20,Modélisation!$A$20,IF(C190&gt;=Modélisation!$B$19,Modélisation!$A$19,IF(C190&gt;=Modélisation!$B$18,Modélisation!$A$18,Modélisation!$A$17)))),IF(Modélisation!$B$10=6,IF(C190&gt;=Modélisation!$B$22,Modélisation!$A$22,IF(C190&gt;=Modélisation!$B$21,Modélisation!$A$21,IF(C190&gt;=Modélisation!$B$20,Modélisation!$A$20,IF(C190&gt;=Modélisation!$B$19,Modélisation!$A$19,IF(C190&gt;=Modélisation!$B$18,Modélisation!$A$18,Modélisation!$A$17))))),IF(Modélisation!$B$10=7,IF(C190&gt;=Modélisation!$B$23,Modélisation!$A$23,IF(C190&gt;=Modélisation!$B$22,Modélisation!$A$22,IF(C190&gt;=Modélisation!$B$21,Modélisation!$A$21,IF(C190&gt;=Modélisation!$B$20,Modélisation!$A$20,IF(C190&gt;=Modélisation!$B$19,Modélisation!$A$19,IF(C190&gt;=Modélisation!$B$18,Modélisation!$A$18,Modélisation!$A$17))))))))))))</f>
        <v/>
      </c>
      <c r="F190" s="1" t="str">
        <f>IF(ISBLANK(C190),"",VLOOKUP(E190,Modélisation!$A$17:$H$23,8,FALSE))</f>
        <v/>
      </c>
      <c r="G190" s="4" t="str">
        <f>IF(ISBLANK(C190),"",IF(Modélisation!$B$3="Oui",IF(D190=Liste!$F$2,0%,VLOOKUP(D190,Modélisation!$A$69:$B$86,2,FALSE)),""))</f>
        <v/>
      </c>
      <c r="H190" s="1" t="str">
        <f>IF(ISBLANK(C190),"",IF(Modélisation!$B$3="Oui",F190*(1-G190),F190))</f>
        <v/>
      </c>
    </row>
    <row r="191" spans="1:8" x14ac:dyDescent="0.35">
      <c r="A191" s="2">
        <v>190</v>
      </c>
      <c r="B191" s="36"/>
      <c r="C191" s="39"/>
      <c r="D191" s="37"/>
      <c r="E191" s="1" t="str">
        <f>IF(ISBLANK(C191),"",IF(Modélisation!$B$10=3,IF(C191&gt;=Modélisation!$B$19,Modélisation!$A$19,IF(C191&gt;=Modélisation!$B$18,Modélisation!$A$18,Modélisation!$A$17)),IF(Modélisation!$B$10=4,IF(C191&gt;=Modélisation!$B$20,Modélisation!$A$20,IF(C191&gt;=Modélisation!$B$19,Modélisation!$A$19,IF(C191&gt;=Modélisation!$B$18,Modélisation!$A$18,Modélisation!$A$17))),IF(Modélisation!$B$10=5,IF(C191&gt;=Modélisation!$B$21,Modélisation!$A$21,IF(C191&gt;=Modélisation!$B$20,Modélisation!$A$20,IF(C191&gt;=Modélisation!$B$19,Modélisation!$A$19,IF(C191&gt;=Modélisation!$B$18,Modélisation!$A$18,Modélisation!$A$17)))),IF(Modélisation!$B$10=6,IF(C191&gt;=Modélisation!$B$22,Modélisation!$A$22,IF(C191&gt;=Modélisation!$B$21,Modélisation!$A$21,IF(C191&gt;=Modélisation!$B$20,Modélisation!$A$20,IF(C191&gt;=Modélisation!$B$19,Modélisation!$A$19,IF(C191&gt;=Modélisation!$B$18,Modélisation!$A$18,Modélisation!$A$17))))),IF(Modélisation!$B$10=7,IF(C191&gt;=Modélisation!$B$23,Modélisation!$A$23,IF(C191&gt;=Modélisation!$B$22,Modélisation!$A$22,IF(C191&gt;=Modélisation!$B$21,Modélisation!$A$21,IF(C191&gt;=Modélisation!$B$20,Modélisation!$A$20,IF(C191&gt;=Modélisation!$B$19,Modélisation!$A$19,IF(C191&gt;=Modélisation!$B$18,Modélisation!$A$18,Modélisation!$A$17))))))))))))</f>
        <v/>
      </c>
      <c r="F191" s="1" t="str">
        <f>IF(ISBLANK(C191),"",VLOOKUP(E191,Modélisation!$A$17:$H$23,8,FALSE))</f>
        <v/>
      </c>
      <c r="G191" s="4" t="str">
        <f>IF(ISBLANK(C191),"",IF(Modélisation!$B$3="Oui",IF(D191=Liste!$F$2,0%,VLOOKUP(D191,Modélisation!$A$69:$B$86,2,FALSE)),""))</f>
        <v/>
      </c>
      <c r="H191" s="1" t="str">
        <f>IF(ISBLANK(C191),"",IF(Modélisation!$B$3="Oui",F191*(1-G191),F191))</f>
        <v/>
      </c>
    </row>
    <row r="192" spans="1:8" x14ac:dyDescent="0.35">
      <c r="A192" s="2">
        <v>191</v>
      </c>
      <c r="B192" s="36"/>
      <c r="C192" s="39"/>
      <c r="D192" s="37"/>
      <c r="E192" s="1" t="str">
        <f>IF(ISBLANK(C192),"",IF(Modélisation!$B$10=3,IF(C192&gt;=Modélisation!$B$19,Modélisation!$A$19,IF(C192&gt;=Modélisation!$B$18,Modélisation!$A$18,Modélisation!$A$17)),IF(Modélisation!$B$10=4,IF(C192&gt;=Modélisation!$B$20,Modélisation!$A$20,IF(C192&gt;=Modélisation!$B$19,Modélisation!$A$19,IF(C192&gt;=Modélisation!$B$18,Modélisation!$A$18,Modélisation!$A$17))),IF(Modélisation!$B$10=5,IF(C192&gt;=Modélisation!$B$21,Modélisation!$A$21,IF(C192&gt;=Modélisation!$B$20,Modélisation!$A$20,IF(C192&gt;=Modélisation!$B$19,Modélisation!$A$19,IF(C192&gt;=Modélisation!$B$18,Modélisation!$A$18,Modélisation!$A$17)))),IF(Modélisation!$B$10=6,IF(C192&gt;=Modélisation!$B$22,Modélisation!$A$22,IF(C192&gt;=Modélisation!$B$21,Modélisation!$A$21,IF(C192&gt;=Modélisation!$B$20,Modélisation!$A$20,IF(C192&gt;=Modélisation!$B$19,Modélisation!$A$19,IF(C192&gt;=Modélisation!$B$18,Modélisation!$A$18,Modélisation!$A$17))))),IF(Modélisation!$B$10=7,IF(C192&gt;=Modélisation!$B$23,Modélisation!$A$23,IF(C192&gt;=Modélisation!$B$22,Modélisation!$A$22,IF(C192&gt;=Modélisation!$B$21,Modélisation!$A$21,IF(C192&gt;=Modélisation!$B$20,Modélisation!$A$20,IF(C192&gt;=Modélisation!$B$19,Modélisation!$A$19,IF(C192&gt;=Modélisation!$B$18,Modélisation!$A$18,Modélisation!$A$17))))))))))))</f>
        <v/>
      </c>
      <c r="F192" s="1" t="str">
        <f>IF(ISBLANK(C192),"",VLOOKUP(E192,Modélisation!$A$17:$H$23,8,FALSE))</f>
        <v/>
      </c>
      <c r="G192" s="4" t="str">
        <f>IF(ISBLANK(C192),"",IF(Modélisation!$B$3="Oui",IF(D192=Liste!$F$2,0%,VLOOKUP(D192,Modélisation!$A$69:$B$86,2,FALSE)),""))</f>
        <v/>
      </c>
      <c r="H192" s="1" t="str">
        <f>IF(ISBLANK(C192),"",IF(Modélisation!$B$3="Oui",F192*(1-G192),F192))</f>
        <v/>
      </c>
    </row>
    <row r="193" spans="1:8" x14ac:dyDescent="0.35">
      <c r="A193" s="2">
        <v>192</v>
      </c>
      <c r="B193" s="36"/>
      <c r="C193" s="39"/>
      <c r="D193" s="37"/>
      <c r="E193" s="1" t="str">
        <f>IF(ISBLANK(C193),"",IF(Modélisation!$B$10=3,IF(C193&gt;=Modélisation!$B$19,Modélisation!$A$19,IF(C193&gt;=Modélisation!$B$18,Modélisation!$A$18,Modélisation!$A$17)),IF(Modélisation!$B$10=4,IF(C193&gt;=Modélisation!$B$20,Modélisation!$A$20,IF(C193&gt;=Modélisation!$B$19,Modélisation!$A$19,IF(C193&gt;=Modélisation!$B$18,Modélisation!$A$18,Modélisation!$A$17))),IF(Modélisation!$B$10=5,IF(C193&gt;=Modélisation!$B$21,Modélisation!$A$21,IF(C193&gt;=Modélisation!$B$20,Modélisation!$A$20,IF(C193&gt;=Modélisation!$B$19,Modélisation!$A$19,IF(C193&gt;=Modélisation!$B$18,Modélisation!$A$18,Modélisation!$A$17)))),IF(Modélisation!$B$10=6,IF(C193&gt;=Modélisation!$B$22,Modélisation!$A$22,IF(C193&gt;=Modélisation!$B$21,Modélisation!$A$21,IF(C193&gt;=Modélisation!$B$20,Modélisation!$A$20,IF(C193&gt;=Modélisation!$B$19,Modélisation!$A$19,IF(C193&gt;=Modélisation!$B$18,Modélisation!$A$18,Modélisation!$A$17))))),IF(Modélisation!$B$10=7,IF(C193&gt;=Modélisation!$B$23,Modélisation!$A$23,IF(C193&gt;=Modélisation!$B$22,Modélisation!$A$22,IF(C193&gt;=Modélisation!$B$21,Modélisation!$A$21,IF(C193&gt;=Modélisation!$B$20,Modélisation!$A$20,IF(C193&gt;=Modélisation!$B$19,Modélisation!$A$19,IF(C193&gt;=Modélisation!$B$18,Modélisation!$A$18,Modélisation!$A$17))))))))))))</f>
        <v/>
      </c>
      <c r="F193" s="1" t="str">
        <f>IF(ISBLANK(C193),"",VLOOKUP(E193,Modélisation!$A$17:$H$23,8,FALSE))</f>
        <v/>
      </c>
      <c r="G193" s="4" t="str">
        <f>IF(ISBLANK(C193),"",IF(Modélisation!$B$3="Oui",IF(D193=Liste!$F$2,0%,VLOOKUP(D193,Modélisation!$A$69:$B$86,2,FALSE)),""))</f>
        <v/>
      </c>
      <c r="H193" s="1" t="str">
        <f>IF(ISBLANK(C193),"",IF(Modélisation!$B$3="Oui",F193*(1-G193),F193))</f>
        <v/>
      </c>
    </row>
    <row r="194" spans="1:8" x14ac:dyDescent="0.35">
      <c r="A194" s="2">
        <v>193</v>
      </c>
      <c r="B194" s="36"/>
      <c r="C194" s="39"/>
      <c r="D194" s="37"/>
      <c r="E194" s="1" t="str">
        <f>IF(ISBLANK(C194),"",IF(Modélisation!$B$10=3,IF(C194&gt;=Modélisation!$B$19,Modélisation!$A$19,IF(C194&gt;=Modélisation!$B$18,Modélisation!$A$18,Modélisation!$A$17)),IF(Modélisation!$B$10=4,IF(C194&gt;=Modélisation!$B$20,Modélisation!$A$20,IF(C194&gt;=Modélisation!$B$19,Modélisation!$A$19,IF(C194&gt;=Modélisation!$B$18,Modélisation!$A$18,Modélisation!$A$17))),IF(Modélisation!$B$10=5,IF(C194&gt;=Modélisation!$B$21,Modélisation!$A$21,IF(C194&gt;=Modélisation!$B$20,Modélisation!$A$20,IF(C194&gt;=Modélisation!$B$19,Modélisation!$A$19,IF(C194&gt;=Modélisation!$B$18,Modélisation!$A$18,Modélisation!$A$17)))),IF(Modélisation!$B$10=6,IF(C194&gt;=Modélisation!$B$22,Modélisation!$A$22,IF(C194&gt;=Modélisation!$B$21,Modélisation!$A$21,IF(C194&gt;=Modélisation!$B$20,Modélisation!$A$20,IF(C194&gt;=Modélisation!$B$19,Modélisation!$A$19,IF(C194&gt;=Modélisation!$B$18,Modélisation!$A$18,Modélisation!$A$17))))),IF(Modélisation!$B$10=7,IF(C194&gt;=Modélisation!$B$23,Modélisation!$A$23,IF(C194&gt;=Modélisation!$B$22,Modélisation!$A$22,IF(C194&gt;=Modélisation!$B$21,Modélisation!$A$21,IF(C194&gt;=Modélisation!$B$20,Modélisation!$A$20,IF(C194&gt;=Modélisation!$B$19,Modélisation!$A$19,IF(C194&gt;=Modélisation!$B$18,Modélisation!$A$18,Modélisation!$A$17))))))))))))</f>
        <v/>
      </c>
      <c r="F194" s="1" t="str">
        <f>IF(ISBLANK(C194),"",VLOOKUP(E194,Modélisation!$A$17:$H$23,8,FALSE))</f>
        <v/>
      </c>
      <c r="G194" s="4" t="str">
        <f>IF(ISBLANK(C194),"",IF(Modélisation!$B$3="Oui",IF(D194=Liste!$F$2,0%,VLOOKUP(D194,Modélisation!$A$69:$B$86,2,FALSE)),""))</f>
        <v/>
      </c>
      <c r="H194" s="1" t="str">
        <f>IF(ISBLANK(C194),"",IF(Modélisation!$B$3="Oui",F194*(1-G194),F194))</f>
        <v/>
      </c>
    </row>
    <row r="195" spans="1:8" x14ac:dyDescent="0.35">
      <c r="A195" s="2">
        <v>194</v>
      </c>
      <c r="B195" s="36"/>
      <c r="C195" s="39"/>
      <c r="D195" s="37"/>
      <c r="E195" s="1" t="str">
        <f>IF(ISBLANK(C195),"",IF(Modélisation!$B$10=3,IF(C195&gt;=Modélisation!$B$19,Modélisation!$A$19,IF(C195&gt;=Modélisation!$B$18,Modélisation!$A$18,Modélisation!$A$17)),IF(Modélisation!$B$10=4,IF(C195&gt;=Modélisation!$B$20,Modélisation!$A$20,IF(C195&gt;=Modélisation!$B$19,Modélisation!$A$19,IF(C195&gt;=Modélisation!$B$18,Modélisation!$A$18,Modélisation!$A$17))),IF(Modélisation!$B$10=5,IF(C195&gt;=Modélisation!$B$21,Modélisation!$A$21,IF(C195&gt;=Modélisation!$B$20,Modélisation!$A$20,IF(C195&gt;=Modélisation!$B$19,Modélisation!$A$19,IF(C195&gt;=Modélisation!$B$18,Modélisation!$A$18,Modélisation!$A$17)))),IF(Modélisation!$B$10=6,IF(C195&gt;=Modélisation!$B$22,Modélisation!$A$22,IF(C195&gt;=Modélisation!$B$21,Modélisation!$A$21,IF(C195&gt;=Modélisation!$B$20,Modélisation!$A$20,IF(C195&gt;=Modélisation!$B$19,Modélisation!$A$19,IF(C195&gt;=Modélisation!$B$18,Modélisation!$A$18,Modélisation!$A$17))))),IF(Modélisation!$B$10=7,IF(C195&gt;=Modélisation!$B$23,Modélisation!$A$23,IF(C195&gt;=Modélisation!$B$22,Modélisation!$A$22,IF(C195&gt;=Modélisation!$B$21,Modélisation!$A$21,IF(C195&gt;=Modélisation!$B$20,Modélisation!$A$20,IF(C195&gt;=Modélisation!$B$19,Modélisation!$A$19,IF(C195&gt;=Modélisation!$B$18,Modélisation!$A$18,Modélisation!$A$17))))))))))))</f>
        <v/>
      </c>
      <c r="F195" s="1" t="str">
        <f>IF(ISBLANK(C195),"",VLOOKUP(E195,Modélisation!$A$17:$H$23,8,FALSE))</f>
        <v/>
      </c>
      <c r="G195" s="4" t="str">
        <f>IF(ISBLANK(C195),"",IF(Modélisation!$B$3="Oui",IF(D195=Liste!$F$2,0%,VLOOKUP(D195,Modélisation!$A$69:$B$86,2,FALSE)),""))</f>
        <v/>
      </c>
      <c r="H195" s="1" t="str">
        <f>IF(ISBLANK(C195),"",IF(Modélisation!$B$3="Oui",F195*(1-G195),F195))</f>
        <v/>
      </c>
    </row>
    <row r="196" spans="1:8" x14ac:dyDescent="0.35">
      <c r="A196" s="2">
        <v>195</v>
      </c>
      <c r="B196" s="36"/>
      <c r="C196" s="39"/>
      <c r="D196" s="37"/>
      <c r="E196" s="1" t="str">
        <f>IF(ISBLANK(C196),"",IF(Modélisation!$B$10=3,IF(C196&gt;=Modélisation!$B$19,Modélisation!$A$19,IF(C196&gt;=Modélisation!$B$18,Modélisation!$A$18,Modélisation!$A$17)),IF(Modélisation!$B$10=4,IF(C196&gt;=Modélisation!$B$20,Modélisation!$A$20,IF(C196&gt;=Modélisation!$B$19,Modélisation!$A$19,IF(C196&gt;=Modélisation!$B$18,Modélisation!$A$18,Modélisation!$A$17))),IF(Modélisation!$B$10=5,IF(C196&gt;=Modélisation!$B$21,Modélisation!$A$21,IF(C196&gt;=Modélisation!$B$20,Modélisation!$A$20,IF(C196&gt;=Modélisation!$B$19,Modélisation!$A$19,IF(C196&gt;=Modélisation!$B$18,Modélisation!$A$18,Modélisation!$A$17)))),IF(Modélisation!$B$10=6,IF(C196&gt;=Modélisation!$B$22,Modélisation!$A$22,IF(C196&gt;=Modélisation!$B$21,Modélisation!$A$21,IF(C196&gt;=Modélisation!$B$20,Modélisation!$A$20,IF(C196&gt;=Modélisation!$B$19,Modélisation!$A$19,IF(C196&gt;=Modélisation!$B$18,Modélisation!$A$18,Modélisation!$A$17))))),IF(Modélisation!$B$10=7,IF(C196&gt;=Modélisation!$B$23,Modélisation!$A$23,IF(C196&gt;=Modélisation!$B$22,Modélisation!$A$22,IF(C196&gt;=Modélisation!$B$21,Modélisation!$A$21,IF(C196&gt;=Modélisation!$B$20,Modélisation!$A$20,IF(C196&gt;=Modélisation!$B$19,Modélisation!$A$19,IF(C196&gt;=Modélisation!$B$18,Modélisation!$A$18,Modélisation!$A$17))))))))))))</f>
        <v/>
      </c>
      <c r="F196" s="1" t="str">
        <f>IF(ISBLANK(C196),"",VLOOKUP(E196,Modélisation!$A$17:$H$23,8,FALSE))</f>
        <v/>
      </c>
      <c r="G196" s="4" t="str">
        <f>IF(ISBLANK(C196),"",IF(Modélisation!$B$3="Oui",IF(D196=Liste!$F$2,0%,VLOOKUP(D196,Modélisation!$A$69:$B$86,2,FALSE)),""))</f>
        <v/>
      </c>
      <c r="H196" s="1" t="str">
        <f>IF(ISBLANK(C196),"",IF(Modélisation!$B$3="Oui",F196*(1-G196),F196))</f>
        <v/>
      </c>
    </row>
    <row r="197" spans="1:8" x14ac:dyDescent="0.35">
      <c r="A197" s="2">
        <v>196</v>
      </c>
      <c r="B197" s="36"/>
      <c r="C197" s="39"/>
      <c r="D197" s="37"/>
      <c r="E197" s="1" t="str">
        <f>IF(ISBLANK(C197),"",IF(Modélisation!$B$10=3,IF(C197&gt;=Modélisation!$B$19,Modélisation!$A$19,IF(C197&gt;=Modélisation!$B$18,Modélisation!$A$18,Modélisation!$A$17)),IF(Modélisation!$B$10=4,IF(C197&gt;=Modélisation!$B$20,Modélisation!$A$20,IF(C197&gt;=Modélisation!$B$19,Modélisation!$A$19,IF(C197&gt;=Modélisation!$B$18,Modélisation!$A$18,Modélisation!$A$17))),IF(Modélisation!$B$10=5,IF(C197&gt;=Modélisation!$B$21,Modélisation!$A$21,IF(C197&gt;=Modélisation!$B$20,Modélisation!$A$20,IF(C197&gt;=Modélisation!$B$19,Modélisation!$A$19,IF(C197&gt;=Modélisation!$B$18,Modélisation!$A$18,Modélisation!$A$17)))),IF(Modélisation!$B$10=6,IF(C197&gt;=Modélisation!$B$22,Modélisation!$A$22,IF(C197&gt;=Modélisation!$B$21,Modélisation!$A$21,IF(C197&gt;=Modélisation!$B$20,Modélisation!$A$20,IF(C197&gt;=Modélisation!$B$19,Modélisation!$A$19,IF(C197&gt;=Modélisation!$B$18,Modélisation!$A$18,Modélisation!$A$17))))),IF(Modélisation!$B$10=7,IF(C197&gt;=Modélisation!$B$23,Modélisation!$A$23,IF(C197&gt;=Modélisation!$B$22,Modélisation!$A$22,IF(C197&gt;=Modélisation!$B$21,Modélisation!$A$21,IF(C197&gt;=Modélisation!$B$20,Modélisation!$A$20,IF(C197&gt;=Modélisation!$B$19,Modélisation!$A$19,IF(C197&gt;=Modélisation!$B$18,Modélisation!$A$18,Modélisation!$A$17))))))))))))</f>
        <v/>
      </c>
      <c r="F197" s="1" t="str">
        <f>IF(ISBLANK(C197),"",VLOOKUP(E197,Modélisation!$A$17:$H$23,8,FALSE))</f>
        <v/>
      </c>
      <c r="G197" s="4" t="str">
        <f>IF(ISBLANK(C197),"",IF(Modélisation!$B$3="Oui",IF(D197=Liste!$F$2,0%,VLOOKUP(D197,Modélisation!$A$69:$B$86,2,FALSE)),""))</f>
        <v/>
      </c>
      <c r="H197" s="1" t="str">
        <f>IF(ISBLANK(C197),"",IF(Modélisation!$B$3="Oui",F197*(1-G197),F197))</f>
        <v/>
      </c>
    </row>
    <row r="198" spans="1:8" x14ac:dyDescent="0.35">
      <c r="A198" s="2">
        <v>197</v>
      </c>
      <c r="B198" s="36"/>
      <c r="C198" s="39"/>
      <c r="D198" s="37"/>
      <c r="E198" s="1" t="str">
        <f>IF(ISBLANK(C198),"",IF(Modélisation!$B$10=3,IF(C198&gt;=Modélisation!$B$19,Modélisation!$A$19,IF(C198&gt;=Modélisation!$B$18,Modélisation!$A$18,Modélisation!$A$17)),IF(Modélisation!$B$10=4,IF(C198&gt;=Modélisation!$B$20,Modélisation!$A$20,IF(C198&gt;=Modélisation!$B$19,Modélisation!$A$19,IF(C198&gt;=Modélisation!$B$18,Modélisation!$A$18,Modélisation!$A$17))),IF(Modélisation!$B$10=5,IF(C198&gt;=Modélisation!$B$21,Modélisation!$A$21,IF(C198&gt;=Modélisation!$B$20,Modélisation!$A$20,IF(C198&gt;=Modélisation!$B$19,Modélisation!$A$19,IF(C198&gt;=Modélisation!$B$18,Modélisation!$A$18,Modélisation!$A$17)))),IF(Modélisation!$B$10=6,IF(C198&gt;=Modélisation!$B$22,Modélisation!$A$22,IF(C198&gt;=Modélisation!$B$21,Modélisation!$A$21,IF(C198&gt;=Modélisation!$B$20,Modélisation!$A$20,IF(C198&gt;=Modélisation!$B$19,Modélisation!$A$19,IF(C198&gt;=Modélisation!$B$18,Modélisation!$A$18,Modélisation!$A$17))))),IF(Modélisation!$B$10=7,IF(C198&gt;=Modélisation!$B$23,Modélisation!$A$23,IF(C198&gt;=Modélisation!$B$22,Modélisation!$A$22,IF(C198&gt;=Modélisation!$B$21,Modélisation!$A$21,IF(C198&gt;=Modélisation!$B$20,Modélisation!$A$20,IF(C198&gt;=Modélisation!$B$19,Modélisation!$A$19,IF(C198&gt;=Modélisation!$B$18,Modélisation!$A$18,Modélisation!$A$17))))))))))))</f>
        <v/>
      </c>
      <c r="F198" s="1" t="str">
        <f>IF(ISBLANK(C198),"",VLOOKUP(E198,Modélisation!$A$17:$H$23,8,FALSE))</f>
        <v/>
      </c>
      <c r="G198" s="4" t="str">
        <f>IF(ISBLANK(C198),"",IF(Modélisation!$B$3="Oui",IF(D198=Liste!$F$2,0%,VLOOKUP(D198,Modélisation!$A$69:$B$86,2,FALSE)),""))</f>
        <v/>
      </c>
      <c r="H198" s="1" t="str">
        <f>IF(ISBLANK(C198),"",IF(Modélisation!$B$3="Oui",F198*(1-G198),F198))</f>
        <v/>
      </c>
    </row>
    <row r="199" spans="1:8" x14ac:dyDescent="0.35">
      <c r="A199" s="2">
        <v>198</v>
      </c>
      <c r="B199" s="36"/>
      <c r="C199" s="39"/>
      <c r="D199" s="37"/>
      <c r="E199" s="1" t="str">
        <f>IF(ISBLANK(C199),"",IF(Modélisation!$B$10=3,IF(C199&gt;=Modélisation!$B$19,Modélisation!$A$19,IF(C199&gt;=Modélisation!$B$18,Modélisation!$A$18,Modélisation!$A$17)),IF(Modélisation!$B$10=4,IF(C199&gt;=Modélisation!$B$20,Modélisation!$A$20,IF(C199&gt;=Modélisation!$B$19,Modélisation!$A$19,IF(C199&gt;=Modélisation!$B$18,Modélisation!$A$18,Modélisation!$A$17))),IF(Modélisation!$B$10=5,IF(C199&gt;=Modélisation!$B$21,Modélisation!$A$21,IF(C199&gt;=Modélisation!$B$20,Modélisation!$A$20,IF(C199&gt;=Modélisation!$B$19,Modélisation!$A$19,IF(C199&gt;=Modélisation!$B$18,Modélisation!$A$18,Modélisation!$A$17)))),IF(Modélisation!$B$10=6,IF(C199&gt;=Modélisation!$B$22,Modélisation!$A$22,IF(C199&gt;=Modélisation!$B$21,Modélisation!$A$21,IF(C199&gt;=Modélisation!$B$20,Modélisation!$A$20,IF(C199&gt;=Modélisation!$B$19,Modélisation!$A$19,IF(C199&gt;=Modélisation!$B$18,Modélisation!$A$18,Modélisation!$A$17))))),IF(Modélisation!$B$10=7,IF(C199&gt;=Modélisation!$B$23,Modélisation!$A$23,IF(C199&gt;=Modélisation!$B$22,Modélisation!$A$22,IF(C199&gt;=Modélisation!$B$21,Modélisation!$A$21,IF(C199&gt;=Modélisation!$B$20,Modélisation!$A$20,IF(C199&gt;=Modélisation!$B$19,Modélisation!$A$19,IF(C199&gt;=Modélisation!$B$18,Modélisation!$A$18,Modélisation!$A$17))))))))))))</f>
        <v/>
      </c>
      <c r="F199" s="1" t="str">
        <f>IF(ISBLANK(C199),"",VLOOKUP(E199,Modélisation!$A$17:$H$23,8,FALSE))</f>
        <v/>
      </c>
      <c r="G199" s="4" t="str">
        <f>IF(ISBLANK(C199),"",IF(Modélisation!$B$3="Oui",IF(D199=Liste!$F$2,0%,VLOOKUP(D199,Modélisation!$A$69:$B$86,2,FALSE)),""))</f>
        <v/>
      </c>
      <c r="H199" s="1" t="str">
        <f>IF(ISBLANK(C199),"",IF(Modélisation!$B$3="Oui",F199*(1-G199),F199))</f>
        <v/>
      </c>
    </row>
    <row r="200" spans="1:8" x14ac:dyDescent="0.35">
      <c r="A200" s="2">
        <v>199</v>
      </c>
      <c r="B200" s="36"/>
      <c r="C200" s="39"/>
      <c r="D200" s="37"/>
      <c r="E200" s="1" t="str">
        <f>IF(ISBLANK(C200),"",IF(Modélisation!$B$10=3,IF(C200&gt;=Modélisation!$B$19,Modélisation!$A$19,IF(C200&gt;=Modélisation!$B$18,Modélisation!$A$18,Modélisation!$A$17)),IF(Modélisation!$B$10=4,IF(C200&gt;=Modélisation!$B$20,Modélisation!$A$20,IF(C200&gt;=Modélisation!$B$19,Modélisation!$A$19,IF(C200&gt;=Modélisation!$B$18,Modélisation!$A$18,Modélisation!$A$17))),IF(Modélisation!$B$10=5,IF(C200&gt;=Modélisation!$B$21,Modélisation!$A$21,IF(C200&gt;=Modélisation!$B$20,Modélisation!$A$20,IF(C200&gt;=Modélisation!$B$19,Modélisation!$A$19,IF(C200&gt;=Modélisation!$B$18,Modélisation!$A$18,Modélisation!$A$17)))),IF(Modélisation!$B$10=6,IF(C200&gt;=Modélisation!$B$22,Modélisation!$A$22,IF(C200&gt;=Modélisation!$B$21,Modélisation!$A$21,IF(C200&gt;=Modélisation!$B$20,Modélisation!$A$20,IF(C200&gt;=Modélisation!$B$19,Modélisation!$A$19,IF(C200&gt;=Modélisation!$B$18,Modélisation!$A$18,Modélisation!$A$17))))),IF(Modélisation!$B$10=7,IF(C200&gt;=Modélisation!$B$23,Modélisation!$A$23,IF(C200&gt;=Modélisation!$B$22,Modélisation!$A$22,IF(C200&gt;=Modélisation!$B$21,Modélisation!$A$21,IF(C200&gt;=Modélisation!$B$20,Modélisation!$A$20,IF(C200&gt;=Modélisation!$B$19,Modélisation!$A$19,IF(C200&gt;=Modélisation!$B$18,Modélisation!$A$18,Modélisation!$A$17))))))))))))</f>
        <v/>
      </c>
      <c r="F200" s="1" t="str">
        <f>IF(ISBLANK(C200),"",VLOOKUP(E200,Modélisation!$A$17:$H$23,8,FALSE))</f>
        <v/>
      </c>
      <c r="G200" s="4" t="str">
        <f>IF(ISBLANK(C200),"",IF(Modélisation!$B$3="Oui",IF(D200=Liste!$F$2,0%,VLOOKUP(D200,Modélisation!$A$69:$B$86,2,FALSE)),""))</f>
        <v/>
      </c>
      <c r="H200" s="1" t="str">
        <f>IF(ISBLANK(C200),"",IF(Modélisation!$B$3="Oui",F200*(1-G200),F200))</f>
        <v/>
      </c>
    </row>
    <row r="201" spans="1:8" x14ac:dyDescent="0.35">
      <c r="A201" s="2">
        <v>200</v>
      </c>
      <c r="B201" s="36"/>
      <c r="C201" s="39"/>
      <c r="D201" s="37"/>
      <c r="E201" s="1" t="str">
        <f>IF(ISBLANK(C201),"",IF(Modélisation!$B$10=3,IF(C201&gt;=Modélisation!$B$19,Modélisation!$A$19,IF(C201&gt;=Modélisation!$B$18,Modélisation!$A$18,Modélisation!$A$17)),IF(Modélisation!$B$10=4,IF(C201&gt;=Modélisation!$B$20,Modélisation!$A$20,IF(C201&gt;=Modélisation!$B$19,Modélisation!$A$19,IF(C201&gt;=Modélisation!$B$18,Modélisation!$A$18,Modélisation!$A$17))),IF(Modélisation!$B$10=5,IF(C201&gt;=Modélisation!$B$21,Modélisation!$A$21,IF(C201&gt;=Modélisation!$B$20,Modélisation!$A$20,IF(C201&gt;=Modélisation!$B$19,Modélisation!$A$19,IF(C201&gt;=Modélisation!$B$18,Modélisation!$A$18,Modélisation!$A$17)))),IF(Modélisation!$B$10=6,IF(C201&gt;=Modélisation!$B$22,Modélisation!$A$22,IF(C201&gt;=Modélisation!$B$21,Modélisation!$A$21,IF(C201&gt;=Modélisation!$B$20,Modélisation!$A$20,IF(C201&gt;=Modélisation!$B$19,Modélisation!$A$19,IF(C201&gt;=Modélisation!$B$18,Modélisation!$A$18,Modélisation!$A$17))))),IF(Modélisation!$B$10=7,IF(C201&gt;=Modélisation!$B$23,Modélisation!$A$23,IF(C201&gt;=Modélisation!$B$22,Modélisation!$A$22,IF(C201&gt;=Modélisation!$B$21,Modélisation!$A$21,IF(C201&gt;=Modélisation!$B$20,Modélisation!$A$20,IF(C201&gt;=Modélisation!$B$19,Modélisation!$A$19,IF(C201&gt;=Modélisation!$B$18,Modélisation!$A$18,Modélisation!$A$17))))))))))))</f>
        <v/>
      </c>
      <c r="F201" s="1" t="str">
        <f>IF(ISBLANK(C201),"",VLOOKUP(E201,Modélisation!$A$17:$H$23,8,FALSE))</f>
        <v/>
      </c>
      <c r="G201" s="4" t="str">
        <f>IF(ISBLANK(C201),"",IF(Modélisation!$B$3="Oui",IF(D201=Liste!$F$2,0%,VLOOKUP(D201,Modélisation!$A$69:$B$86,2,FALSE)),""))</f>
        <v/>
      </c>
      <c r="H201" s="1" t="str">
        <f>IF(ISBLANK(C201),"",IF(Modélisation!$B$3="Oui",F201*(1-G201),F201))</f>
        <v/>
      </c>
    </row>
    <row r="202" spans="1:8" x14ac:dyDescent="0.35">
      <c r="A202" s="2">
        <v>201</v>
      </c>
      <c r="B202" s="36"/>
      <c r="C202" s="39"/>
      <c r="D202" s="37"/>
      <c r="E202" s="1" t="str">
        <f>IF(ISBLANK(C202),"",IF(Modélisation!$B$10=3,IF(C202&gt;=Modélisation!$B$19,Modélisation!$A$19,IF(C202&gt;=Modélisation!$B$18,Modélisation!$A$18,Modélisation!$A$17)),IF(Modélisation!$B$10=4,IF(C202&gt;=Modélisation!$B$20,Modélisation!$A$20,IF(C202&gt;=Modélisation!$B$19,Modélisation!$A$19,IF(C202&gt;=Modélisation!$B$18,Modélisation!$A$18,Modélisation!$A$17))),IF(Modélisation!$B$10=5,IF(C202&gt;=Modélisation!$B$21,Modélisation!$A$21,IF(C202&gt;=Modélisation!$B$20,Modélisation!$A$20,IF(C202&gt;=Modélisation!$B$19,Modélisation!$A$19,IF(C202&gt;=Modélisation!$B$18,Modélisation!$A$18,Modélisation!$A$17)))),IF(Modélisation!$B$10=6,IF(C202&gt;=Modélisation!$B$22,Modélisation!$A$22,IF(C202&gt;=Modélisation!$B$21,Modélisation!$A$21,IF(C202&gt;=Modélisation!$B$20,Modélisation!$A$20,IF(C202&gt;=Modélisation!$B$19,Modélisation!$A$19,IF(C202&gt;=Modélisation!$B$18,Modélisation!$A$18,Modélisation!$A$17))))),IF(Modélisation!$B$10=7,IF(C202&gt;=Modélisation!$B$23,Modélisation!$A$23,IF(C202&gt;=Modélisation!$B$22,Modélisation!$A$22,IF(C202&gt;=Modélisation!$B$21,Modélisation!$A$21,IF(C202&gt;=Modélisation!$B$20,Modélisation!$A$20,IF(C202&gt;=Modélisation!$B$19,Modélisation!$A$19,IF(C202&gt;=Modélisation!$B$18,Modélisation!$A$18,Modélisation!$A$17))))))))))))</f>
        <v/>
      </c>
      <c r="F202" s="1" t="str">
        <f>IF(ISBLANK(C202),"",VLOOKUP(E202,Modélisation!$A$17:$H$23,8,FALSE))</f>
        <v/>
      </c>
      <c r="G202" s="4" t="str">
        <f>IF(ISBLANK(C202),"",IF(Modélisation!$B$3="Oui",IF(D202=Liste!$F$2,0%,VLOOKUP(D202,Modélisation!$A$69:$B$86,2,FALSE)),""))</f>
        <v/>
      </c>
      <c r="H202" s="1" t="str">
        <f>IF(ISBLANK(C202),"",IF(Modélisation!$B$3="Oui",F202*(1-G202),F202))</f>
        <v/>
      </c>
    </row>
    <row r="203" spans="1:8" x14ac:dyDescent="0.35">
      <c r="A203" s="2">
        <v>202</v>
      </c>
      <c r="B203" s="36"/>
      <c r="C203" s="39"/>
      <c r="D203" s="37"/>
      <c r="E203" s="1" t="str">
        <f>IF(ISBLANK(C203),"",IF(Modélisation!$B$10=3,IF(C203&gt;=Modélisation!$B$19,Modélisation!$A$19,IF(C203&gt;=Modélisation!$B$18,Modélisation!$A$18,Modélisation!$A$17)),IF(Modélisation!$B$10=4,IF(C203&gt;=Modélisation!$B$20,Modélisation!$A$20,IF(C203&gt;=Modélisation!$B$19,Modélisation!$A$19,IF(C203&gt;=Modélisation!$B$18,Modélisation!$A$18,Modélisation!$A$17))),IF(Modélisation!$B$10=5,IF(C203&gt;=Modélisation!$B$21,Modélisation!$A$21,IF(C203&gt;=Modélisation!$B$20,Modélisation!$A$20,IF(C203&gt;=Modélisation!$B$19,Modélisation!$A$19,IF(C203&gt;=Modélisation!$B$18,Modélisation!$A$18,Modélisation!$A$17)))),IF(Modélisation!$B$10=6,IF(C203&gt;=Modélisation!$B$22,Modélisation!$A$22,IF(C203&gt;=Modélisation!$B$21,Modélisation!$A$21,IF(C203&gt;=Modélisation!$B$20,Modélisation!$A$20,IF(C203&gt;=Modélisation!$B$19,Modélisation!$A$19,IF(C203&gt;=Modélisation!$B$18,Modélisation!$A$18,Modélisation!$A$17))))),IF(Modélisation!$B$10=7,IF(C203&gt;=Modélisation!$B$23,Modélisation!$A$23,IF(C203&gt;=Modélisation!$B$22,Modélisation!$A$22,IF(C203&gt;=Modélisation!$B$21,Modélisation!$A$21,IF(C203&gt;=Modélisation!$B$20,Modélisation!$A$20,IF(C203&gt;=Modélisation!$B$19,Modélisation!$A$19,IF(C203&gt;=Modélisation!$B$18,Modélisation!$A$18,Modélisation!$A$17))))))))))))</f>
        <v/>
      </c>
      <c r="F203" s="1" t="str">
        <f>IF(ISBLANK(C203),"",VLOOKUP(E203,Modélisation!$A$17:$H$23,8,FALSE))</f>
        <v/>
      </c>
      <c r="G203" s="4" t="str">
        <f>IF(ISBLANK(C203),"",IF(Modélisation!$B$3="Oui",IF(D203=Liste!$F$2,0%,VLOOKUP(D203,Modélisation!$A$69:$B$86,2,FALSE)),""))</f>
        <v/>
      </c>
      <c r="H203" s="1" t="str">
        <f>IF(ISBLANK(C203),"",IF(Modélisation!$B$3="Oui",F203*(1-G203),F203))</f>
        <v/>
      </c>
    </row>
    <row r="204" spans="1:8" x14ac:dyDescent="0.35">
      <c r="A204" s="2">
        <v>203</v>
      </c>
      <c r="B204" s="36"/>
      <c r="C204" s="39"/>
      <c r="D204" s="37"/>
      <c r="E204" s="1" t="str">
        <f>IF(ISBLANK(C204),"",IF(Modélisation!$B$10=3,IF(C204&gt;=Modélisation!$B$19,Modélisation!$A$19,IF(C204&gt;=Modélisation!$B$18,Modélisation!$A$18,Modélisation!$A$17)),IF(Modélisation!$B$10=4,IF(C204&gt;=Modélisation!$B$20,Modélisation!$A$20,IF(C204&gt;=Modélisation!$B$19,Modélisation!$A$19,IF(C204&gt;=Modélisation!$B$18,Modélisation!$A$18,Modélisation!$A$17))),IF(Modélisation!$B$10=5,IF(C204&gt;=Modélisation!$B$21,Modélisation!$A$21,IF(C204&gt;=Modélisation!$B$20,Modélisation!$A$20,IF(C204&gt;=Modélisation!$B$19,Modélisation!$A$19,IF(C204&gt;=Modélisation!$B$18,Modélisation!$A$18,Modélisation!$A$17)))),IF(Modélisation!$B$10=6,IF(C204&gt;=Modélisation!$B$22,Modélisation!$A$22,IF(C204&gt;=Modélisation!$B$21,Modélisation!$A$21,IF(C204&gt;=Modélisation!$B$20,Modélisation!$A$20,IF(C204&gt;=Modélisation!$B$19,Modélisation!$A$19,IF(C204&gt;=Modélisation!$B$18,Modélisation!$A$18,Modélisation!$A$17))))),IF(Modélisation!$B$10=7,IF(C204&gt;=Modélisation!$B$23,Modélisation!$A$23,IF(C204&gt;=Modélisation!$B$22,Modélisation!$A$22,IF(C204&gt;=Modélisation!$B$21,Modélisation!$A$21,IF(C204&gt;=Modélisation!$B$20,Modélisation!$A$20,IF(C204&gt;=Modélisation!$B$19,Modélisation!$A$19,IF(C204&gt;=Modélisation!$B$18,Modélisation!$A$18,Modélisation!$A$17))))))))))))</f>
        <v/>
      </c>
      <c r="F204" s="1" t="str">
        <f>IF(ISBLANK(C204),"",VLOOKUP(E204,Modélisation!$A$17:$H$23,8,FALSE))</f>
        <v/>
      </c>
      <c r="G204" s="4" t="str">
        <f>IF(ISBLANK(C204),"",IF(Modélisation!$B$3="Oui",IF(D204=Liste!$F$2,0%,VLOOKUP(D204,Modélisation!$A$69:$B$86,2,FALSE)),""))</f>
        <v/>
      </c>
      <c r="H204" s="1" t="str">
        <f>IF(ISBLANK(C204),"",IF(Modélisation!$B$3="Oui",F204*(1-G204),F204))</f>
        <v/>
      </c>
    </row>
    <row r="205" spans="1:8" x14ac:dyDescent="0.35">
      <c r="A205" s="2">
        <v>204</v>
      </c>
      <c r="B205" s="36"/>
      <c r="C205" s="39"/>
      <c r="D205" s="37"/>
      <c r="E205" s="1" t="str">
        <f>IF(ISBLANK(C205),"",IF(Modélisation!$B$10=3,IF(C205&gt;=Modélisation!$B$19,Modélisation!$A$19,IF(C205&gt;=Modélisation!$B$18,Modélisation!$A$18,Modélisation!$A$17)),IF(Modélisation!$B$10=4,IF(C205&gt;=Modélisation!$B$20,Modélisation!$A$20,IF(C205&gt;=Modélisation!$B$19,Modélisation!$A$19,IF(C205&gt;=Modélisation!$B$18,Modélisation!$A$18,Modélisation!$A$17))),IF(Modélisation!$B$10=5,IF(C205&gt;=Modélisation!$B$21,Modélisation!$A$21,IF(C205&gt;=Modélisation!$B$20,Modélisation!$A$20,IF(C205&gt;=Modélisation!$B$19,Modélisation!$A$19,IF(C205&gt;=Modélisation!$B$18,Modélisation!$A$18,Modélisation!$A$17)))),IF(Modélisation!$B$10=6,IF(C205&gt;=Modélisation!$B$22,Modélisation!$A$22,IF(C205&gt;=Modélisation!$B$21,Modélisation!$A$21,IF(C205&gt;=Modélisation!$B$20,Modélisation!$A$20,IF(C205&gt;=Modélisation!$B$19,Modélisation!$A$19,IF(C205&gt;=Modélisation!$B$18,Modélisation!$A$18,Modélisation!$A$17))))),IF(Modélisation!$B$10=7,IF(C205&gt;=Modélisation!$B$23,Modélisation!$A$23,IF(C205&gt;=Modélisation!$B$22,Modélisation!$A$22,IF(C205&gt;=Modélisation!$B$21,Modélisation!$A$21,IF(C205&gt;=Modélisation!$B$20,Modélisation!$A$20,IF(C205&gt;=Modélisation!$B$19,Modélisation!$A$19,IF(C205&gt;=Modélisation!$B$18,Modélisation!$A$18,Modélisation!$A$17))))))))))))</f>
        <v/>
      </c>
      <c r="F205" s="1" t="str">
        <f>IF(ISBLANK(C205),"",VLOOKUP(E205,Modélisation!$A$17:$H$23,8,FALSE))</f>
        <v/>
      </c>
      <c r="G205" s="4" t="str">
        <f>IF(ISBLANK(C205),"",IF(Modélisation!$B$3="Oui",IF(D205=Liste!$F$2,0%,VLOOKUP(D205,Modélisation!$A$69:$B$86,2,FALSE)),""))</f>
        <v/>
      </c>
      <c r="H205" s="1" t="str">
        <f>IF(ISBLANK(C205),"",IF(Modélisation!$B$3="Oui",F205*(1-G205),F205))</f>
        <v/>
      </c>
    </row>
    <row r="206" spans="1:8" x14ac:dyDescent="0.35">
      <c r="A206" s="2">
        <v>205</v>
      </c>
      <c r="B206" s="36"/>
      <c r="C206" s="39"/>
      <c r="D206" s="37"/>
      <c r="E206" s="1" t="str">
        <f>IF(ISBLANK(C206),"",IF(Modélisation!$B$10=3,IF(C206&gt;=Modélisation!$B$19,Modélisation!$A$19,IF(C206&gt;=Modélisation!$B$18,Modélisation!$A$18,Modélisation!$A$17)),IF(Modélisation!$B$10=4,IF(C206&gt;=Modélisation!$B$20,Modélisation!$A$20,IF(C206&gt;=Modélisation!$B$19,Modélisation!$A$19,IF(C206&gt;=Modélisation!$B$18,Modélisation!$A$18,Modélisation!$A$17))),IF(Modélisation!$B$10=5,IF(C206&gt;=Modélisation!$B$21,Modélisation!$A$21,IF(C206&gt;=Modélisation!$B$20,Modélisation!$A$20,IF(C206&gt;=Modélisation!$B$19,Modélisation!$A$19,IF(C206&gt;=Modélisation!$B$18,Modélisation!$A$18,Modélisation!$A$17)))),IF(Modélisation!$B$10=6,IF(C206&gt;=Modélisation!$B$22,Modélisation!$A$22,IF(C206&gt;=Modélisation!$B$21,Modélisation!$A$21,IF(C206&gt;=Modélisation!$B$20,Modélisation!$A$20,IF(C206&gt;=Modélisation!$B$19,Modélisation!$A$19,IF(C206&gt;=Modélisation!$B$18,Modélisation!$A$18,Modélisation!$A$17))))),IF(Modélisation!$B$10=7,IF(C206&gt;=Modélisation!$B$23,Modélisation!$A$23,IF(C206&gt;=Modélisation!$B$22,Modélisation!$A$22,IF(C206&gt;=Modélisation!$B$21,Modélisation!$A$21,IF(C206&gt;=Modélisation!$B$20,Modélisation!$A$20,IF(C206&gt;=Modélisation!$B$19,Modélisation!$A$19,IF(C206&gt;=Modélisation!$B$18,Modélisation!$A$18,Modélisation!$A$17))))))))))))</f>
        <v/>
      </c>
      <c r="F206" s="1" t="str">
        <f>IF(ISBLANK(C206),"",VLOOKUP(E206,Modélisation!$A$17:$H$23,8,FALSE))</f>
        <v/>
      </c>
      <c r="G206" s="4" t="str">
        <f>IF(ISBLANK(C206),"",IF(Modélisation!$B$3="Oui",IF(D206=Liste!$F$2,0%,VLOOKUP(D206,Modélisation!$A$69:$B$86,2,FALSE)),""))</f>
        <v/>
      </c>
      <c r="H206" s="1" t="str">
        <f>IF(ISBLANK(C206),"",IF(Modélisation!$B$3="Oui",F206*(1-G206),F206))</f>
        <v/>
      </c>
    </row>
    <row r="207" spans="1:8" x14ac:dyDescent="0.35">
      <c r="A207" s="2">
        <v>206</v>
      </c>
      <c r="B207" s="36"/>
      <c r="C207" s="39"/>
      <c r="D207" s="37"/>
      <c r="E207" s="1" t="str">
        <f>IF(ISBLANK(C207),"",IF(Modélisation!$B$10=3,IF(C207&gt;=Modélisation!$B$19,Modélisation!$A$19,IF(C207&gt;=Modélisation!$B$18,Modélisation!$A$18,Modélisation!$A$17)),IF(Modélisation!$B$10=4,IF(C207&gt;=Modélisation!$B$20,Modélisation!$A$20,IF(C207&gt;=Modélisation!$B$19,Modélisation!$A$19,IF(C207&gt;=Modélisation!$B$18,Modélisation!$A$18,Modélisation!$A$17))),IF(Modélisation!$B$10=5,IF(C207&gt;=Modélisation!$B$21,Modélisation!$A$21,IF(C207&gt;=Modélisation!$B$20,Modélisation!$A$20,IF(C207&gt;=Modélisation!$B$19,Modélisation!$A$19,IF(C207&gt;=Modélisation!$B$18,Modélisation!$A$18,Modélisation!$A$17)))),IF(Modélisation!$B$10=6,IF(C207&gt;=Modélisation!$B$22,Modélisation!$A$22,IF(C207&gt;=Modélisation!$B$21,Modélisation!$A$21,IF(C207&gt;=Modélisation!$B$20,Modélisation!$A$20,IF(C207&gt;=Modélisation!$B$19,Modélisation!$A$19,IF(C207&gt;=Modélisation!$B$18,Modélisation!$A$18,Modélisation!$A$17))))),IF(Modélisation!$B$10=7,IF(C207&gt;=Modélisation!$B$23,Modélisation!$A$23,IF(C207&gt;=Modélisation!$B$22,Modélisation!$A$22,IF(C207&gt;=Modélisation!$B$21,Modélisation!$A$21,IF(C207&gt;=Modélisation!$B$20,Modélisation!$A$20,IF(C207&gt;=Modélisation!$B$19,Modélisation!$A$19,IF(C207&gt;=Modélisation!$B$18,Modélisation!$A$18,Modélisation!$A$17))))))))))))</f>
        <v/>
      </c>
      <c r="F207" s="1" t="str">
        <f>IF(ISBLANK(C207),"",VLOOKUP(E207,Modélisation!$A$17:$H$23,8,FALSE))</f>
        <v/>
      </c>
      <c r="G207" s="4" t="str">
        <f>IF(ISBLANK(C207),"",IF(Modélisation!$B$3="Oui",IF(D207=Liste!$F$2,0%,VLOOKUP(D207,Modélisation!$A$69:$B$86,2,FALSE)),""))</f>
        <v/>
      </c>
      <c r="H207" s="1" t="str">
        <f>IF(ISBLANK(C207),"",IF(Modélisation!$B$3="Oui",F207*(1-G207),F207))</f>
        <v/>
      </c>
    </row>
    <row r="208" spans="1:8" x14ac:dyDescent="0.35">
      <c r="A208" s="2">
        <v>207</v>
      </c>
      <c r="B208" s="36"/>
      <c r="C208" s="39"/>
      <c r="D208" s="37"/>
      <c r="E208" s="1" t="str">
        <f>IF(ISBLANK(C208),"",IF(Modélisation!$B$10=3,IF(C208&gt;=Modélisation!$B$19,Modélisation!$A$19,IF(C208&gt;=Modélisation!$B$18,Modélisation!$A$18,Modélisation!$A$17)),IF(Modélisation!$B$10=4,IF(C208&gt;=Modélisation!$B$20,Modélisation!$A$20,IF(C208&gt;=Modélisation!$B$19,Modélisation!$A$19,IF(C208&gt;=Modélisation!$B$18,Modélisation!$A$18,Modélisation!$A$17))),IF(Modélisation!$B$10=5,IF(C208&gt;=Modélisation!$B$21,Modélisation!$A$21,IF(C208&gt;=Modélisation!$B$20,Modélisation!$A$20,IF(C208&gt;=Modélisation!$B$19,Modélisation!$A$19,IF(C208&gt;=Modélisation!$B$18,Modélisation!$A$18,Modélisation!$A$17)))),IF(Modélisation!$B$10=6,IF(C208&gt;=Modélisation!$B$22,Modélisation!$A$22,IF(C208&gt;=Modélisation!$B$21,Modélisation!$A$21,IF(C208&gt;=Modélisation!$B$20,Modélisation!$A$20,IF(C208&gt;=Modélisation!$B$19,Modélisation!$A$19,IF(C208&gt;=Modélisation!$B$18,Modélisation!$A$18,Modélisation!$A$17))))),IF(Modélisation!$B$10=7,IF(C208&gt;=Modélisation!$B$23,Modélisation!$A$23,IF(C208&gt;=Modélisation!$B$22,Modélisation!$A$22,IF(C208&gt;=Modélisation!$B$21,Modélisation!$A$21,IF(C208&gt;=Modélisation!$B$20,Modélisation!$A$20,IF(C208&gt;=Modélisation!$B$19,Modélisation!$A$19,IF(C208&gt;=Modélisation!$B$18,Modélisation!$A$18,Modélisation!$A$17))))))))))))</f>
        <v/>
      </c>
      <c r="F208" s="1" t="str">
        <f>IF(ISBLANK(C208),"",VLOOKUP(E208,Modélisation!$A$17:$H$23,8,FALSE))</f>
        <v/>
      </c>
      <c r="G208" s="4" t="str">
        <f>IF(ISBLANK(C208),"",IF(Modélisation!$B$3="Oui",IF(D208=Liste!$F$2,0%,VLOOKUP(D208,Modélisation!$A$69:$B$86,2,FALSE)),""))</f>
        <v/>
      </c>
      <c r="H208" s="1" t="str">
        <f>IF(ISBLANK(C208),"",IF(Modélisation!$B$3="Oui",F208*(1-G208),F208))</f>
        <v/>
      </c>
    </row>
    <row r="209" spans="1:8" x14ac:dyDescent="0.35">
      <c r="A209" s="2">
        <v>208</v>
      </c>
      <c r="B209" s="36"/>
      <c r="C209" s="39"/>
      <c r="D209" s="37"/>
      <c r="E209" s="1" t="str">
        <f>IF(ISBLANK(C209),"",IF(Modélisation!$B$10=3,IF(C209&gt;=Modélisation!$B$19,Modélisation!$A$19,IF(C209&gt;=Modélisation!$B$18,Modélisation!$A$18,Modélisation!$A$17)),IF(Modélisation!$B$10=4,IF(C209&gt;=Modélisation!$B$20,Modélisation!$A$20,IF(C209&gt;=Modélisation!$B$19,Modélisation!$A$19,IF(C209&gt;=Modélisation!$B$18,Modélisation!$A$18,Modélisation!$A$17))),IF(Modélisation!$B$10=5,IF(C209&gt;=Modélisation!$B$21,Modélisation!$A$21,IF(C209&gt;=Modélisation!$B$20,Modélisation!$A$20,IF(C209&gt;=Modélisation!$B$19,Modélisation!$A$19,IF(C209&gt;=Modélisation!$B$18,Modélisation!$A$18,Modélisation!$A$17)))),IF(Modélisation!$B$10=6,IF(C209&gt;=Modélisation!$B$22,Modélisation!$A$22,IF(C209&gt;=Modélisation!$B$21,Modélisation!$A$21,IF(C209&gt;=Modélisation!$B$20,Modélisation!$A$20,IF(C209&gt;=Modélisation!$B$19,Modélisation!$A$19,IF(C209&gt;=Modélisation!$B$18,Modélisation!$A$18,Modélisation!$A$17))))),IF(Modélisation!$B$10=7,IF(C209&gt;=Modélisation!$B$23,Modélisation!$A$23,IF(C209&gt;=Modélisation!$B$22,Modélisation!$A$22,IF(C209&gt;=Modélisation!$B$21,Modélisation!$A$21,IF(C209&gt;=Modélisation!$B$20,Modélisation!$A$20,IF(C209&gt;=Modélisation!$B$19,Modélisation!$A$19,IF(C209&gt;=Modélisation!$B$18,Modélisation!$A$18,Modélisation!$A$17))))))))))))</f>
        <v/>
      </c>
      <c r="F209" s="1" t="str">
        <f>IF(ISBLANK(C209),"",VLOOKUP(E209,Modélisation!$A$17:$H$23,8,FALSE))</f>
        <v/>
      </c>
      <c r="G209" s="4" t="str">
        <f>IF(ISBLANK(C209),"",IF(Modélisation!$B$3="Oui",IF(D209=Liste!$F$2,0%,VLOOKUP(D209,Modélisation!$A$69:$B$86,2,FALSE)),""))</f>
        <v/>
      </c>
      <c r="H209" s="1" t="str">
        <f>IF(ISBLANK(C209),"",IF(Modélisation!$B$3="Oui",F209*(1-G209),F209))</f>
        <v/>
      </c>
    </row>
    <row r="210" spans="1:8" x14ac:dyDescent="0.35">
      <c r="A210" s="2">
        <v>209</v>
      </c>
      <c r="B210" s="36"/>
      <c r="C210" s="39"/>
      <c r="D210" s="37"/>
      <c r="E210" s="1" t="str">
        <f>IF(ISBLANK(C210),"",IF(Modélisation!$B$10=3,IF(C210&gt;=Modélisation!$B$19,Modélisation!$A$19,IF(C210&gt;=Modélisation!$B$18,Modélisation!$A$18,Modélisation!$A$17)),IF(Modélisation!$B$10=4,IF(C210&gt;=Modélisation!$B$20,Modélisation!$A$20,IF(C210&gt;=Modélisation!$B$19,Modélisation!$A$19,IF(C210&gt;=Modélisation!$B$18,Modélisation!$A$18,Modélisation!$A$17))),IF(Modélisation!$B$10=5,IF(C210&gt;=Modélisation!$B$21,Modélisation!$A$21,IF(C210&gt;=Modélisation!$B$20,Modélisation!$A$20,IF(C210&gt;=Modélisation!$B$19,Modélisation!$A$19,IF(C210&gt;=Modélisation!$B$18,Modélisation!$A$18,Modélisation!$A$17)))),IF(Modélisation!$B$10=6,IF(C210&gt;=Modélisation!$B$22,Modélisation!$A$22,IF(C210&gt;=Modélisation!$B$21,Modélisation!$A$21,IF(C210&gt;=Modélisation!$B$20,Modélisation!$A$20,IF(C210&gt;=Modélisation!$B$19,Modélisation!$A$19,IF(C210&gt;=Modélisation!$B$18,Modélisation!$A$18,Modélisation!$A$17))))),IF(Modélisation!$B$10=7,IF(C210&gt;=Modélisation!$B$23,Modélisation!$A$23,IF(C210&gt;=Modélisation!$B$22,Modélisation!$A$22,IF(C210&gt;=Modélisation!$B$21,Modélisation!$A$21,IF(C210&gt;=Modélisation!$B$20,Modélisation!$A$20,IF(C210&gt;=Modélisation!$B$19,Modélisation!$A$19,IF(C210&gt;=Modélisation!$B$18,Modélisation!$A$18,Modélisation!$A$17))))))))))))</f>
        <v/>
      </c>
      <c r="F210" s="1" t="str">
        <f>IF(ISBLANK(C210),"",VLOOKUP(E210,Modélisation!$A$17:$H$23,8,FALSE))</f>
        <v/>
      </c>
      <c r="G210" s="4" t="str">
        <f>IF(ISBLANK(C210),"",IF(Modélisation!$B$3="Oui",IF(D210=Liste!$F$2,0%,VLOOKUP(D210,Modélisation!$A$69:$B$86,2,FALSE)),""))</f>
        <v/>
      </c>
      <c r="H210" s="1" t="str">
        <f>IF(ISBLANK(C210),"",IF(Modélisation!$B$3="Oui",F210*(1-G210),F210))</f>
        <v/>
      </c>
    </row>
    <row r="211" spans="1:8" x14ac:dyDescent="0.35">
      <c r="A211" s="2">
        <v>210</v>
      </c>
      <c r="B211" s="36"/>
      <c r="C211" s="39"/>
      <c r="D211" s="37"/>
      <c r="E211" s="1" t="str">
        <f>IF(ISBLANK(C211),"",IF(Modélisation!$B$10=3,IF(C211&gt;=Modélisation!$B$19,Modélisation!$A$19,IF(C211&gt;=Modélisation!$B$18,Modélisation!$A$18,Modélisation!$A$17)),IF(Modélisation!$B$10=4,IF(C211&gt;=Modélisation!$B$20,Modélisation!$A$20,IF(C211&gt;=Modélisation!$B$19,Modélisation!$A$19,IF(C211&gt;=Modélisation!$B$18,Modélisation!$A$18,Modélisation!$A$17))),IF(Modélisation!$B$10=5,IF(C211&gt;=Modélisation!$B$21,Modélisation!$A$21,IF(C211&gt;=Modélisation!$B$20,Modélisation!$A$20,IF(C211&gt;=Modélisation!$B$19,Modélisation!$A$19,IF(C211&gt;=Modélisation!$B$18,Modélisation!$A$18,Modélisation!$A$17)))),IF(Modélisation!$B$10=6,IF(C211&gt;=Modélisation!$B$22,Modélisation!$A$22,IF(C211&gt;=Modélisation!$B$21,Modélisation!$A$21,IF(C211&gt;=Modélisation!$B$20,Modélisation!$A$20,IF(C211&gt;=Modélisation!$B$19,Modélisation!$A$19,IF(C211&gt;=Modélisation!$B$18,Modélisation!$A$18,Modélisation!$A$17))))),IF(Modélisation!$B$10=7,IF(C211&gt;=Modélisation!$B$23,Modélisation!$A$23,IF(C211&gt;=Modélisation!$B$22,Modélisation!$A$22,IF(C211&gt;=Modélisation!$B$21,Modélisation!$A$21,IF(C211&gt;=Modélisation!$B$20,Modélisation!$A$20,IF(C211&gt;=Modélisation!$B$19,Modélisation!$A$19,IF(C211&gt;=Modélisation!$B$18,Modélisation!$A$18,Modélisation!$A$17))))))))))))</f>
        <v/>
      </c>
      <c r="F211" s="1" t="str">
        <f>IF(ISBLANK(C211),"",VLOOKUP(E211,Modélisation!$A$17:$H$23,8,FALSE))</f>
        <v/>
      </c>
      <c r="G211" s="4" t="str">
        <f>IF(ISBLANK(C211),"",IF(Modélisation!$B$3="Oui",IF(D211=Liste!$F$2,0%,VLOOKUP(D211,Modélisation!$A$69:$B$86,2,FALSE)),""))</f>
        <v/>
      </c>
      <c r="H211" s="1" t="str">
        <f>IF(ISBLANK(C211),"",IF(Modélisation!$B$3="Oui",F211*(1-G211),F211))</f>
        <v/>
      </c>
    </row>
    <row r="212" spans="1:8" x14ac:dyDescent="0.35">
      <c r="A212" s="2">
        <v>211</v>
      </c>
      <c r="B212" s="36"/>
      <c r="C212" s="39"/>
      <c r="D212" s="37"/>
      <c r="E212" s="1" t="str">
        <f>IF(ISBLANK(C212),"",IF(Modélisation!$B$10=3,IF(C212&gt;=Modélisation!$B$19,Modélisation!$A$19,IF(C212&gt;=Modélisation!$B$18,Modélisation!$A$18,Modélisation!$A$17)),IF(Modélisation!$B$10=4,IF(C212&gt;=Modélisation!$B$20,Modélisation!$A$20,IF(C212&gt;=Modélisation!$B$19,Modélisation!$A$19,IF(C212&gt;=Modélisation!$B$18,Modélisation!$A$18,Modélisation!$A$17))),IF(Modélisation!$B$10=5,IF(C212&gt;=Modélisation!$B$21,Modélisation!$A$21,IF(C212&gt;=Modélisation!$B$20,Modélisation!$A$20,IF(C212&gt;=Modélisation!$B$19,Modélisation!$A$19,IF(C212&gt;=Modélisation!$B$18,Modélisation!$A$18,Modélisation!$A$17)))),IF(Modélisation!$B$10=6,IF(C212&gt;=Modélisation!$B$22,Modélisation!$A$22,IF(C212&gt;=Modélisation!$B$21,Modélisation!$A$21,IF(C212&gt;=Modélisation!$B$20,Modélisation!$A$20,IF(C212&gt;=Modélisation!$B$19,Modélisation!$A$19,IF(C212&gt;=Modélisation!$B$18,Modélisation!$A$18,Modélisation!$A$17))))),IF(Modélisation!$B$10=7,IF(C212&gt;=Modélisation!$B$23,Modélisation!$A$23,IF(C212&gt;=Modélisation!$B$22,Modélisation!$A$22,IF(C212&gt;=Modélisation!$B$21,Modélisation!$A$21,IF(C212&gt;=Modélisation!$B$20,Modélisation!$A$20,IF(C212&gt;=Modélisation!$B$19,Modélisation!$A$19,IF(C212&gt;=Modélisation!$B$18,Modélisation!$A$18,Modélisation!$A$17))))))))))))</f>
        <v/>
      </c>
      <c r="F212" s="1" t="str">
        <f>IF(ISBLANK(C212),"",VLOOKUP(E212,Modélisation!$A$17:$H$23,8,FALSE))</f>
        <v/>
      </c>
      <c r="G212" s="4" t="str">
        <f>IF(ISBLANK(C212),"",IF(Modélisation!$B$3="Oui",IF(D212=Liste!$F$2,0%,VLOOKUP(D212,Modélisation!$A$69:$B$86,2,FALSE)),""))</f>
        <v/>
      </c>
      <c r="H212" s="1" t="str">
        <f>IF(ISBLANK(C212),"",IF(Modélisation!$B$3="Oui",F212*(1-G212),F212))</f>
        <v/>
      </c>
    </row>
    <row r="213" spans="1:8" x14ac:dyDescent="0.35">
      <c r="A213" s="2">
        <v>212</v>
      </c>
      <c r="B213" s="36"/>
      <c r="C213" s="39"/>
      <c r="D213" s="37"/>
      <c r="E213" s="1" t="str">
        <f>IF(ISBLANK(C213),"",IF(Modélisation!$B$10=3,IF(C213&gt;=Modélisation!$B$19,Modélisation!$A$19,IF(C213&gt;=Modélisation!$B$18,Modélisation!$A$18,Modélisation!$A$17)),IF(Modélisation!$B$10=4,IF(C213&gt;=Modélisation!$B$20,Modélisation!$A$20,IF(C213&gt;=Modélisation!$B$19,Modélisation!$A$19,IF(C213&gt;=Modélisation!$B$18,Modélisation!$A$18,Modélisation!$A$17))),IF(Modélisation!$B$10=5,IF(C213&gt;=Modélisation!$B$21,Modélisation!$A$21,IF(C213&gt;=Modélisation!$B$20,Modélisation!$A$20,IF(C213&gt;=Modélisation!$B$19,Modélisation!$A$19,IF(C213&gt;=Modélisation!$B$18,Modélisation!$A$18,Modélisation!$A$17)))),IF(Modélisation!$B$10=6,IF(C213&gt;=Modélisation!$B$22,Modélisation!$A$22,IF(C213&gt;=Modélisation!$B$21,Modélisation!$A$21,IF(C213&gt;=Modélisation!$B$20,Modélisation!$A$20,IF(C213&gt;=Modélisation!$B$19,Modélisation!$A$19,IF(C213&gt;=Modélisation!$B$18,Modélisation!$A$18,Modélisation!$A$17))))),IF(Modélisation!$B$10=7,IF(C213&gt;=Modélisation!$B$23,Modélisation!$A$23,IF(C213&gt;=Modélisation!$B$22,Modélisation!$A$22,IF(C213&gt;=Modélisation!$B$21,Modélisation!$A$21,IF(C213&gt;=Modélisation!$B$20,Modélisation!$A$20,IF(C213&gt;=Modélisation!$B$19,Modélisation!$A$19,IF(C213&gt;=Modélisation!$B$18,Modélisation!$A$18,Modélisation!$A$17))))))))))))</f>
        <v/>
      </c>
      <c r="F213" s="1" t="str">
        <f>IF(ISBLANK(C213),"",VLOOKUP(E213,Modélisation!$A$17:$H$23,8,FALSE))</f>
        <v/>
      </c>
      <c r="G213" s="4" t="str">
        <f>IF(ISBLANK(C213),"",IF(Modélisation!$B$3="Oui",IF(D213=Liste!$F$2,0%,VLOOKUP(D213,Modélisation!$A$69:$B$86,2,FALSE)),""))</f>
        <v/>
      </c>
      <c r="H213" s="1" t="str">
        <f>IF(ISBLANK(C213),"",IF(Modélisation!$B$3="Oui",F213*(1-G213),F213))</f>
        <v/>
      </c>
    </row>
    <row r="214" spans="1:8" x14ac:dyDescent="0.35">
      <c r="A214" s="2">
        <v>213</v>
      </c>
      <c r="B214" s="36"/>
      <c r="C214" s="39"/>
      <c r="D214" s="37"/>
      <c r="E214" s="1" t="str">
        <f>IF(ISBLANK(C214),"",IF(Modélisation!$B$10=3,IF(C214&gt;=Modélisation!$B$19,Modélisation!$A$19,IF(C214&gt;=Modélisation!$B$18,Modélisation!$A$18,Modélisation!$A$17)),IF(Modélisation!$B$10=4,IF(C214&gt;=Modélisation!$B$20,Modélisation!$A$20,IF(C214&gt;=Modélisation!$B$19,Modélisation!$A$19,IF(C214&gt;=Modélisation!$B$18,Modélisation!$A$18,Modélisation!$A$17))),IF(Modélisation!$B$10=5,IF(C214&gt;=Modélisation!$B$21,Modélisation!$A$21,IF(C214&gt;=Modélisation!$B$20,Modélisation!$A$20,IF(C214&gt;=Modélisation!$B$19,Modélisation!$A$19,IF(C214&gt;=Modélisation!$B$18,Modélisation!$A$18,Modélisation!$A$17)))),IF(Modélisation!$B$10=6,IF(C214&gt;=Modélisation!$B$22,Modélisation!$A$22,IF(C214&gt;=Modélisation!$B$21,Modélisation!$A$21,IF(C214&gt;=Modélisation!$B$20,Modélisation!$A$20,IF(C214&gt;=Modélisation!$B$19,Modélisation!$A$19,IF(C214&gt;=Modélisation!$B$18,Modélisation!$A$18,Modélisation!$A$17))))),IF(Modélisation!$B$10=7,IF(C214&gt;=Modélisation!$B$23,Modélisation!$A$23,IF(C214&gt;=Modélisation!$B$22,Modélisation!$A$22,IF(C214&gt;=Modélisation!$B$21,Modélisation!$A$21,IF(C214&gt;=Modélisation!$B$20,Modélisation!$A$20,IF(C214&gt;=Modélisation!$B$19,Modélisation!$A$19,IF(C214&gt;=Modélisation!$B$18,Modélisation!$A$18,Modélisation!$A$17))))))))))))</f>
        <v/>
      </c>
      <c r="F214" s="1" t="str">
        <f>IF(ISBLANK(C214),"",VLOOKUP(E214,Modélisation!$A$17:$H$23,8,FALSE))</f>
        <v/>
      </c>
      <c r="G214" s="4" t="str">
        <f>IF(ISBLANK(C214),"",IF(Modélisation!$B$3="Oui",IF(D214=Liste!$F$2,0%,VLOOKUP(D214,Modélisation!$A$69:$B$86,2,FALSE)),""))</f>
        <v/>
      </c>
      <c r="H214" s="1" t="str">
        <f>IF(ISBLANK(C214),"",IF(Modélisation!$B$3="Oui",F214*(1-G214),F214))</f>
        <v/>
      </c>
    </row>
    <row r="215" spans="1:8" x14ac:dyDescent="0.35">
      <c r="A215" s="2">
        <v>214</v>
      </c>
      <c r="B215" s="36"/>
      <c r="C215" s="39"/>
      <c r="D215" s="37"/>
      <c r="E215" s="1" t="str">
        <f>IF(ISBLANK(C215),"",IF(Modélisation!$B$10=3,IF(C215&gt;=Modélisation!$B$19,Modélisation!$A$19,IF(C215&gt;=Modélisation!$B$18,Modélisation!$A$18,Modélisation!$A$17)),IF(Modélisation!$B$10=4,IF(C215&gt;=Modélisation!$B$20,Modélisation!$A$20,IF(C215&gt;=Modélisation!$B$19,Modélisation!$A$19,IF(C215&gt;=Modélisation!$B$18,Modélisation!$A$18,Modélisation!$A$17))),IF(Modélisation!$B$10=5,IF(C215&gt;=Modélisation!$B$21,Modélisation!$A$21,IF(C215&gt;=Modélisation!$B$20,Modélisation!$A$20,IF(C215&gt;=Modélisation!$B$19,Modélisation!$A$19,IF(C215&gt;=Modélisation!$B$18,Modélisation!$A$18,Modélisation!$A$17)))),IF(Modélisation!$B$10=6,IF(C215&gt;=Modélisation!$B$22,Modélisation!$A$22,IF(C215&gt;=Modélisation!$B$21,Modélisation!$A$21,IF(C215&gt;=Modélisation!$B$20,Modélisation!$A$20,IF(C215&gt;=Modélisation!$B$19,Modélisation!$A$19,IF(C215&gt;=Modélisation!$B$18,Modélisation!$A$18,Modélisation!$A$17))))),IF(Modélisation!$B$10=7,IF(C215&gt;=Modélisation!$B$23,Modélisation!$A$23,IF(C215&gt;=Modélisation!$B$22,Modélisation!$A$22,IF(C215&gt;=Modélisation!$B$21,Modélisation!$A$21,IF(C215&gt;=Modélisation!$B$20,Modélisation!$A$20,IF(C215&gt;=Modélisation!$B$19,Modélisation!$A$19,IF(C215&gt;=Modélisation!$B$18,Modélisation!$A$18,Modélisation!$A$17))))))))))))</f>
        <v/>
      </c>
      <c r="F215" s="1" t="str">
        <f>IF(ISBLANK(C215),"",VLOOKUP(E215,Modélisation!$A$17:$H$23,8,FALSE))</f>
        <v/>
      </c>
      <c r="G215" s="4" t="str">
        <f>IF(ISBLANK(C215),"",IF(Modélisation!$B$3="Oui",IF(D215=Liste!$F$2,0%,VLOOKUP(D215,Modélisation!$A$69:$B$86,2,FALSE)),""))</f>
        <v/>
      </c>
      <c r="H215" s="1" t="str">
        <f>IF(ISBLANK(C215),"",IF(Modélisation!$B$3="Oui",F215*(1-G215),F215))</f>
        <v/>
      </c>
    </row>
    <row r="216" spans="1:8" x14ac:dyDescent="0.35">
      <c r="A216" s="2">
        <v>215</v>
      </c>
      <c r="B216" s="36"/>
      <c r="C216" s="39"/>
      <c r="D216" s="37"/>
      <c r="E216" s="1" t="str">
        <f>IF(ISBLANK(C216),"",IF(Modélisation!$B$10=3,IF(C216&gt;=Modélisation!$B$19,Modélisation!$A$19,IF(C216&gt;=Modélisation!$B$18,Modélisation!$A$18,Modélisation!$A$17)),IF(Modélisation!$B$10=4,IF(C216&gt;=Modélisation!$B$20,Modélisation!$A$20,IF(C216&gt;=Modélisation!$B$19,Modélisation!$A$19,IF(C216&gt;=Modélisation!$B$18,Modélisation!$A$18,Modélisation!$A$17))),IF(Modélisation!$B$10=5,IF(C216&gt;=Modélisation!$B$21,Modélisation!$A$21,IF(C216&gt;=Modélisation!$B$20,Modélisation!$A$20,IF(C216&gt;=Modélisation!$B$19,Modélisation!$A$19,IF(C216&gt;=Modélisation!$B$18,Modélisation!$A$18,Modélisation!$A$17)))),IF(Modélisation!$B$10=6,IF(C216&gt;=Modélisation!$B$22,Modélisation!$A$22,IF(C216&gt;=Modélisation!$B$21,Modélisation!$A$21,IF(C216&gt;=Modélisation!$B$20,Modélisation!$A$20,IF(C216&gt;=Modélisation!$B$19,Modélisation!$A$19,IF(C216&gt;=Modélisation!$B$18,Modélisation!$A$18,Modélisation!$A$17))))),IF(Modélisation!$B$10=7,IF(C216&gt;=Modélisation!$B$23,Modélisation!$A$23,IF(C216&gt;=Modélisation!$B$22,Modélisation!$A$22,IF(C216&gt;=Modélisation!$B$21,Modélisation!$A$21,IF(C216&gt;=Modélisation!$B$20,Modélisation!$A$20,IF(C216&gt;=Modélisation!$B$19,Modélisation!$A$19,IF(C216&gt;=Modélisation!$B$18,Modélisation!$A$18,Modélisation!$A$17))))))))))))</f>
        <v/>
      </c>
      <c r="F216" s="1" t="str">
        <f>IF(ISBLANK(C216),"",VLOOKUP(E216,Modélisation!$A$17:$H$23,8,FALSE))</f>
        <v/>
      </c>
      <c r="G216" s="4" t="str">
        <f>IF(ISBLANK(C216),"",IF(Modélisation!$B$3="Oui",IF(D216=Liste!$F$2,0%,VLOOKUP(D216,Modélisation!$A$69:$B$86,2,FALSE)),""))</f>
        <v/>
      </c>
      <c r="H216" s="1" t="str">
        <f>IF(ISBLANK(C216),"",IF(Modélisation!$B$3="Oui",F216*(1-G216),F216))</f>
        <v/>
      </c>
    </row>
    <row r="217" spans="1:8" x14ac:dyDescent="0.35">
      <c r="A217" s="2">
        <v>216</v>
      </c>
      <c r="B217" s="36"/>
      <c r="C217" s="39"/>
      <c r="D217" s="37"/>
      <c r="E217" s="1" t="str">
        <f>IF(ISBLANK(C217),"",IF(Modélisation!$B$10=3,IF(C217&gt;=Modélisation!$B$19,Modélisation!$A$19,IF(C217&gt;=Modélisation!$B$18,Modélisation!$A$18,Modélisation!$A$17)),IF(Modélisation!$B$10=4,IF(C217&gt;=Modélisation!$B$20,Modélisation!$A$20,IF(C217&gt;=Modélisation!$B$19,Modélisation!$A$19,IF(C217&gt;=Modélisation!$B$18,Modélisation!$A$18,Modélisation!$A$17))),IF(Modélisation!$B$10=5,IF(C217&gt;=Modélisation!$B$21,Modélisation!$A$21,IF(C217&gt;=Modélisation!$B$20,Modélisation!$A$20,IF(C217&gt;=Modélisation!$B$19,Modélisation!$A$19,IF(C217&gt;=Modélisation!$B$18,Modélisation!$A$18,Modélisation!$A$17)))),IF(Modélisation!$B$10=6,IF(C217&gt;=Modélisation!$B$22,Modélisation!$A$22,IF(C217&gt;=Modélisation!$B$21,Modélisation!$A$21,IF(C217&gt;=Modélisation!$B$20,Modélisation!$A$20,IF(C217&gt;=Modélisation!$B$19,Modélisation!$A$19,IF(C217&gt;=Modélisation!$B$18,Modélisation!$A$18,Modélisation!$A$17))))),IF(Modélisation!$B$10=7,IF(C217&gt;=Modélisation!$B$23,Modélisation!$A$23,IF(C217&gt;=Modélisation!$B$22,Modélisation!$A$22,IF(C217&gt;=Modélisation!$B$21,Modélisation!$A$21,IF(C217&gt;=Modélisation!$B$20,Modélisation!$A$20,IF(C217&gt;=Modélisation!$B$19,Modélisation!$A$19,IF(C217&gt;=Modélisation!$B$18,Modélisation!$A$18,Modélisation!$A$17))))))))))))</f>
        <v/>
      </c>
      <c r="F217" s="1" t="str">
        <f>IF(ISBLANK(C217),"",VLOOKUP(E217,Modélisation!$A$17:$H$23,8,FALSE))</f>
        <v/>
      </c>
      <c r="G217" s="4" t="str">
        <f>IF(ISBLANK(C217),"",IF(Modélisation!$B$3="Oui",IF(D217=Liste!$F$2,0%,VLOOKUP(D217,Modélisation!$A$69:$B$86,2,FALSE)),""))</f>
        <v/>
      </c>
      <c r="H217" s="1" t="str">
        <f>IF(ISBLANK(C217),"",IF(Modélisation!$B$3="Oui",F217*(1-G217),F217))</f>
        <v/>
      </c>
    </row>
    <row r="218" spans="1:8" x14ac:dyDescent="0.35">
      <c r="A218" s="2">
        <v>217</v>
      </c>
      <c r="B218" s="36"/>
      <c r="C218" s="39"/>
      <c r="D218" s="37"/>
      <c r="E218" s="1" t="str">
        <f>IF(ISBLANK(C218),"",IF(Modélisation!$B$10=3,IF(C218&gt;=Modélisation!$B$19,Modélisation!$A$19,IF(C218&gt;=Modélisation!$B$18,Modélisation!$A$18,Modélisation!$A$17)),IF(Modélisation!$B$10=4,IF(C218&gt;=Modélisation!$B$20,Modélisation!$A$20,IF(C218&gt;=Modélisation!$B$19,Modélisation!$A$19,IF(C218&gt;=Modélisation!$B$18,Modélisation!$A$18,Modélisation!$A$17))),IF(Modélisation!$B$10=5,IF(C218&gt;=Modélisation!$B$21,Modélisation!$A$21,IF(C218&gt;=Modélisation!$B$20,Modélisation!$A$20,IF(C218&gt;=Modélisation!$B$19,Modélisation!$A$19,IF(C218&gt;=Modélisation!$B$18,Modélisation!$A$18,Modélisation!$A$17)))),IF(Modélisation!$B$10=6,IF(C218&gt;=Modélisation!$B$22,Modélisation!$A$22,IF(C218&gt;=Modélisation!$B$21,Modélisation!$A$21,IF(C218&gt;=Modélisation!$B$20,Modélisation!$A$20,IF(C218&gt;=Modélisation!$B$19,Modélisation!$A$19,IF(C218&gt;=Modélisation!$B$18,Modélisation!$A$18,Modélisation!$A$17))))),IF(Modélisation!$B$10=7,IF(C218&gt;=Modélisation!$B$23,Modélisation!$A$23,IF(C218&gt;=Modélisation!$B$22,Modélisation!$A$22,IF(C218&gt;=Modélisation!$B$21,Modélisation!$A$21,IF(C218&gt;=Modélisation!$B$20,Modélisation!$A$20,IF(C218&gt;=Modélisation!$B$19,Modélisation!$A$19,IF(C218&gt;=Modélisation!$B$18,Modélisation!$A$18,Modélisation!$A$17))))))))))))</f>
        <v/>
      </c>
      <c r="F218" s="1" t="str">
        <f>IF(ISBLANK(C218),"",VLOOKUP(E218,Modélisation!$A$17:$H$23,8,FALSE))</f>
        <v/>
      </c>
      <c r="G218" s="4" t="str">
        <f>IF(ISBLANK(C218),"",IF(Modélisation!$B$3="Oui",IF(D218=Liste!$F$2,0%,VLOOKUP(D218,Modélisation!$A$69:$B$86,2,FALSE)),""))</f>
        <v/>
      </c>
      <c r="H218" s="1" t="str">
        <f>IF(ISBLANK(C218),"",IF(Modélisation!$B$3="Oui",F218*(1-G218),F218))</f>
        <v/>
      </c>
    </row>
    <row r="219" spans="1:8" x14ac:dyDescent="0.35">
      <c r="A219" s="2">
        <v>218</v>
      </c>
      <c r="B219" s="36"/>
      <c r="C219" s="39"/>
      <c r="D219" s="37"/>
      <c r="E219" s="1" t="str">
        <f>IF(ISBLANK(C219),"",IF(Modélisation!$B$10=3,IF(C219&gt;=Modélisation!$B$19,Modélisation!$A$19,IF(C219&gt;=Modélisation!$B$18,Modélisation!$A$18,Modélisation!$A$17)),IF(Modélisation!$B$10=4,IF(C219&gt;=Modélisation!$B$20,Modélisation!$A$20,IF(C219&gt;=Modélisation!$B$19,Modélisation!$A$19,IF(C219&gt;=Modélisation!$B$18,Modélisation!$A$18,Modélisation!$A$17))),IF(Modélisation!$B$10=5,IF(C219&gt;=Modélisation!$B$21,Modélisation!$A$21,IF(C219&gt;=Modélisation!$B$20,Modélisation!$A$20,IF(C219&gt;=Modélisation!$B$19,Modélisation!$A$19,IF(C219&gt;=Modélisation!$B$18,Modélisation!$A$18,Modélisation!$A$17)))),IF(Modélisation!$B$10=6,IF(C219&gt;=Modélisation!$B$22,Modélisation!$A$22,IF(C219&gt;=Modélisation!$B$21,Modélisation!$A$21,IF(C219&gt;=Modélisation!$B$20,Modélisation!$A$20,IF(C219&gt;=Modélisation!$B$19,Modélisation!$A$19,IF(C219&gt;=Modélisation!$B$18,Modélisation!$A$18,Modélisation!$A$17))))),IF(Modélisation!$B$10=7,IF(C219&gt;=Modélisation!$B$23,Modélisation!$A$23,IF(C219&gt;=Modélisation!$B$22,Modélisation!$A$22,IF(C219&gt;=Modélisation!$B$21,Modélisation!$A$21,IF(C219&gt;=Modélisation!$B$20,Modélisation!$A$20,IF(C219&gt;=Modélisation!$B$19,Modélisation!$A$19,IF(C219&gt;=Modélisation!$B$18,Modélisation!$A$18,Modélisation!$A$17))))))))))))</f>
        <v/>
      </c>
      <c r="F219" s="1" t="str">
        <f>IF(ISBLANK(C219),"",VLOOKUP(E219,Modélisation!$A$17:$H$23,8,FALSE))</f>
        <v/>
      </c>
      <c r="G219" s="4" t="str">
        <f>IF(ISBLANK(C219),"",IF(Modélisation!$B$3="Oui",IF(D219=Liste!$F$2,0%,VLOOKUP(D219,Modélisation!$A$69:$B$86,2,FALSE)),""))</f>
        <v/>
      </c>
      <c r="H219" s="1" t="str">
        <f>IF(ISBLANK(C219),"",IF(Modélisation!$B$3="Oui",F219*(1-G219),F219))</f>
        <v/>
      </c>
    </row>
    <row r="220" spans="1:8" x14ac:dyDescent="0.35">
      <c r="A220" s="2">
        <v>219</v>
      </c>
      <c r="B220" s="36"/>
      <c r="C220" s="39"/>
      <c r="D220" s="37"/>
      <c r="E220" s="1" t="str">
        <f>IF(ISBLANK(C220),"",IF(Modélisation!$B$10=3,IF(C220&gt;=Modélisation!$B$19,Modélisation!$A$19,IF(C220&gt;=Modélisation!$B$18,Modélisation!$A$18,Modélisation!$A$17)),IF(Modélisation!$B$10=4,IF(C220&gt;=Modélisation!$B$20,Modélisation!$A$20,IF(C220&gt;=Modélisation!$B$19,Modélisation!$A$19,IF(C220&gt;=Modélisation!$B$18,Modélisation!$A$18,Modélisation!$A$17))),IF(Modélisation!$B$10=5,IF(C220&gt;=Modélisation!$B$21,Modélisation!$A$21,IF(C220&gt;=Modélisation!$B$20,Modélisation!$A$20,IF(C220&gt;=Modélisation!$B$19,Modélisation!$A$19,IF(C220&gt;=Modélisation!$B$18,Modélisation!$A$18,Modélisation!$A$17)))),IF(Modélisation!$B$10=6,IF(C220&gt;=Modélisation!$B$22,Modélisation!$A$22,IF(C220&gt;=Modélisation!$B$21,Modélisation!$A$21,IF(C220&gt;=Modélisation!$B$20,Modélisation!$A$20,IF(C220&gt;=Modélisation!$B$19,Modélisation!$A$19,IF(C220&gt;=Modélisation!$B$18,Modélisation!$A$18,Modélisation!$A$17))))),IF(Modélisation!$B$10=7,IF(C220&gt;=Modélisation!$B$23,Modélisation!$A$23,IF(C220&gt;=Modélisation!$B$22,Modélisation!$A$22,IF(C220&gt;=Modélisation!$B$21,Modélisation!$A$21,IF(C220&gt;=Modélisation!$B$20,Modélisation!$A$20,IF(C220&gt;=Modélisation!$B$19,Modélisation!$A$19,IF(C220&gt;=Modélisation!$B$18,Modélisation!$A$18,Modélisation!$A$17))))))))))))</f>
        <v/>
      </c>
      <c r="F220" s="1" t="str">
        <f>IF(ISBLANK(C220),"",VLOOKUP(E220,Modélisation!$A$17:$H$23,8,FALSE))</f>
        <v/>
      </c>
      <c r="G220" s="4" t="str">
        <f>IF(ISBLANK(C220),"",IF(Modélisation!$B$3="Oui",IF(D220=Liste!$F$2,0%,VLOOKUP(D220,Modélisation!$A$69:$B$86,2,FALSE)),""))</f>
        <v/>
      </c>
      <c r="H220" s="1" t="str">
        <f>IF(ISBLANK(C220),"",IF(Modélisation!$B$3="Oui",F220*(1-G220),F220))</f>
        <v/>
      </c>
    </row>
    <row r="221" spans="1:8" x14ac:dyDescent="0.35">
      <c r="A221" s="2">
        <v>220</v>
      </c>
      <c r="B221" s="36"/>
      <c r="C221" s="39"/>
      <c r="D221" s="37"/>
      <c r="E221" s="1" t="str">
        <f>IF(ISBLANK(C221),"",IF(Modélisation!$B$10=3,IF(C221&gt;=Modélisation!$B$19,Modélisation!$A$19,IF(C221&gt;=Modélisation!$B$18,Modélisation!$A$18,Modélisation!$A$17)),IF(Modélisation!$B$10=4,IF(C221&gt;=Modélisation!$B$20,Modélisation!$A$20,IF(C221&gt;=Modélisation!$B$19,Modélisation!$A$19,IF(C221&gt;=Modélisation!$B$18,Modélisation!$A$18,Modélisation!$A$17))),IF(Modélisation!$B$10=5,IF(C221&gt;=Modélisation!$B$21,Modélisation!$A$21,IF(C221&gt;=Modélisation!$B$20,Modélisation!$A$20,IF(C221&gt;=Modélisation!$B$19,Modélisation!$A$19,IF(C221&gt;=Modélisation!$B$18,Modélisation!$A$18,Modélisation!$A$17)))),IF(Modélisation!$B$10=6,IF(C221&gt;=Modélisation!$B$22,Modélisation!$A$22,IF(C221&gt;=Modélisation!$B$21,Modélisation!$A$21,IF(C221&gt;=Modélisation!$B$20,Modélisation!$A$20,IF(C221&gt;=Modélisation!$B$19,Modélisation!$A$19,IF(C221&gt;=Modélisation!$B$18,Modélisation!$A$18,Modélisation!$A$17))))),IF(Modélisation!$B$10=7,IF(C221&gt;=Modélisation!$B$23,Modélisation!$A$23,IF(C221&gt;=Modélisation!$B$22,Modélisation!$A$22,IF(C221&gt;=Modélisation!$B$21,Modélisation!$A$21,IF(C221&gt;=Modélisation!$B$20,Modélisation!$A$20,IF(C221&gt;=Modélisation!$B$19,Modélisation!$A$19,IF(C221&gt;=Modélisation!$B$18,Modélisation!$A$18,Modélisation!$A$17))))))))))))</f>
        <v/>
      </c>
      <c r="F221" s="1" t="str">
        <f>IF(ISBLANK(C221),"",VLOOKUP(E221,Modélisation!$A$17:$H$23,8,FALSE))</f>
        <v/>
      </c>
      <c r="G221" s="4" t="str">
        <f>IF(ISBLANK(C221),"",IF(Modélisation!$B$3="Oui",IF(D221=Liste!$F$2,0%,VLOOKUP(D221,Modélisation!$A$69:$B$86,2,FALSE)),""))</f>
        <v/>
      </c>
      <c r="H221" s="1" t="str">
        <f>IF(ISBLANK(C221),"",IF(Modélisation!$B$3="Oui",F221*(1-G221),F221))</f>
        <v/>
      </c>
    </row>
    <row r="222" spans="1:8" x14ac:dyDescent="0.35">
      <c r="A222" s="2">
        <v>221</v>
      </c>
      <c r="B222" s="36"/>
      <c r="C222" s="39"/>
      <c r="D222" s="37"/>
      <c r="E222" s="1" t="str">
        <f>IF(ISBLANK(C222),"",IF(Modélisation!$B$10=3,IF(C222&gt;=Modélisation!$B$19,Modélisation!$A$19,IF(C222&gt;=Modélisation!$B$18,Modélisation!$A$18,Modélisation!$A$17)),IF(Modélisation!$B$10=4,IF(C222&gt;=Modélisation!$B$20,Modélisation!$A$20,IF(C222&gt;=Modélisation!$B$19,Modélisation!$A$19,IF(C222&gt;=Modélisation!$B$18,Modélisation!$A$18,Modélisation!$A$17))),IF(Modélisation!$B$10=5,IF(C222&gt;=Modélisation!$B$21,Modélisation!$A$21,IF(C222&gt;=Modélisation!$B$20,Modélisation!$A$20,IF(C222&gt;=Modélisation!$B$19,Modélisation!$A$19,IF(C222&gt;=Modélisation!$B$18,Modélisation!$A$18,Modélisation!$A$17)))),IF(Modélisation!$B$10=6,IF(C222&gt;=Modélisation!$B$22,Modélisation!$A$22,IF(C222&gt;=Modélisation!$B$21,Modélisation!$A$21,IF(C222&gt;=Modélisation!$B$20,Modélisation!$A$20,IF(C222&gt;=Modélisation!$B$19,Modélisation!$A$19,IF(C222&gt;=Modélisation!$B$18,Modélisation!$A$18,Modélisation!$A$17))))),IF(Modélisation!$B$10=7,IF(C222&gt;=Modélisation!$B$23,Modélisation!$A$23,IF(C222&gt;=Modélisation!$B$22,Modélisation!$A$22,IF(C222&gt;=Modélisation!$B$21,Modélisation!$A$21,IF(C222&gt;=Modélisation!$B$20,Modélisation!$A$20,IF(C222&gt;=Modélisation!$B$19,Modélisation!$A$19,IF(C222&gt;=Modélisation!$B$18,Modélisation!$A$18,Modélisation!$A$17))))))))))))</f>
        <v/>
      </c>
      <c r="F222" s="1" t="str">
        <f>IF(ISBLANK(C222),"",VLOOKUP(E222,Modélisation!$A$17:$H$23,8,FALSE))</f>
        <v/>
      </c>
      <c r="G222" s="4" t="str">
        <f>IF(ISBLANK(C222),"",IF(Modélisation!$B$3="Oui",IF(D222=Liste!$F$2,0%,VLOOKUP(D222,Modélisation!$A$69:$B$86,2,FALSE)),""))</f>
        <v/>
      </c>
      <c r="H222" s="1" t="str">
        <f>IF(ISBLANK(C222),"",IF(Modélisation!$B$3="Oui",F222*(1-G222),F222))</f>
        <v/>
      </c>
    </row>
    <row r="223" spans="1:8" x14ac:dyDescent="0.35">
      <c r="A223" s="2">
        <v>222</v>
      </c>
      <c r="B223" s="36"/>
      <c r="C223" s="39"/>
      <c r="D223" s="37"/>
      <c r="E223" s="1" t="str">
        <f>IF(ISBLANK(C223),"",IF(Modélisation!$B$10=3,IF(C223&gt;=Modélisation!$B$19,Modélisation!$A$19,IF(C223&gt;=Modélisation!$B$18,Modélisation!$A$18,Modélisation!$A$17)),IF(Modélisation!$B$10=4,IF(C223&gt;=Modélisation!$B$20,Modélisation!$A$20,IF(C223&gt;=Modélisation!$B$19,Modélisation!$A$19,IF(C223&gt;=Modélisation!$B$18,Modélisation!$A$18,Modélisation!$A$17))),IF(Modélisation!$B$10=5,IF(C223&gt;=Modélisation!$B$21,Modélisation!$A$21,IF(C223&gt;=Modélisation!$B$20,Modélisation!$A$20,IF(C223&gt;=Modélisation!$B$19,Modélisation!$A$19,IF(C223&gt;=Modélisation!$B$18,Modélisation!$A$18,Modélisation!$A$17)))),IF(Modélisation!$B$10=6,IF(C223&gt;=Modélisation!$B$22,Modélisation!$A$22,IF(C223&gt;=Modélisation!$B$21,Modélisation!$A$21,IF(C223&gt;=Modélisation!$B$20,Modélisation!$A$20,IF(C223&gt;=Modélisation!$B$19,Modélisation!$A$19,IF(C223&gt;=Modélisation!$B$18,Modélisation!$A$18,Modélisation!$A$17))))),IF(Modélisation!$B$10=7,IF(C223&gt;=Modélisation!$B$23,Modélisation!$A$23,IF(C223&gt;=Modélisation!$B$22,Modélisation!$A$22,IF(C223&gt;=Modélisation!$B$21,Modélisation!$A$21,IF(C223&gt;=Modélisation!$B$20,Modélisation!$A$20,IF(C223&gt;=Modélisation!$B$19,Modélisation!$A$19,IF(C223&gt;=Modélisation!$B$18,Modélisation!$A$18,Modélisation!$A$17))))))))))))</f>
        <v/>
      </c>
      <c r="F223" s="1" t="str">
        <f>IF(ISBLANK(C223),"",VLOOKUP(E223,Modélisation!$A$17:$H$23,8,FALSE))</f>
        <v/>
      </c>
      <c r="G223" s="4" t="str">
        <f>IF(ISBLANK(C223),"",IF(Modélisation!$B$3="Oui",IF(D223=Liste!$F$2,0%,VLOOKUP(D223,Modélisation!$A$69:$B$86,2,FALSE)),""))</f>
        <v/>
      </c>
      <c r="H223" s="1" t="str">
        <f>IF(ISBLANK(C223),"",IF(Modélisation!$B$3="Oui",F223*(1-G223),F223))</f>
        <v/>
      </c>
    </row>
    <row r="224" spans="1:8" x14ac:dyDescent="0.35">
      <c r="A224" s="2">
        <v>223</v>
      </c>
      <c r="B224" s="36"/>
      <c r="C224" s="39"/>
      <c r="D224" s="37"/>
      <c r="E224" s="1" t="str">
        <f>IF(ISBLANK(C224),"",IF(Modélisation!$B$10=3,IF(C224&gt;=Modélisation!$B$19,Modélisation!$A$19,IF(C224&gt;=Modélisation!$B$18,Modélisation!$A$18,Modélisation!$A$17)),IF(Modélisation!$B$10=4,IF(C224&gt;=Modélisation!$B$20,Modélisation!$A$20,IF(C224&gt;=Modélisation!$B$19,Modélisation!$A$19,IF(C224&gt;=Modélisation!$B$18,Modélisation!$A$18,Modélisation!$A$17))),IF(Modélisation!$B$10=5,IF(C224&gt;=Modélisation!$B$21,Modélisation!$A$21,IF(C224&gt;=Modélisation!$B$20,Modélisation!$A$20,IF(C224&gt;=Modélisation!$B$19,Modélisation!$A$19,IF(C224&gt;=Modélisation!$B$18,Modélisation!$A$18,Modélisation!$A$17)))),IF(Modélisation!$B$10=6,IF(C224&gt;=Modélisation!$B$22,Modélisation!$A$22,IF(C224&gt;=Modélisation!$B$21,Modélisation!$A$21,IF(C224&gt;=Modélisation!$B$20,Modélisation!$A$20,IF(C224&gt;=Modélisation!$B$19,Modélisation!$A$19,IF(C224&gt;=Modélisation!$B$18,Modélisation!$A$18,Modélisation!$A$17))))),IF(Modélisation!$B$10=7,IF(C224&gt;=Modélisation!$B$23,Modélisation!$A$23,IF(C224&gt;=Modélisation!$B$22,Modélisation!$A$22,IF(C224&gt;=Modélisation!$B$21,Modélisation!$A$21,IF(C224&gt;=Modélisation!$B$20,Modélisation!$A$20,IF(C224&gt;=Modélisation!$B$19,Modélisation!$A$19,IF(C224&gt;=Modélisation!$B$18,Modélisation!$A$18,Modélisation!$A$17))))))))))))</f>
        <v/>
      </c>
      <c r="F224" s="1" t="str">
        <f>IF(ISBLANK(C224),"",VLOOKUP(E224,Modélisation!$A$17:$H$23,8,FALSE))</f>
        <v/>
      </c>
      <c r="G224" s="4" t="str">
        <f>IF(ISBLANK(C224),"",IF(Modélisation!$B$3="Oui",IF(D224=Liste!$F$2,0%,VLOOKUP(D224,Modélisation!$A$69:$B$86,2,FALSE)),""))</f>
        <v/>
      </c>
      <c r="H224" s="1" t="str">
        <f>IF(ISBLANK(C224),"",IF(Modélisation!$B$3="Oui",F224*(1-G224),F224))</f>
        <v/>
      </c>
    </row>
    <row r="225" spans="1:8" x14ac:dyDescent="0.35">
      <c r="A225" s="2">
        <v>224</v>
      </c>
      <c r="B225" s="36"/>
      <c r="C225" s="39"/>
      <c r="D225" s="37"/>
      <c r="E225" s="1" t="str">
        <f>IF(ISBLANK(C225),"",IF(Modélisation!$B$10=3,IF(C225&gt;=Modélisation!$B$19,Modélisation!$A$19,IF(C225&gt;=Modélisation!$B$18,Modélisation!$A$18,Modélisation!$A$17)),IF(Modélisation!$B$10=4,IF(C225&gt;=Modélisation!$B$20,Modélisation!$A$20,IF(C225&gt;=Modélisation!$B$19,Modélisation!$A$19,IF(C225&gt;=Modélisation!$B$18,Modélisation!$A$18,Modélisation!$A$17))),IF(Modélisation!$B$10=5,IF(C225&gt;=Modélisation!$B$21,Modélisation!$A$21,IF(C225&gt;=Modélisation!$B$20,Modélisation!$A$20,IF(C225&gt;=Modélisation!$B$19,Modélisation!$A$19,IF(C225&gt;=Modélisation!$B$18,Modélisation!$A$18,Modélisation!$A$17)))),IF(Modélisation!$B$10=6,IF(C225&gt;=Modélisation!$B$22,Modélisation!$A$22,IF(C225&gt;=Modélisation!$B$21,Modélisation!$A$21,IF(C225&gt;=Modélisation!$B$20,Modélisation!$A$20,IF(C225&gt;=Modélisation!$B$19,Modélisation!$A$19,IF(C225&gt;=Modélisation!$B$18,Modélisation!$A$18,Modélisation!$A$17))))),IF(Modélisation!$B$10=7,IF(C225&gt;=Modélisation!$B$23,Modélisation!$A$23,IF(C225&gt;=Modélisation!$B$22,Modélisation!$A$22,IF(C225&gt;=Modélisation!$B$21,Modélisation!$A$21,IF(C225&gt;=Modélisation!$B$20,Modélisation!$A$20,IF(C225&gt;=Modélisation!$B$19,Modélisation!$A$19,IF(C225&gt;=Modélisation!$B$18,Modélisation!$A$18,Modélisation!$A$17))))))))))))</f>
        <v/>
      </c>
      <c r="F225" s="1" t="str">
        <f>IF(ISBLANK(C225),"",VLOOKUP(E225,Modélisation!$A$17:$H$23,8,FALSE))</f>
        <v/>
      </c>
      <c r="G225" s="4" t="str">
        <f>IF(ISBLANK(C225),"",IF(Modélisation!$B$3="Oui",IF(D225=Liste!$F$2,0%,VLOOKUP(D225,Modélisation!$A$69:$B$86,2,FALSE)),""))</f>
        <v/>
      </c>
      <c r="H225" s="1" t="str">
        <f>IF(ISBLANK(C225),"",IF(Modélisation!$B$3="Oui",F225*(1-G225),F225))</f>
        <v/>
      </c>
    </row>
    <row r="226" spans="1:8" x14ac:dyDescent="0.35">
      <c r="A226" s="2">
        <v>225</v>
      </c>
      <c r="B226" s="36"/>
      <c r="C226" s="39"/>
      <c r="D226" s="37"/>
      <c r="E226" s="1" t="str">
        <f>IF(ISBLANK(C226),"",IF(Modélisation!$B$10=3,IF(C226&gt;=Modélisation!$B$19,Modélisation!$A$19,IF(C226&gt;=Modélisation!$B$18,Modélisation!$A$18,Modélisation!$A$17)),IF(Modélisation!$B$10=4,IF(C226&gt;=Modélisation!$B$20,Modélisation!$A$20,IF(C226&gt;=Modélisation!$B$19,Modélisation!$A$19,IF(C226&gt;=Modélisation!$B$18,Modélisation!$A$18,Modélisation!$A$17))),IF(Modélisation!$B$10=5,IF(C226&gt;=Modélisation!$B$21,Modélisation!$A$21,IF(C226&gt;=Modélisation!$B$20,Modélisation!$A$20,IF(C226&gt;=Modélisation!$B$19,Modélisation!$A$19,IF(C226&gt;=Modélisation!$B$18,Modélisation!$A$18,Modélisation!$A$17)))),IF(Modélisation!$B$10=6,IF(C226&gt;=Modélisation!$B$22,Modélisation!$A$22,IF(C226&gt;=Modélisation!$B$21,Modélisation!$A$21,IF(C226&gt;=Modélisation!$B$20,Modélisation!$A$20,IF(C226&gt;=Modélisation!$B$19,Modélisation!$A$19,IF(C226&gt;=Modélisation!$B$18,Modélisation!$A$18,Modélisation!$A$17))))),IF(Modélisation!$B$10=7,IF(C226&gt;=Modélisation!$B$23,Modélisation!$A$23,IF(C226&gt;=Modélisation!$B$22,Modélisation!$A$22,IF(C226&gt;=Modélisation!$B$21,Modélisation!$A$21,IF(C226&gt;=Modélisation!$B$20,Modélisation!$A$20,IF(C226&gt;=Modélisation!$B$19,Modélisation!$A$19,IF(C226&gt;=Modélisation!$B$18,Modélisation!$A$18,Modélisation!$A$17))))))))))))</f>
        <v/>
      </c>
      <c r="F226" s="1" t="str">
        <f>IF(ISBLANK(C226),"",VLOOKUP(E226,Modélisation!$A$17:$H$23,8,FALSE))</f>
        <v/>
      </c>
      <c r="G226" s="4" t="str">
        <f>IF(ISBLANK(C226),"",IF(Modélisation!$B$3="Oui",IF(D226=Liste!$F$2,0%,VLOOKUP(D226,Modélisation!$A$69:$B$86,2,FALSE)),""))</f>
        <v/>
      </c>
      <c r="H226" s="1" t="str">
        <f>IF(ISBLANK(C226),"",IF(Modélisation!$B$3="Oui",F226*(1-G226),F226))</f>
        <v/>
      </c>
    </row>
    <row r="227" spans="1:8" x14ac:dyDescent="0.35">
      <c r="A227" s="2">
        <v>226</v>
      </c>
      <c r="B227" s="36"/>
      <c r="C227" s="39"/>
      <c r="D227" s="37"/>
      <c r="E227" s="1" t="str">
        <f>IF(ISBLANK(C227),"",IF(Modélisation!$B$10=3,IF(C227&gt;=Modélisation!$B$19,Modélisation!$A$19,IF(C227&gt;=Modélisation!$B$18,Modélisation!$A$18,Modélisation!$A$17)),IF(Modélisation!$B$10=4,IF(C227&gt;=Modélisation!$B$20,Modélisation!$A$20,IF(C227&gt;=Modélisation!$B$19,Modélisation!$A$19,IF(C227&gt;=Modélisation!$B$18,Modélisation!$A$18,Modélisation!$A$17))),IF(Modélisation!$B$10=5,IF(C227&gt;=Modélisation!$B$21,Modélisation!$A$21,IF(C227&gt;=Modélisation!$B$20,Modélisation!$A$20,IF(C227&gt;=Modélisation!$B$19,Modélisation!$A$19,IF(C227&gt;=Modélisation!$B$18,Modélisation!$A$18,Modélisation!$A$17)))),IF(Modélisation!$B$10=6,IF(C227&gt;=Modélisation!$B$22,Modélisation!$A$22,IF(C227&gt;=Modélisation!$B$21,Modélisation!$A$21,IF(C227&gt;=Modélisation!$B$20,Modélisation!$A$20,IF(C227&gt;=Modélisation!$B$19,Modélisation!$A$19,IF(C227&gt;=Modélisation!$B$18,Modélisation!$A$18,Modélisation!$A$17))))),IF(Modélisation!$B$10=7,IF(C227&gt;=Modélisation!$B$23,Modélisation!$A$23,IF(C227&gt;=Modélisation!$B$22,Modélisation!$A$22,IF(C227&gt;=Modélisation!$B$21,Modélisation!$A$21,IF(C227&gt;=Modélisation!$B$20,Modélisation!$A$20,IF(C227&gt;=Modélisation!$B$19,Modélisation!$A$19,IF(C227&gt;=Modélisation!$B$18,Modélisation!$A$18,Modélisation!$A$17))))))))))))</f>
        <v/>
      </c>
      <c r="F227" s="1" t="str">
        <f>IF(ISBLANK(C227),"",VLOOKUP(E227,Modélisation!$A$17:$H$23,8,FALSE))</f>
        <v/>
      </c>
      <c r="G227" s="4" t="str">
        <f>IF(ISBLANK(C227),"",IF(Modélisation!$B$3="Oui",IF(D227=Liste!$F$2,0%,VLOOKUP(D227,Modélisation!$A$69:$B$86,2,FALSE)),""))</f>
        <v/>
      </c>
      <c r="H227" s="1" t="str">
        <f>IF(ISBLANK(C227),"",IF(Modélisation!$B$3="Oui",F227*(1-G227),F227))</f>
        <v/>
      </c>
    </row>
    <row r="228" spans="1:8" x14ac:dyDescent="0.35">
      <c r="A228" s="2">
        <v>227</v>
      </c>
      <c r="B228" s="36"/>
      <c r="C228" s="39"/>
      <c r="D228" s="37"/>
      <c r="E228" s="1" t="str">
        <f>IF(ISBLANK(C228),"",IF(Modélisation!$B$10=3,IF(C228&gt;=Modélisation!$B$19,Modélisation!$A$19,IF(C228&gt;=Modélisation!$B$18,Modélisation!$A$18,Modélisation!$A$17)),IF(Modélisation!$B$10=4,IF(C228&gt;=Modélisation!$B$20,Modélisation!$A$20,IF(C228&gt;=Modélisation!$B$19,Modélisation!$A$19,IF(C228&gt;=Modélisation!$B$18,Modélisation!$A$18,Modélisation!$A$17))),IF(Modélisation!$B$10=5,IF(C228&gt;=Modélisation!$B$21,Modélisation!$A$21,IF(C228&gt;=Modélisation!$B$20,Modélisation!$A$20,IF(C228&gt;=Modélisation!$B$19,Modélisation!$A$19,IF(C228&gt;=Modélisation!$B$18,Modélisation!$A$18,Modélisation!$A$17)))),IF(Modélisation!$B$10=6,IF(C228&gt;=Modélisation!$B$22,Modélisation!$A$22,IF(C228&gt;=Modélisation!$B$21,Modélisation!$A$21,IF(C228&gt;=Modélisation!$B$20,Modélisation!$A$20,IF(C228&gt;=Modélisation!$B$19,Modélisation!$A$19,IF(C228&gt;=Modélisation!$B$18,Modélisation!$A$18,Modélisation!$A$17))))),IF(Modélisation!$B$10=7,IF(C228&gt;=Modélisation!$B$23,Modélisation!$A$23,IF(C228&gt;=Modélisation!$B$22,Modélisation!$A$22,IF(C228&gt;=Modélisation!$B$21,Modélisation!$A$21,IF(C228&gt;=Modélisation!$B$20,Modélisation!$A$20,IF(C228&gt;=Modélisation!$B$19,Modélisation!$A$19,IF(C228&gt;=Modélisation!$B$18,Modélisation!$A$18,Modélisation!$A$17))))))))))))</f>
        <v/>
      </c>
      <c r="F228" s="1" t="str">
        <f>IF(ISBLANK(C228),"",VLOOKUP(E228,Modélisation!$A$17:$H$23,8,FALSE))</f>
        <v/>
      </c>
      <c r="G228" s="4" t="str">
        <f>IF(ISBLANK(C228),"",IF(Modélisation!$B$3="Oui",IF(D228=Liste!$F$2,0%,VLOOKUP(D228,Modélisation!$A$69:$B$86,2,FALSE)),""))</f>
        <v/>
      </c>
      <c r="H228" s="1" t="str">
        <f>IF(ISBLANK(C228),"",IF(Modélisation!$B$3="Oui",F228*(1-G228),F228))</f>
        <v/>
      </c>
    </row>
    <row r="229" spans="1:8" x14ac:dyDescent="0.35">
      <c r="A229" s="2">
        <v>228</v>
      </c>
      <c r="B229" s="36"/>
      <c r="C229" s="39"/>
      <c r="D229" s="37"/>
      <c r="E229" s="1" t="str">
        <f>IF(ISBLANK(C229),"",IF(Modélisation!$B$10=3,IF(C229&gt;=Modélisation!$B$19,Modélisation!$A$19,IF(C229&gt;=Modélisation!$B$18,Modélisation!$A$18,Modélisation!$A$17)),IF(Modélisation!$B$10=4,IF(C229&gt;=Modélisation!$B$20,Modélisation!$A$20,IF(C229&gt;=Modélisation!$B$19,Modélisation!$A$19,IF(C229&gt;=Modélisation!$B$18,Modélisation!$A$18,Modélisation!$A$17))),IF(Modélisation!$B$10=5,IF(C229&gt;=Modélisation!$B$21,Modélisation!$A$21,IF(C229&gt;=Modélisation!$B$20,Modélisation!$A$20,IF(C229&gt;=Modélisation!$B$19,Modélisation!$A$19,IF(C229&gt;=Modélisation!$B$18,Modélisation!$A$18,Modélisation!$A$17)))),IF(Modélisation!$B$10=6,IF(C229&gt;=Modélisation!$B$22,Modélisation!$A$22,IF(C229&gt;=Modélisation!$B$21,Modélisation!$A$21,IF(C229&gt;=Modélisation!$B$20,Modélisation!$A$20,IF(C229&gt;=Modélisation!$B$19,Modélisation!$A$19,IF(C229&gt;=Modélisation!$B$18,Modélisation!$A$18,Modélisation!$A$17))))),IF(Modélisation!$B$10=7,IF(C229&gt;=Modélisation!$B$23,Modélisation!$A$23,IF(C229&gt;=Modélisation!$B$22,Modélisation!$A$22,IF(C229&gt;=Modélisation!$B$21,Modélisation!$A$21,IF(C229&gt;=Modélisation!$B$20,Modélisation!$A$20,IF(C229&gt;=Modélisation!$B$19,Modélisation!$A$19,IF(C229&gt;=Modélisation!$B$18,Modélisation!$A$18,Modélisation!$A$17))))))))))))</f>
        <v/>
      </c>
      <c r="F229" s="1" t="str">
        <f>IF(ISBLANK(C229),"",VLOOKUP(E229,Modélisation!$A$17:$H$23,8,FALSE))</f>
        <v/>
      </c>
      <c r="G229" s="4" t="str">
        <f>IF(ISBLANK(C229),"",IF(Modélisation!$B$3="Oui",IF(D229=Liste!$F$2,0%,VLOOKUP(D229,Modélisation!$A$69:$B$86,2,FALSE)),""))</f>
        <v/>
      </c>
      <c r="H229" s="1" t="str">
        <f>IF(ISBLANK(C229),"",IF(Modélisation!$B$3="Oui",F229*(1-G229),F229))</f>
        <v/>
      </c>
    </row>
    <row r="230" spans="1:8" x14ac:dyDescent="0.35">
      <c r="A230" s="2">
        <v>229</v>
      </c>
      <c r="B230" s="36"/>
      <c r="C230" s="39"/>
      <c r="D230" s="37"/>
      <c r="E230" s="1" t="str">
        <f>IF(ISBLANK(C230),"",IF(Modélisation!$B$10=3,IF(C230&gt;=Modélisation!$B$19,Modélisation!$A$19,IF(C230&gt;=Modélisation!$B$18,Modélisation!$A$18,Modélisation!$A$17)),IF(Modélisation!$B$10=4,IF(C230&gt;=Modélisation!$B$20,Modélisation!$A$20,IF(C230&gt;=Modélisation!$B$19,Modélisation!$A$19,IF(C230&gt;=Modélisation!$B$18,Modélisation!$A$18,Modélisation!$A$17))),IF(Modélisation!$B$10=5,IF(C230&gt;=Modélisation!$B$21,Modélisation!$A$21,IF(C230&gt;=Modélisation!$B$20,Modélisation!$A$20,IF(C230&gt;=Modélisation!$B$19,Modélisation!$A$19,IF(C230&gt;=Modélisation!$B$18,Modélisation!$A$18,Modélisation!$A$17)))),IF(Modélisation!$B$10=6,IF(C230&gt;=Modélisation!$B$22,Modélisation!$A$22,IF(C230&gt;=Modélisation!$B$21,Modélisation!$A$21,IF(C230&gt;=Modélisation!$B$20,Modélisation!$A$20,IF(C230&gt;=Modélisation!$B$19,Modélisation!$A$19,IF(C230&gt;=Modélisation!$B$18,Modélisation!$A$18,Modélisation!$A$17))))),IF(Modélisation!$B$10=7,IF(C230&gt;=Modélisation!$B$23,Modélisation!$A$23,IF(C230&gt;=Modélisation!$B$22,Modélisation!$A$22,IF(C230&gt;=Modélisation!$B$21,Modélisation!$A$21,IF(C230&gt;=Modélisation!$B$20,Modélisation!$A$20,IF(C230&gt;=Modélisation!$B$19,Modélisation!$A$19,IF(C230&gt;=Modélisation!$B$18,Modélisation!$A$18,Modélisation!$A$17))))))))))))</f>
        <v/>
      </c>
      <c r="F230" s="1" t="str">
        <f>IF(ISBLANK(C230),"",VLOOKUP(E230,Modélisation!$A$17:$H$23,8,FALSE))</f>
        <v/>
      </c>
      <c r="G230" s="4" t="str">
        <f>IF(ISBLANK(C230),"",IF(Modélisation!$B$3="Oui",IF(D230=Liste!$F$2,0%,VLOOKUP(D230,Modélisation!$A$69:$B$86,2,FALSE)),""))</f>
        <v/>
      </c>
      <c r="H230" s="1" t="str">
        <f>IF(ISBLANK(C230),"",IF(Modélisation!$B$3="Oui",F230*(1-G230),F230))</f>
        <v/>
      </c>
    </row>
    <row r="231" spans="1:8" x14ac:dyDescent="0.35">
      <c r="A231" s="2">
        <v>230</v>
      </c>
      <c r="B231" s="36"/>
      <c r="C231" s="39"/>
      <c r="D231" s="37"/>
      <c r="E231" s="1" t="str">
        <f>IF(ISBLANK(C231),"",IF(Modélisation!$B$10=3,IF(C231&gt;=Modélisation!$B$19,Modélisation!$A$19,IF(C231&gt;=Modélisation!$B$18,Modélisation!$A$18,Modélisation!$A$17)),IF(Modélisation!$B$10=4,IF(C231&gt;=Modélisation!$B$20,Modélisation!$A$20,IF(C231&gt;=Modélisation!$B$19,Modélisation!$A$19,IF(C231&gt;=Modélisation!$B$18,Modélisation!$A$18,Modélisation!$A$17))),IF(Modélisation!$B$10=5,IF(C231&gt;=Modélisation!$B$21,Modélisation!$A$21,IF(C231&gt;=Modélisation!$B$20,Modélisation!$A$20,IF(C231&gt;=Modélisation!$B$19,Modélisation!$A$19,IF(C231&gt;=Modélisation!$B$18,Modélisation!$A$18,Modélisation!$A$17)))),IF(Modélisation!$B$10=6,IF(C231&gt;=Modélisation!$B$22,Modélisation!$A$22,IF(C231&gt;=Modélisation!$B$21,Modélisation!$A$21,IF(C231&gt;=Modélisation!$B$20,Modélisation!$A$20,IF(C231&gt;=Modélisation!$B$19,Modélisation!$A$19,IF(C231&gt;=Modélisation!$B$18,Modélisation!$A$18,Modélisation!$A$17))))),IF(Modélisation!$B$10=7,IF(C231&gt;=Modélisation!$B$23,Modélisation!$A$23,IF(C231&gt;=Modélisation!$B$22,Modélisation!$A$22,IF(C231&gt;=Modélisation!$B$21,Modélisation!$A$21,IF(C231&gt;=Modélisation!$B$20,Modélisation!$A$20,IF(C231&gt;=Modélisation!$B$19,Modélisation!$A$19,IF(C231&gt;=Modélisation!$B$18,Modélisation!$A$18,Modélisation!$A$17))))))))))))</f>
        <v/>
      </c>
      <c r="F231" s="1" t="str">
        <f>IF(ISBLANK(C231),"",VLOOKUP(E231,Modélisation!$A$17:$H$23,8,FALSE))</f>
        <v/>
      </c>
      <c r="G231" s="4" t="str">
        <f>IF(ISBLANK(C231),"",IF(Modélisation!$B$3="Oui",IF(D231=Liste!$F$2,0%,VLOOKUP(D231,Modélisation!$A$69:$B$86,2,FALSE)),""))</f>
        <v/>
      </c>
      <c r="H231" s="1" t="str">
        <f>IF(ISBLANK(C231),"",IF(Modélisation!$B$3="Oui",F231*(1-G231),F231))</f>
        <v/>
      </c>
    </row>
    <row r="232" spans="1:8" x14ac:dyDescent="0.35">
      <c r="A232" s="2">
        <v>231</v>
      </c>
      <c r="B232" s="36"/>
      <c r="C232" s="39"/>
      <c r="D232" s="37"/>
      <c r="E232" s="1" t="str">
        <f>IF(ISBLANK(C232),"",IF(Modélisation!$B$10=3,IF(C232&gt;=Modélisation!$B$19,Modélisation!$A$19,IF(C232&gt;=Modélisation!$B$18,Modélisation!$A$18,Modélisation!$A$17)),IF(Modélisation!$B$10=4,IF(C232&gt;=Modélisation!$B$20,Modélisation!$A$20,IF(C232&gt;=Modélisation!$B$19,Modélisation!$A$19,IF(C232&gt;=Modélisation!$B$18,Modélisation!$A$18,Modélisation!$A$17))),IF(Modélisation!$B$10=5,IF(C232&gt;=Modélisation!$B$21,Modélisation!$A$21,IF(C232&gt;=Modélisation!$B$20,Modélisation!$A$20,IF(C232&gt;=Modélisation!$B$19,Modélisation!$A$19,IF(C232&gt;=Modélisation!$B$18,Modélisation!$A$18,Modélisation!$A$17)))),IF(Modélisation!$B$10=6,IF(C232&gt;=Modélisation!$B$22,Modélisation!$A$22,IF(C232&gt;=Modélisation!$B$21,Modélisation!$A$21,IF(C232&gt;=Modélisation!$B$20,Modélisation!$A$20,IF(C232&gt;=Modélisation!$B$19,Modélisation!$A$19,IF(C232&gt;=Modélisation!$B$18,Modélisation!$A$18,Modélisation!$A$17))))),IF(Modélisation!$B$10=7,IF(C232&gt;=Modélisation!$B$23,Modélisation!$A$23,IF(C232&gt;=Modélisation!$B$22,Modélisation!$A$22,IF(C232&gt;=Modélisation!$B$21,Modélisation!$A$21,IF(C232&gt;=Modélisation!$B$20,Modélisation!$A$20,IF(C232&gt;=Modélisation!$B$19,Modélisation!$A$19,IF(C232&gt;=Modélisation!$B$18,Modélisation!$A$18,Modélisation!$A$17))))))))))))</f>
        <v/>
      </c>
      <c r="F232" s="1" t="str">
        <f>IF(ISBLANK(C232),"",VLOOKUP(E232,Modélisation!$A$17:$H$23,8,FALSE))</f>
        <v/>
      </c>
      <c r="G232" s="4" t="str">
        <f>IF(ISBLANK(C232),"",IF(Modélisation!$B$3="Oui",IF(D232=Liste!$F$2,0%,VLOOKUP(D232,Modélisation!$A$69:$B$86,2,FALSE)),""))</f>
        <v/>
      </c>
      <c r="H232" s="1" t="str">
        <f>IF(ISBLANK(C232),"",IF(Modélisation!$B$3="Oui",F232*(1-G232),F232))</f>
        <v/>
      </c>
    </row>
    <row r="233" spans="1:8" x14ac:dyDescent="0.35">
      <c r="A233" s="2">
        <v>232</v>
      </c>
      <c r="B233" s="36"/>
      <c r="C233" s="39"/>
      <c r="D233" s="37"/>
      <c r="E233" s="1" t="str">
        <f>IF(ISBLANK(C233),"",IF(Modélisation!$B$10=3,IF(C233&gt;=Modélisation!$B$19,Modélisation!$A$19,IF(C233&gt;=Modélisation!$B$18,Modélisation!$A$18,Modélisation!$A$17)),IF(Modélisation!$B$10=4,IF(C233&gt;=Modélisation!$B$20,Modélisation!$A$20,IF(C233&gt;=Modélisation!$B$19,Modélisation!$A$19,IF(C233&gt;=Modélisation!$B$18,Modélisation!$A$18,Modélisation!$A$17))),IF(Modélisation!$B$10=5,IF(C233&gt;=Modélisation!$B$21,Modélisation!$A$21,IF(C233&gt;=Modélisation!$B$20,Modélisation!$A$20,IF(C233&gt;=Modélisation!$B$19,Modélisation!$A$19,IF(C233&gt;=Modélisation!$B$18,Modélisation!$A$18,Modélisation!$A$17)))),IF(Modélisation!$B$10=6,IF(C233&gt;=Modélisation!$B$22,Modélisation!$A$22,IF(C233&gt;=Modélisation!$B$21,Modélisation!$A$21,IF(C233&gt;=Modélisation!$B$20,Modélisation!$A$20,IF(C233&gt;=Modélisation!$B$19,Modélisation!$A$19,IF(C233&gt;=Modélisation!$B$18,Modélisation!$A$18,Modélisation!$A$17))))),IF(Modélisation!$B$10=7,IF(C233&gt;=Modélisation!$B$23,Modélisation!$A$23,IF(C233&gt;=Modélisation!$B$22,Modélisation!$A$22,IF(C233&gt;=Modélisation!$B$21,Modélisation!$A$21,IF(C233&gt;=Modélisation!$B$20,Modélisation!$A$20,IF(C233&gt;=Modélisation!$B$19,Modélisation!$A$19,IF(C233&gt;=Modélisation!$B$18,Modélisation!$A$18,Modélisation!$A$17))))))))))))</f>
        <v/>
      </c>
      <c r="F233" s="1" t="str">
        <f>IF(ISBLANK(C233),"",VLOOKUP(E233,Modélisation!$A$17:$H$23,8,FALSE))</f>
        <v/>
      </c>
      <c r="G233" s="4" t="str">
        <f>IF(ISBLANK(C233),"",IF(Modélisation!$B$3="Oui",IF(D233=Liste!$F$2,0%,VLOOKUP(D233,Modélisation!$A$69:$B$86,2,FALSE)),""))</f>
        <v/>
      </c>
      <c r="H233" s="1" t="str">
        <f>IF(ISBLANK(C233),"",IF(Modélisation!$B$3="Oui",F233*(1-G233),F233))</f>
        <v/>
      </c>
    </row>
    <row r="234" spans="1:8" x14ac:dyDescent="0.35">
      <c r="A234" s="2">
        <v>233</v>
      </c>
      <c r="B234" s="36"/>
      <c r="C234" s="39"/>
      <c r="D234" s="37"/>
      <c r="E234" s="1" t="str">
        <f>IF(ISBLANK(C234),"",IF(Modélisation!$B$10=3,IF(C234&gt;=Modélisation!$B$19,Modélisation!$A$19,IF(C234&gt;=Modélisation!$B$18,Modélisation!$A$18,Modélisation!$A$17)),IF(Modélisation!$B$10=4,IF(C234&gt;=Modélisation!$B$20,Modélisation!$A$20,IF(C234&gt;=Modélisation!$B$19,Modélisation!$A$19,IF(C234&gt;=Modélisation!$B$18,Modélisation!$A$18,Modélisation!$A$17))),IF(Modélisation!$B$10=5,IF(C234&gt;=Modélisation!$B$21,Modélisation!$A$21,IF(C234&gt;=Modélisation!$B$20,Modélisation!$A$20,IF(C234&gt;=Modélisation!$B$19,Modélisation!$A$19,IF(C234&gt;=Modélisation!$B$18,Modélisation!$A$18,Modélisation!$A$17)))),IF(Modélisation!$B$10=6,IF(C234&gt;=Modélisation!$B$22,Modélisation!$A$22,IF(C234&gt;=Modélisation!$B$21,Modélisation!$A$21,IF(C234&gt;=Modélisation!$B$20,Modélisation!$A$20,IF(C234&gt;=Modélisation!$B$19,Modélisation!$A$19,IF(C234&gt;=Modélisation!$B$18,Modélisation!$A$18,Modélisation!$A$17))))),IF(Modélisation!$B$10=7,IF(C234&gt;=Modélisation!$B$23,Modélisation!$A$23,IF(C234&gt;=Modélisation!$B$22,Modélisation!$A$22,IF(C234&gt;=Modélisation!$B$21,Modélisation!$A$21,IF(C234&gt;=Modélisation!$B$20,Modélisation!$A$20,IF(C234&gt;=Modélisation!$B$19,Modélisation!$A$19,IF(C234&gt;=Modélisation!$B$18,Modélisation!$A$18,Modélisation!$A$17))))))))))))</f>
        <v/>
      </c>
      <c r="F234" s="1" t="str">
        <f>IF(ISBLANK(C234),"",VLOOKUP(E234,Modélisation!$A$17:$H$23,8,FALSE))</f>
        <v/>
      </c>
      <c r="G234" s="4" t="str">
        <f>IF(ISBLANK(C234),"",IF(Modélisation!$B$3="Oui",IF(D234=Liste!$F$2,0%,VLOOKUP(D234,Modélisation!$A$69:$B$86,2,FALSE)),""))</f>
        <v/>
      </c>
      <c r="H234" s="1" t="str">
        <f>IF(ISBLANK(C234),"",IF(Modélisation!$B$3="Oui",F234*(1-G234),F234))</f>
        <v/>
      </c>
    </row>
    <row r="235" spans="1:8" x14ac:dyDescent="0.35">
      <c r="A235" s="2">
        <v>234</v>
      </c>
      <c r="B235" s="36"/>
      <c r="C235" s="39"/>
      <c r="D235" s="37"/>
      <c r="E235" s="1" t="str">
        <f>IF(ISBLANK(C235),"",IF(Modélisation!$B$10=3,IF(C235&gt;=Modélisation!$B$19,Modélisation!$A$19,IF(C235&gt;=Modélisation!$B$18,Modélisation!$A$18,Modélisation!$A$17)),IF(Modélisation!$B$10=4,IF(C235&gt;=Modélisation!$B$20,Modélisation!$A$20,IF(C235&gt;=Modélisation!$B$19,Modélisation!$A$19,IF(C235&gt;=Modélisation!$B$18,Modélisation!$A$18,Modélisation!$A$17))),IF(Modélisation!$B$10=5,IF(C235&gt;=Modélisation!$B$21,Modélisation!$A$21,IF(C235&gt;=Modélisation!$B$20,Modélisation!$A$20,IF(C235&gt;=Modélisation!$B$19,Modélisation!$A$19,IF(C235&gt;=Modélisation!$B$18,Modélisation!$A$18,Modélisation!$A$17)))),IF(Modélisation!$B$10=6,IF(C235&gt;=Modélisation!$B$22,Modélisation!$A$22,IF(C235&gt;=Modélisation!$B$21,Modélisation!$A$21,IF(C235&gt;=Modélisation!$B$20,Modélisation!$A$20,IF(C235&gt;=Modélisation!$B$19,Modélisation!$A$19,IF(C235&gt;=Modélisation!$B$18,Modélisation!$A$18,Modélisation!$A$17))))),IF(Modélisation!$B$10=7,IF(C235&gt;=Modélisation!$B$23,Modélisation!$A$23,IF(C235&gt;=Modélisation!$B$22,Modélisation!$A$22,IF(C235&gt;=Modélisation!$B$21,Modélisation!$A$21,IF(C235&gt;=Modélisation!$B$20,Modélisation!$A$20,IF(C235&gt;=Modélisation!$B$19,Modélisation!$A$19,IF(C235&gt;=Modélisation!$B$18,Modélisation!$A$18,Modélisation!$A$17))))))))))))</f>
        <v/>
      </c>
      <c r="F235" s="1" t="str">
        <f>IF(ISBLANK(C235),"",VLOOKUP(E235,Modélisation!$A$17:$H$23,8,FALSE))</f>
        <v/>
      </c>
      <c r="G235" s="4" t="str">
        <f>IF(ISBLANK(C235),"",IF(Modélisation!$B$3="Oui",IF(D235=Liste!$F$2,0%,VLOOKUP(D235,Modélisation!$A$69:$B$86,2,FALSE)),""))</f>
        <v/>
      </c>
      <c r="H235" s="1" t="str">
        <f>IF(ISBLANK(C235),"",IF(Modélisation!$B$3="Oui",F235*(1-G235),F235))</f>
        <v/>
      </c>
    </row>
    <row r="236" spans="1:8" x14ac:dyDescent="0.35">
      <c r="A236" s="2">
        <v>235</v>
      </c>
      <c r="B236" s="36"/>
      <c r="C236" s="39"/>
      <c r="D236" s="37"/>
      <c r="E236" s="1" t="str">
        <f>IF(ISBLANK(C236),"",IF(Modélisation!$B$10=3,IF(C236&gt;=Modélisation!$B$19,Modélisation!$A$19,IF(C236&gt;=Modélisation!$B$18,Modélisation!$A$18,Modélisation!$A$17)),IF(Modélisation!$B$10=4,IF(C236&gt;=Modélisation!$B$20,Modélisation!$A$20,IF(C236&gt;=Modélisation!$B$19,Modélisation!$A$19,IF(C236&gt;=Modélisation!$B$18,Modélisation!$A$18,Modélisation!$A$17))),IF(Modélisation!$B$10=5,IF(C236&gt;=Modélisation!$B$21,Modélisation!$A$21,IF(C236&gt;=Modélisation!$B$20,Modélisation!$A$20,IF(C236&gt;=Modélisation!$B$19,Modélisation!$A$19,IF(C236&gt;=Modélisation!$B$18,Modélisation!$A$18,Modélisation!$A$17)))),IF(Modélisation!$B$10=6,IF(C236&gt;=Modélisation!$B$22,Modélisation!$A$22,IF(C236&gt;=Modélisation!$B$21,Modélisation!$A$21,IF(C236&gt;=Modélisation!$B$20,Modélisation!$A$20,IF(C236&gt;=Modélisation!$B$19,Modélisation!$A$19,IF(C236&gt;=Modélisation!$B$18,Modélisation!$A$18,Modélisation!$A$17))))),IF(Modélisation!$B$10=7,IF(C236&gt;=Modélisation!$B$23,Modélisation!$A$23,IF(C236&gt;=Modélisation!$B$22,Modélisation!$A$22,IF(C236&gt;=Modélisation!$B$21,Modélisation!$A$21,IF(C236&gt;=Modélisation!$B$20,Modélisation!$A$20,IF(C236&gt;=Modélisation!$B$19,Modélisation!$A$19,IF(C236&gt;=Modélisation!$B$18,Modélisation!$A$18,Modélisation!$A$17))))))))))))</f>
        <v/>
      </c>
      <c r="F236" s="1" t="str">
        <f>IF(ISBLANK(C236),"",VLOOKUP(E236,Modélisation!$A$17:$H$23,8,FALSE))</f>
        <v/>
      </c>
      <c r="G236" s="4" t="str">
        <f>IF(ISBLANK(C236),"",IF(Modélisation!$B$3="Oui",IF(D236=Liste!$F$2,0%,VLOOKUP(D236,Modélisation!$A$69:$B$86,2,FALSE)),""))</f>
        <v/>
      </c>
      <c r="H236" s="1" t="str">
        <f>IF(ISBLANK(C236),"",IF(Modélisation!$B$3="Oui",F236*(1-G236),F236))</f>
        <v/>
      </c>
    </row>
    <row r="237" spans="1:8" x14ac:dyDescent="0.35">
      <c r="A237" s="2">
        <v>236</v>
      </c>
      <c r="B237" s="36"/>
      <c r="C237" s="39"/>
      <c r="D237" s="37"/>
      <c r="E237" s="1" t="str">
        <f>IF(ISBLANK(C237),"",IF(Modélisation!$B$10=3,IF(C237&gt;=Modélisation!$B$19,Modélisation!$A$19,IF(C237&gt;=Modélisation!$B$18,Modélisation!$A$18,Modélisation!$A$17)),IF(Modélisation!$B$10=4,IF(C237&gt;=Modélisation!$B$20,Modélisation!$A$20,IF(C237&gt;=Modélisation!$B$19,Modélisation!$A$19,IF(C237&gt;=Modélisation!$B$18,Modélisation!$A$18,Modélisation!$A$17))),IF(Modélisation!$B$10=5,IF(C237&gt;=Modélisation!$B$21,Modélisation!$A$21,IF(C237&gt;=Modélisation!$B$20,Modélisation!$A$20,IF(C237&gt;=Modélisation!$B$19,Modélisation!$A$19,IF(C237&gt;=Modélisation!$B$18,Modélisation!$A$18,Modélisation!$A$17)))),IF(Modélisation!$B$10=6,IF(C237&gt;=Modélisation!$B$22,Modélisation!$A$22,IF(C237&gt;=Modélisation!$B$21,Modélisation!$A$21,IF(C237&gt;=Modélisation!$B$20,Modélisation!$A$20,IF(C237&gt;=Modélisation!$B$19,Modélisation!$A$19,IF(C237&gt;=Modélisation!$B$18,Modélisation!$A$18,Modélisation!$A$17))))),IF(Modélisation!$B$10=7,IF(C237&gt;=Modélisation!$B$23,Modélisation!$A$23,IF(C237&gt;=Modélisation!$B$22,Modélisation!$A$22,IF(C237&gt;=Modélisation!$B$21,Modélisation!$A$21,IF(C237&gt;=Modélisation!$B$20,Modélisation!$A$20,IF(C237&gt;=Modélisation!$B$19,Modélisation!$A$19,IF(C237&gt;=Modélisation!$B$18,Modélisation!$A$18,Modélisation!$A$17))))))))))))</f>
        <v/>
      </c>
      <c r="F237" s="1" t="str">
        <f>IF(ISBLANK(C237),"",VLOOKUP(E237,Modélisation!$A$17:$H$23,8,FALSE))</f>
        <v/>
      </c>
      <c r="G237" s="4" t="str">
        <f>IF(ISBLANK(C237),"",IF(Modélisation!$B$3="Oui",IF(D237=Liste!$F$2,0%,VLOOKUP(D237,Modélisation!$A$69:$B$86,2,FALSE)),""))</f>
        <v/>
      </c>
      <c r="H237" s="1" t="str">
        <f>IF(ISBLANK(C237),"",IF(Modélisation!$B$3="Oui",F237*(1-G237),F237))</f>
        <v/>
      </c>
    </row>
    <row r="238" spans="1:8" x14ac:dyDescent="0.35">
      <c r="A238" s="2">
        <v>237</v>
      </c>
      <c r="B238" s="36"/>
      <c r="C238" s="39"/>
      <c r="D238" s="37"/>
      <c r="E238" s="1" t="str">
        <f>IF(ISBLANK(C238),"",IF(Modélisation!$B$10=3,IF(C238&gt;=Modélisation!$B$19,Modélisation!$A$19,IF(C238&gt;=Modélisation!$B$18,Modélisation!$A$18,Modélisation!$A$17)),IF(Modélisation!$B$10=4,IF(C238&gt;=Modélisation!$B$20,Modélisation!$A$20,IF(C238&gt;=Modélisation!$B$19,Modélisation!$A$19,IF(C238&gt;=Modélisation!$B$18,Modélisation!$A$18,Modélisation!$A$17))),IF(Modélisation!$B$10=5,IF(C238&gt;=Modélisation!$B$21,Modélisation!$A$21,IF(C238&gt;=Modélisation!$B$20,Modélisation!$A$20,IF(C238&gt;=Modélisation!$B$19,Modélisation!$A$19,IF(C238&gt;=Modélisation!$B$18,Modélisation!$A$18,Modélisation!$A$17)))),IF(Modélisation!$B$10=6,IF(C238&gt;=Modélisation!$B$22,Modélisation!$A$22,IF(C238&gt;=Modélisation!$B$21,Modélisation!$A$21,IF(C238&gt;=Modélisation!$B$20,Modélisation!$A$20,IF(C238&gt;=Modélisation!$B$19,Modélisation!$A$19,IF(C238&gt;=Modélisation!$B$18,Modélisation!$A$18,Modélisation!$A$17))))),IF(Modélisation!$B$10=7,IF(C238&gt;=Modélisation!$B$23,Modélisation!$A$23,IF(C238&gt;=Modélisation!$B$22,Modélisation!$A$22,IF(C238&gt;=Modélisation!$B$21,Modélisation!$A$21,IF(C238&gt;=Modélisation!$B$20,Modélisation!$A$20,IF(C238&gt;=Modélisation!$B$19,Modélisation!$A$19,IF(C238&gt;=Modélisation!$B$18,Modélisation!$A$18,Modélisation!$A$17))))))))))))</f>
        <v/>
      </c>
      <c r="F238" s="1" t="str">
        <f>IF(ISBLANK(C238),"",VLOOKUP(E238,Modélisation!$A$17:$H$23,8,FALSE))</f>
        <v/>
      </c>
      <c r="G238" s="4" t="str">
        <f>IF(ISBLANK(C238),"",IF(Modélisation!$B$3="Oui",IF(D238=Liste!$F$2,0%,VLOOKUP(D238,Modélisation!$A$69:$B$86,2,FALSE)),""))</f>
        <v/>
      </c>
      <c r="H238" s="1" t="str">
        <f>IF(ISBLANK(C238),"",IF(Modélisation!$B$3="Oui",F238*(1-G238),F238))</f>
        <v/>
      </c>
    </row>
    <row r="239" spans="1:8" x14ac:dyDescent="0.35">
      <c r="A239" s="2">
        <v>238</v>
      </c>
      <c r="B239" s="36"/>
      <c r="C239" s="39"/>
      <c r="D239" s="37"/>
      <c r="E239" s="1" t="str">
        <f>IF(ISBLANK(C239),"",IF(Modélisation!$B$10=3,IF(C239&gt;=Modélisation!$B$19,Modélisation!$A$19,IF(C239&gt;=Modélisation!$B$18,Modélisation!$A$18,Modélisation!$A$17)),IF(Modélisation!$B$10=4,IF(C239&gt;=Modélisation!$B$20,Modélisation!$A$20,IF(C239&gt;=Modélisation!$B$19,Modélisation!$A$19,IF(C239&gt;=Modélisation!$B$18,Modélisation!$A$18,Modélisation!$A$17))),IF(Modélisation!$B$10=5,IF(C239&gt;=Modélisation!$B$21,Modélisation!$A$21,IF(C239&gt;=Modélisation!$B$20,Modélisation!$A$20,IF(C239&gt;=Modélisation!$B$19,Modélisation!$A$19,IF(C239&gt;=Modélisation!$B$18,Modélisation!$A$18,Modélisation!$A$17)))),IF(Modélisation!$B$10=6,IF(C239&gt;=Modélisation!$B$22,Modélisation!$A$22,IF(C239&gt;=Modélisation!$B$21,Modélisation!$A$21,IF(C239&gt;=Modélisation!$B$20,Modélisation!$A$20,IF(C239&gt;=Modélisation!$B$19,Modélisation!$A$19,IF(C239&gt;=Modélisation!$B$18,Modélisation!$A$18,Modélisation!$A$17))))),IF(Modélisation!$B$10=7,IF(C239&gt;=Modélisation!$B$23,Modélisation!$A$23,IF(C239&gt;=Modélisation!$B$22,Modélisation!$A$22,IF(C239&gt;=Modélisation!$B$21,Modélisation!$A$21,IF(C239&gt;=Modélisation!$B$20,Modélisation!$A$20,IF(C239&gt;=Modélisation!$B$19,Modélisation!$A$19,IF(C239&gt;=Modélisation!$B$18,Modélisation!$A$18,Modélisation!$A$17))))))))))))</f>
        <v/>
      </c>
      <c r="F239" s="1" t="str">
        <f>IF(ISBLANK(C239),"",VLOOKUP(E239,Modélisation!$A$17:$H$23,8,FALSE))</f>
        <v/>
      </c>
      <c r="G239" s="4" t="str">
        <f>IF(ISBLANK(C239),"",IF(Modélisation!$B$3="Oui",IF(D239=Liste!$F$2,0%,VLOOKUP(D239,Modélisation!$A$69:$B$86,2,FALSE)),""))</f>
        <v/>
      </c>
      <c r="H239" s="1" t="str">
        <f>IF(ISBLANK(C239),"",IF(Modélisation!$B$3="Oui",F239*(1-G239),F239))</f>
        <v/>
      </c>
    </row>
    <row r="240" spans="1:8" x14ac:dyDescent="0.35">
      <c r="A240" s="2">
        <v>239</v>
      </c>
      <c r="B240" s="36"/>
      <c r="C240" s="39"/>
      <c r="D240" s="37"/>
      <c r="E240" s="1" t="str">
        <f>IF(ISBLANK(C240),"",IF(Modélisation!$B$10=3,IF(C240&gt;=Modélisation!$B$19,Modélisation!$A$19,IF(C240&gt;=Modélisation!$B$18,Modélisation!$A$18,Modélisation!$A$17)),IF(Modélisation!$B$10=4,IF(C240&gt;=Modélisation!$B$20,Modélisation!$A$20,IF(C240&gt;=Modélisation!$B$19,Modélisation!$A$19,IF(C240&gt;=Modélisation!$B$18,Modélisation!$A$18,Modélisation!$A$17))),IF(Modélisation!$B$10=5,IF(C240&gt;=Modélisation!$B$21,Modélisation!$A$21,IF(C240&gt;=Modélisation!$B$20,Modélisation!$A$20,IF(C240&gt;=Modélisation!$B$19,Modélisation!$A$19,IF(C240&gt;=Modélisation!$B$18,Modélisation!$A$18,Modélisation!$A$17)))),IF(Modélisation!$B$10=6,IF(C240&gt;=Modélisation!$B$22,Modélisation!$A$22,IF(C240&gt;=Modélisation!$B$21,Modélisation!$A$21,IF(C240&gt;=Modélisation!$B$20,Modélisation!$A$20,IF(C240&gt;=Modélisation!$B$19,Modélisation!$A$19,IF(C240&gt;=Modélisation!$B$18,Modélisation!$A$18,Modélisation!$A$17))))),IF(Modélisation!$B$10=7,IF(C240&gt;=Modélisation!$B$23,Modélisation!$A$23,IF(C240&gt;=Modélisation!$B$22,Modélisation!$A$22,IF(C240&gt;=Modélisation!$B$21,Modélisation!$A$21,IF(C240&gt;=Modélisation!$B$20,Modélisation!$A$20,IF(C240&gt;=Modélisation!$B$19,Modélisation!$A$19,IF(C240&gt;=Modélisation!$B$18,Modélisation!$A$18,Modélisation!$A$17))))))))))))</f>
        <v/>
      </c>
      <c r="F240" s="1" t="str">
        <f>IF(ISBLANK(C240),"",VLOOKUP(E240,Modélisation!$A$17:$H$23,8,FALSE))</f>
        <v/>
      </c>
      <c r="G240" s="4" t="str">
        <f>IF(ISBLANK(C240),"",IF(Modélisation!$B$3="Oui",IF(D240=Liste!$F$2,0%,VLOOKUP(D240,Modélisation!$A$69:$B$86,2,FALSE)),""))</f>
        <v/>
      </c>
      <c r="H240" s="1" t="str">
        <f>IF(ISBLANK(C240),"",IF(Modélisation!$B$3="Oui",F240*(1-G240),F240))</f>
        <v/>
      </c>
    </row>
    <row r="241" spans="1:8" x14ac:dyDescent="0.35">
      <c r="A241" s="2">
        <v>240</v>
      </c>
      <c r="B241" s="36"/>
      <c r="C241" s="39"/>
      <c r="D241" s="37"/>
      <c r="E241" s="1" t="str">
        <f>IF(ISBLANK(C241),"",IF(Modélisation!$B$10=3,IF(C241&gt;=Modélisation!$B$19,Modélisation!$A$19,IF(C241&gt;=Modélisation!$B$18,Modélisation!$A$18,Modélisation!$A$17)),IF(Modélisation!$B$10=4,IF(C241&gt;=Modélisation!$B$20,Modélisation!$A$20,IF(C241&gt;=Modélisation!$B$19,Modélisation!$A$19,IF(C241&gt;=Modélisation!$B$18,Modélisation!$A$18,Modélisation!$A$17))),IF(Modélisation!$B$10=5,IF(C241&gt;=Modélisation!$B$21,Modélisation!$A$21,IF(C241&gt;=Modélisation!$B$20,Modélisation!$A$20,IF(C241&gt;=Modélisation!$B$19,Modélisation!$A$19,IF(C241&gt;=Modélisation!$B$18,Modélisation!$A$18,Modélisation!$A$17)))),IF(Modélisation!$B$10=6,IF(C241&gt;=Modélisation!$B$22,Modélisation!$A$22,IF(C241&gt;=Modélisation!$B$21,Modélisation!$A$21,IF(C241&gt;=Modélisation!$B$20,Modélisation!$A$20,IF(C241&gt;=Modélisation!$B$19,Modélisation!$A$19,IF(C241&gt;=Modélisation!$B$18,Modélisation!$A$18,Modélisation!$A$17))))),IF(Modélisation!$B$10=7,IF(C241&gt;=Modélisation!$B$23,Modélisation!$A$23,IF(C241&gt;=Modélisation!$B$22,Modélisation!$A$22,IF(C241&gt;=Modélisation!$B$21,Modélisation!$A$21,IF(C241&gt;=Modélisation!$B$20,Modélisation!$A$20,IF(C241&gt;=Modélisation!$B$19,Modélisation!$A$19,IF(C241&gt;=Modélisation!$B$18,Modélisation!$A$18,Modélisation!$A$17))))))))))))</f>
        <v/>
      </c>
      <c r="F241" s="1" t="str">
        <f>IF(ISBLANK(C241),"",VLOOKUP(E241,Modélisation!$A$17:$H$23,8,FALSE))</f>
        <v/>
      </c>
      <c r="G241" s="4" t="str">
        <f>IF(ISBLANK(C241),"",IF(Modélisation!$B$3="Oui",IF(D241=Liste!$F$2,0%,VLOOKUP(D241,Modélisation!$A$69:$B$86,2,FALSE)),""))</f>
        <v/>
      </c>
      <c r="H241" s="1" t="str">
        <f>IF(ISBLANK(C241),"",IF(Modélisation!$B$3="Oui",F241*(1-G241),F241))</f>
        <v/>
      </c>
    </row>
    <row r="242" spans="1:8" x14ac:dyDescent="0.35">
      <c r="A242" s="2">
        <v>241</v>
      </c>
      <c r="B242" s="36"/>
      <c r="C242" s="39"/>
      <c r="D242" s="37"/>
      <c r="E242" s="1" t="str">
        <f>IF(ISBLANK(C242),"",IF(Modélisation!$B$10=3,IF(C242&gt;=Modélisation!$B$19,Modélisation!$A$19,IF(C242&gt;=Modélisation!$B$18,Modélisation!$A$18,Modélisation!$A$17)),IF(Modélisation!$B$10=4,IF(C242&gt;=Modélisation!$B$20,Modélisation!$A$20,IF(C242&gt;=Modélisation!$B$19,Modélisation!$A$19,IF(C242&gt;=Modélisation!$B$18,Modélisation!$A$18,Modélisation!$A$17))),IF(Modélisation!$B$10=5,IF(C242&gt;=Modélisation!$B$21,Modélisation!$A$21,IF(C242&gt;=Modélisation!$B$20,Modélisation!$A$20,IF(C242&gt;=Modélisation!$B$19,Modélisation!$A$19,IF(C242&gt;=Modélisation!$B$18,Modélisation!$A$18,Modélisation!$A$17)))),IF(Modélisation!$B$10=6,IF(C242&gt;=Modélisation!$B$22,Modélisation!$A$22,IF(C242&gt;=Modélisation!$B$21,Modélisation!$A$21,IF(C242&gt;=Modélisation!$B$20,Modélisation!$A$20,IF(C242&gt;=Modélisation!$B$19,Modélisation!$A$19,IF(C242&gt;=Modélisation!$B$18,Modélisation!$A$18,Modélisation!$A$17))))),IF(Modélisation!$B$10=7,IF(C242&gt;=Modélisation!$B$23,Modélisation!$A$23,IF(C242&gt;=Modélisation!$B$22,Modélisation!$A$22,IF(C242&gt;=Modélisation!$B$21,Modélisation!$A$21,IF(C242&gt;=Modélisation!$B$20,Modélisation!$A$20,IF(C242&gt;=Modélisation!$B$19,Modélisation!$A$19,IF(C242&gt;=Modélisation!$B$18,Modélisation!$A$18,Modélisation!$A$17))))))))))))</f>
        <v/>
      </c>
      <c r="F242" s="1" t="str">
        <f>IF(ISBLANK(C242),"",VLOOKUP(E242,Modélisation!$A$17:$H$23,8,FALSE))</f>
        <v/>
      </c>
      <c r="G242" s="4" t="str">
        <f>IF(ISBLANK(C242),"",IF(Modélisation!$B$3="Oui",IF(D242=Liste!$F$2,0%,VLOOKUP(D242,Modélisation!$A$69:$B$86,2,FALSE)),""))</f>
        <v/>
      </c>
      <c r="H242" s="1" t="str">
        <f>IF(ISBLANK(C242),"",IF(Modélisation!$B$3="Oui",F242*(1-G242),F242))</f>
        <v/>
      </c>
    </row>
    <row r="243" spans="1:8" x14ac:dyDescent="0.35">
      <c r="A243" s="2">
        <v>242</v>
      </c>
      <c r="B243" s="36"/>
      <c r="C243" s="39"/>
      <c r="D243" s="37"/>
      <c r="E243" s="1" t="str">
        <f>IF(ISBLANK(C243),"",IF(Modélisation!$B$10=3,IF(C243&gt;=Modélisation!$B$19,Modélisation!$A$19,IF(C243&gt;=Modélisation!$B$18,Modélisation!$A$18,Modélisation!$A$17)),IF(Modélisation!$B$10=4,IF(C243&gt;=Modélisation!$B$20,Modélisation!$A$20,IF(C243&gt;=Modélisation!$B$19,Modélisation!$A$19,IF(C243&gt;=Modélisation!$B$18,Modélisation!$A$18,Modélisation!$A$17))),IF(Modélisation!$B$10=5,IF(C243&gt;=Modélisation!$B$21,Modélisation!$A$21,IF(C243&gt;=Modélisation!$B$20,Modélisation!$A$20,IF(C243&gt;=Modélisation!$B$19,Modélisation!$A$19,IF(C243&gt;=Modélisation!$B$18,Modélisation!$A$18,Modélisation!$A$17)))),IF(Modélisation!$B$10=6,IF(C243&gt;=Modélisation!$B$22,Modélisation!$A$22,IF(C243&gt;=Modélisation!$B$21,Modélisation!$A$21,IF(C243&gt;=Modélisation!$B$20,Modélisation!$A$20,IF(C243&gt;=Modélisation!$B$19,Modélisation!$A$19,IF(C243&gt;=Modélisation!$B$18,Modélisation!$A$18,Modélisation!$A$17))))),IF(Modélisation!$B$10=7,IF(C243&gt;=Modélisation!$B$23,Modélisation!$A$23,IF(C243&gt;=Modélisation!$B$22,Modélisation!$A$22,IF(C243&gt;=Modélisation!$B$21,Modélisation!$A$21,IF(C243&gt;=Modélisation!$B$20,Modélisation!$A$20,IF(C243&gt;=Modélisation!$B$19,Modélisation!$A$19,IF(C243&gt;=Modélisation!$B$18,Modélisation!$A$18,Modélisation!$A$17))))))))))))</f>
        <v/>
      </c>
      <c r="F243" s="1" t="str">
        <f>IF(ISBLANK(C243),"",VLOOKUP(E243,Modélisation!$A$17:$H$23,8,FALSE))</f>
        <v/>
      </c>
      <c r="G243" s="4" t="str">
        <f>IF(ISBLANK(C243),"",IF(Modélisation!$B$3="Oui",IF(D243=Liste!$F$2,0%,VLOOKUP(D243,Modélisation!$A$69:$B$86,2,FALSE)),""))</f>
        <v/>
      </c>
      <c r="H243" s="1" t="str">
        <f>IF(ISBLANK(C243),"",IF(Modélisation!$B$3="Oui",F243*(1-G243),F243))</f>
        <v/>
      </c>
    </row>
    <row r="244" spans="1:8" x14ac:dyDescent="0.35">
      <c r="A244" s="2">
        <v>243</v>
      </c>
      <c r="B244" s="36"/>
      <c r="C244" s="39"/>
      <c r="D244" s="37"/>
      <c r="E244" s="1" t="str">
        <f>IF(ISBLANK(C244),"",IF(Modélisation!$B$10=3,IF(C244&gt;=Modélisation!$B$19,Modélisation!$A$19,IF(C244&gt;=Modélisation!$B$18,Modélisation!$A$18,Modélisation!$A$17)),IF(Modélisation!$B$10=4,IF(C244&gt;=Modélisation!$B$20,Modélisation!$A$20,IF(C244&gt;=Modélisation!$B$19,Modélisation!$A$19,IF(C244&gt;=Modélisation!$B$18,Modélisation!$A$18,Modélisation!$A$17))),IF(Modélisation!$B$10=5,IF(C244&gt;=Modélisation!$B$21,Modélisation!$A$21,IF(C244&gt;=Modélisation!$B$20,Modélisation!$A$20,IF(C244&gt;=Modélisation!$B$19,Modélisation!$A$19,IF(C244&gt;=Modélisation!$B$18,Modélisation!$A$18,Modélisation!$A$17)))),IF(Modélisation!$B$10=6,IF(C244&gt;=Modélisation!$B$22,Modélisation!$A$22,IF(C244&gt;=Modélisation!$B$21,Modélisation!$A$21,IF(C244&gt;=Modélisation!$B$20,Modélisation!$A$20,IF(C244&gt;=Modélisation!$B$19,Modélisation!$A$19,IF(C244&gt;=Modélisation!$B$18,Modélisation!$A$18,Modélisation!$A$17))))),IF(Modélisation!$B$10=7,IF(C244&gt;=Modélisation!$B$23,Modélisation!$A$23,IF(C244&gt;=Modélisation!$B$22,Modélisation!$A$22,IF(C244&gt;=Modélisation!$B$21,Modélisation!$A$21,IF(C244&gt;=Modélisation!$B$20,Modélisation!$A$20,IF(C244&gt;=Modélisation!$B$19,Modélisation!$A$19,IF(C244&gt;=Modélisation!$B$18,Modélisation!$A$18,Modélisation!$A$17))))))))))))</f>
        <v/>
      </c>
      <c r="F244" s="1" t="str">
        <f>IF(ISBLANK(C244),"",VLOOKUP(E244,Modélisation!$A$17:$H$23,8,FALSE))</f>
        <v/>
      </c>
      <c r="G244" s="4" t="str">
        <f>IF(ISBLANK(C244),"",IF(Modélisation!$B$3="Oui",IF(D244=Liste!$F$2,0%,VLOOKUP(D244,Modélisation!$A$69:$B$86,2,FALSE)),""))</f>
        <v/>
      </c>
      <c r="H244" s="1" t="str">
        <f>IF(ISBLANK(C244),"",IF(Modélisation!$B$3="Oui",F244*(1-G244),F244))</f>
        <v/>
      </c>
    </row>
    <row r="245" spans="1:8" x14ac:dyDescent="0.35">
      <c r="A245" s="2">
        <v>244</v>
      </c>
      <c r="B245" s="36"/>
      <c r="C245" s="39"/>
      <c r="D245" s="37"/>
      <c r="E245" s="1" t="str">
        <f>IF(ISBLANK(C245),"",IF(Modélisation!$B$10=3,IF(C245&gt;=Modélisation!$B$19,Modélisation!$A$19,IF(C245&gt;=Modélisation!$B$18,Modélisation!$A$18,Modélisation!$A$17)),IF(Modélisation!$B$10=4,IF(C245&gt;=Modélisation!$B$20,Modélisation!$A$20,IF(C245&gt;=Modélisation!$B$19,Modélisation!$A$19,IF(C245&gt;=Modélisation!$B$18,Modélisation!$A$18,Modélisation!$A$17))),IF(Modélisation!$B$10=5,IF(C245&gt;=Modélisation!$B$21,Modélisation!$A$21,IF(C245&gt;=Modélisation!$B$20,Modélisation!$A$20,IF(C245&gt;=Modélisation!$B$19,Modélisation!$A$19,IF(C245&gt;=Modélisation!$B$18,Modélisation!$A$18,Modélisation!$A$17)))),IF(Modélisation!$B$10=6,IF(C245&gt;=Modélisation!$B$22,Modélisation!$A$22,IF(C245&gt;=Modélisation!$B$21,Modélisation!$A$21,IF(C245&gt;=Modélisation!$B$20,Modélisation!$A$20,IF(C245&gt;=Modélisation!$B$19,Modélisation!$A$19,IF(C245&gt;=Modélisation!$B$18,Modélisation!$A$18,Modélisation!$A$17))))),IF(Modélisation!$B$10=7,IF(C245&gt;=Modélisation!$B$23,Modélisation!$A$23,IF(C245&gt;=Modélisation!$B$22,Modélisation!$A$22,IF(C245&gt;=Modélisation!$B$21,Modélisation!$A$21,IF(C245&gt;=Modélisation!$B$20,Modélisation!$A$20,IF(C245&gt;=Modélisation!$B$19,Modélisation!$A$19,IF(C245&gt;=Modélisation!$B$18,Modélisation!$A$18,Modélisation!$A$17))))))))))))</f>
        <v/>
      </c>
      <c r="F245" s="1" t="str">
        <f>IF(ISBLANK(C245),"",VLOOKUP(E245,Modélisation!$A$17:$H$23,8,FALSE))</f>
        <v/>
      </c>
      <c r="G245" s="4" t="str">
        <f>IF(ISBLANK(C245),"",IF(Modélisation!$B$3="Oui",IF(D245=Liste!$F$2,0%,VLOOKUP(D245,Modélisation!$A$69:$B$86,2,FALSE)),""))</f>
        <v/>
      </c>
      <c r="H245" s="1" t="str">
        <f>IF(ISBLANK(C245),"",IF(Modélisation!$B$3="Oui",F245*(1-G245),F245))</f>
        <v/>
      </c>
    </row>
    <row r="246" spans="1:8" x14ac:dyDescent="0.35">
      <c r="A246" s="2">
        <v>245</v>
      </c>
      <c r="B246" s="36"/>
      <c r="C246" s="39"/>
      <c r="D246" s="37"/>
      <c r="E246" s="1" t="str">
        <f>IF(ISBLANK(C246),"",IF(Modélisation!$B$10=3,IF(C246&gt;=Modélisation!$B$19,Modélisation!$A$19,IF(C246&gt;=Modélisation!$B$18,Modélisation!$A$18,Modélisation!$A$17)),IF(Modélisation!$B$10=4,IF(C246&gt;=Modélisation!$B$20,Modélisation!$A$20,IF(C246&gt;=Modélisation!$B$19,Modélisation!$A$19,IF(C246&gt;=Modélisation!$B$18,Modélisation!$A$18,Modélisation!$A$17))),IF(Modélisation!$B$10=5,IF(C246&gt;=Modélisation!$B$21,Modélisation!$A$21,IF(C246&gt;=Modélisation!$B$20,Modélisation!$A$20,IF(C246&gt;=Modélisation!$B$19,Modélisation!$A$19,IF(C246&gt;=Modélisation!$B$18,Modélisation!$A$18,Modélisation!$A$17)))),IF(Modélisation!$B$10=6,IF(C246&gt;=Modélisation!$B$22,Modélisation!$A$22,IF(C246&gt;=Modélisation!$B$21,Modélisation!$A$21,IF(C246&gt;=Modélisation!$B$20,Modélisation!$A$20,IF(C246&gt;=Modélisation!$B$19,Modélisation!$A$19,IF(C246&gt;=Modélisation!$B$18,Modélisation!$A$18,Modélisation!$A$17))))),IF(Modélisation!$B$10=7,IF(C246&gt;=Modélisation!$B$23,Modélisation!$A$23,IF(C246&gt;=Modélisation!$B$22,Modélisation!$A$22,IF(C246&gt;=Modélisation!$B$21,Modélisation!$A$21,IF(C246&gt;=Modélisation!$B$20,Modélisation!$A$20,IF(C246&gt;=Modélisation!$B$19,Modélisation!$A$19,IF(C246&gt;=Modélisation!$B$18,Modélisation!$A$18,Modélisation!$A$17))))))))))))</f>
        <v/>
      </c>
      <c r="F246" s="1" t="str">
        <f>IF(ISBLANK(C246),"",VLOOKUP(E246,Modélisation!$A$17:$H$23,8,FALSE))</f>
        <v/>
      </c>
      <c r="G246" s="4" t="str">
        <f>IF(ISBLANK(C246),"",IF(Modélisation!$B$3="Oui",IF(D246=Liste!$F$2,0%,VLOOKUP(D246,Modélisation!$A$69:$B$86,2,FALSE)),""))</f>
        <v/>
      </c>
      <c r="H246" s="1" t="str">
        <f>IF(ISBLANK(C246),"",IF(Modélisation!$B$3="Oui",F246*(1-G246),F246))</f>
        <v/>
      </c>
    </row>
    <row r="247" spans="1:8" x14ac:dyDescent="0.35">
      <c r="A247" s="2">
        <v>246</v>
      </c>
      <c r="B247" s="36"/>
      <c r="C247" s="39"/>
      <c r="D247" s="37"/>
      <c r="E247" s="1" t="str">
        <f>IF(ISBLANK(C247),"",IF(Modélisation!$B$10=3,IF(C247&gt;=Modélisation!$B$19,Modélisation!$A$19,IF(C247&gt;=Modélisation!$B$18,Modélisation!$A$18,Modélisation!$A$17)),IF(Modélisation!$B$10=4,IF(C247&gt;=Modélisation!$B$20,Modélisation!$A$20,IF(C247&gt;=Modélisation!$B$19,Modélisation!$A$19,IF(C247&gt;=Modélisation!$B$18,Modélisation!$A$18,Modélisation!$A$17))),IF(Modélisation!$B$10=5,IF(C247&gt;=Modélisation!$B$21,Modélisation!$A$21,IF(C247&gt;=Modélisation!$B$20,Modélisation!$A$20,IF(C247&gt;=Modélisation!$B$19,Modélisation!$A$19,IF(C247&gt;=Modélisation!$B$18,Modélisation!$A$18,Modélisation!$A$17)))),IF(Modélisation!$B$10=6,IF(C247&gt;=Modélisation!$B$22,Modélisation!$A$22,IF(C247&gt;=Modélisation!$B$21,Modélisation!$A$21,IF(C247&gt;=Modélisation!$B$20,Modélisation!$A$20,IF(C247&gt;=Modélisation!$B$19,Modélisation!$A$19,IF(C247&gt;=Modélisation!$B$18,Modélisation!$A$18,Modélisation!$A$17))))),IF(Modélisation!$B$10=7,IF(C247&gt;=Modélisation!$B$23,Modélisation!$A$23,IF(C247&gt;=Modélisation!$B$22,Modélisation!$A$22,IF(C247&gt;=Modélisation!$B$21,Modélisation!$A$21,IF(C247&gt;=Modélisation!$B$20,Modélisation!$A$20,IF(C247&gt;=Modélisation!$B$19,Modélisation!$A$19,IF(C247&gt;=Modélisation!$B$18,Modélisation!$A$18,Modélisation!$A$17))))))))))))</f>
        <v/>
      </c>
      <c r="F247" s="1" t="str">
        <f>IF(ISBLANK(C247),"",VLOOKUP(E247,Modélisation!$A$17:$H$23,8,FALSE))</f>
        <v/>
      </c>
      <c r="G247" s="4" t="str">
        <f>IF(ISBLANK(C247),"",IF(Modélisation!$B$3="Oui",IF(D247=Liste!$F$2,0%,VLOOKUP(D247,Modélisation!$A$69:$B$86,2,FALSE)),""))</f>
        <v/>
      </c>
      <c r="H247" s="1" t="str">
        <f>IF(ISBLANK(C247),"",IF(Modélisation!$B$3="Oui",F247*(1-G247),F247))</f>
        <v/>
      </c>
    </row>
    <row r="248" spans="1:8" x14ac:dyDescent="0.35">
      <c r="A248" s="2">
        <v>247</v>
      </c>
      <c r="B248" s="36"/>
      <c r="C248" s="39"/>
      <c r="D248" s="37"/>
      <c r="E248" s="1" t="str">
        <f>IF(ISBLANK(C248),"",IF(Modélisation!$B$10=3,IF(C248&gt;=Modélisation!$B$19,Modélisation!$A$19,IF(C248&gt;=Modélisation!$B$18,Modélisation!$A$18,Modélisation!$A$17)),IF(Modélisation!$B$10=4,IF(C248&gt;=Modélisation!$B$20,Modélisation!$A$20,IF(C248&gt;=Modélisation!$B$19,Modélisation!$A$19,IF(C248&gt;=Modélisation!$B$18,Modélisation!$A$18,Modélisation!$A$17))),IF(Modélisation!$B$10=5,IF(C248&gt;=Modélisation!$B$21,Modélisation!$A$21,IF(C248&gt;=Modélisation!$B$20,Modélisation!$A$20,IF(C248&gt;=Modélisation!$B$19,Modélisation!$A$19,IF(C248&gt;=Modélisation!$B$18,Modélisation!$A$18,Modélisation!$A$17)))),IF(Modélisation!$B$10=6,IF(C248&gt;=Modélisation!$B$22,Modélisation!$A$22,IF(C248&gt;=Modélisation!$B$21,Modélisation!$A$21,IF(C248&gt;=Modélisation!$B$20,Modélisation!$A$20,IF(C248&gt;=Modélisation!$B$19,Modélisation!$A$19,IF(C248&gt;=Modélisation!$B$18,Modélisation!$A$18,Modélisation!$A$17))))),IF(Modélisation!$B$10=7,IF(C248&gt;=Modélisation!$B$23,Modélisation!$A$23,IF(C248&gt;=Modélisation!$B$22,Modélisation!$A$22,IF(C248&gt;=Modélisation!$B$21,Modélisation!$A$21,IF(C248&gt;=Modélisation!$B$20,Modélisation!$A$20,IF(C248&gt;=Modélisation!$B$19,Modélisation!$A$19,IF(C248&gt;=Modélisation!$B$18,Modélisation!$A$18,Modélisation!$A$17))))))))))))</f>
        <v/>
      </c>
      <c r="F248" s="1" t="str">
        <f>IF(ISBLANK(C248),"",VLOOKUP(E248,Modélisation!$A$17:$H$23,8,FALSE))</f>
        <v/>
      </c>
      <c r="G248" s="4" t="str">
        <f>IF(ISBLANK(C248),"",IF(Modélisation!$B$3="Oui",IF(D248=Liste!$F$2,0%,VLOOKUP(D248,Modélisation!$A$69:$B$86,2,FALSE)),""))</f>
        <v/>
      </c>
      <c r="H248" s="1" t="str">
        <f>IF(ISBLANK(C248),"",IF(Modélisation!$B$3="Oui",F248*(1-G248),F248))</f>
        <v/>
      </c>
    </row>
    <row r="249" spans="1:8" x14ac:dyDescent="0.35">
      <c r="A249" s="2">
        <v>248</v>
      </c>
      <c r="B249" s="36"/>
      <c r="C249" s="39"/>
      <c r="D249" s="37"/>
      <c r="E249" s="1" t="str">
        <f>IF(ISBLANK(C249),"",IF(Modélisation!$B$10=3,IF(C249&gt;=Modélisation!$B$19,Modélisation!$A$19,IF(C249&gt;=Modélisation!$B$18,Modélisation!$A$18,Modélisation!$A$17)),IF(Modélisation!$B$10=4,IF(C249&gt;=Modélisation!$B$20,Modélisation!$A$20,IF(C249&gt;=Modélisation!$B$19,Modélisation!$A$19,IF(C249&gt;=Modélisation!$B$18,Modélisation!$A$18,Modélisation!$A$17))),IF(Modélisation!$B$10=5,IF(C249&gt;=Modélisation!$B$21,Modélisation!$A$21,IF(C249&gt;=Modélisation!$B$20,Modélisation!$A$20,IF(C249&gt;=Modélisation!$B$19,Modélisation!$A$19,IF(C249&gt;=Modélisation!$B$18,Modélisation!$A$18,Modélisation!$A$17)))),IF(Modélisation!$B$10=6,IF(C249&gt;=Modélisation!$B$22,Modélisation!$A$22,IF(C249&gt;=Modélisation!$B$21,Modélisation!$A$21,IF(C249&gt;=Modélisation!$B$20,Modélisation!$A$20,IF(C249&gt;=Modélisation!$B$19,Modélisation!$A$19,IF(C249&gt;=Modélisation!$B$18,Modélisation!$A$18,Modélisation!$A$17))))),IF(Modélisation!$B$10=7,IF(C249&gt;=Modélisation!$B$23,Modélisation!$A$23,IF(C249&gt;=Modélisation!$B$22,Modélisation!$A$22,IF(C249&gt;=Modélisation!$B$21,Modélisation!$A$21,IF(C249&gt;=Modélisation!$B$20,Modélisation!$A$20,IF(C249&gt;=Modélisation!$B$19,Modélisation!$A$19,IF(C249&gt;=Modélisation!$B$18,Modélisation!$A$18,Modélisation!$A$17))))))))))))</f>
        <v/>
      </c>
      <c r="F249" s="1" t="str">
        <f>IF(ISBLANK(C249),"",VLOOKUP(E249,Modélisation!$A$17:$H$23,8,FALSE))</f>
        <v/>
      </c>
      <c r="G249" s="4" t="str">
        <f>IF(ISBLANK(C249),"",IF(Modélisation!$B$3="Oui",IF(D249=Liste!$F$2,0%,VLOOKUP(D249,Modélisation!$A$69:$B$86,2,FALSE)),""))</f>
        <v/>
      </c>
      <c r="H249" s="1" t="str">
        <f>IF(ISBLANK(C249),"",IF(Modélisation!$B$3="Oui",F249*(1-G249),F249))</f>
        <v/>
      </c>
    </row>
    <row r="250" spans="1:8" x14ac:dyDescent="0.35">
      <c r="A250" s="2">
        <v>249</v>
      </c>
      <c r="B250" s="36"/>
      <c r="C250" s="39"/>
      <c r="D250" s="37"/>
      <c r="E250" s="1" t="str">
        <f>IF(ISBLANK(C250),"",IF(Modélisation!$B$10=3,IF(C250&gt;=Modélisation!$B$19,Modélisation!$A$19,IF(C250&gt;=Modélisation!$B$18,Modélisation!$A$18,Modélisation!$A$17)),IF(Modélisation!$B$10=4,IF(C250&gt;=Modélisation!$B$20,Modélisation!$A$20,IF(C250&gt;=Modélisation!$B$19,Modélisation!$A$19,IF(C250&gt;=Modélisation!$B$18,Modélisation!$A$18,Modélisation!$A$17))),IF(Modélisation!$B$10=5,IF(C250&gt;=Modélisation!$B$21,Modélisation!$A$21,IF(C250&gt;=Modélisation!$B$20,Modélisation!$A$20,IF(C250&gt;=Modélisation!$B$19,Modélisation!$A$19,IF(C250&gt;=Modélisation!$B$18,Modélisation!$A$18,Modélisation!$A$17)))),IF(Modélisation!$B$10=6,IF(C250&gt;=Modélisation!$B$22,Modélisation!$A$22,IF(C250&gt;=Modélisation!$B$21,Modélisation!$A$21,IF(C250&gt;=Modélisation!$B$20,Modélisation!$A$20,IF(C250&gt;=Modélisation!$B$19,Modélisation!$A$19,IF(C250&gt;=Modélisation!$B$18,Modélisation!$A$18,Modélisation!$A$17))))),IF(Modélisation!$B$10=7,IF(C250&gt;=Modélisation!$B$23,Modélisation!$A$23,IF(C250&gt;=Modélisation!$B$22,Modélisation!$A$22,IF(C250&gt;=Modélisation!$B$21,Modélisation!$A$21,IF(C250&gt;=Modélisation!$B$20,Modélisation!$A$20,IF(C250&gt;=Modélisation!$B$19,Modélisation!$A$19,IF(C250&gt;=Modélisation!$B$18,Modélisation!$A$18,Modélisation!$A$17))))))))))))</f>
        <v/>
      </c>
      <c r="F250" s="1" t="str">
        <f>IF(ISBLANK(C250),"",VLOOKUP(E250,Modélisation!$A$17:$H$23,8,FALSE))</f>
        <v/>
      </c>
      <c r="G250" s="4" t="str">
        <f>IF(ISBLANK(C250),"",IF(Modélisation!$B$3="Oui",IF(D250=Liste!$F$2,0%,VLOOKUP(D250,Modélisation!$A$69:$B$86,2,FALSE)),""))</f>
        <v/>
      </c>
      <c r="H250" s="1" t="str">
        <f>IF(ISBLANK(C250),"",IF(Modélisation!$B$3="Oui",F250*(1-G250),F250))</f>
        <v/>
      </c>
    </row>
    <row r="251" spans="1:8" x14ac:dyDescent="0.35">
      <c r="A251" s="2">
        <v>250</v>
      </c>
      <c r="B251" s="36"/>
      <c r="C251" s="39"/>
      <c r="D251" s="37"/>
      <c r="E251" s="1" t="str">
        <f>IF(ISBLANK(C251),"",IF(Modélisation!$B$10=3,IF(C251&gt;=Modélisation!$B$19,Modélisation!$A$19,IF(C251&gt;=Modélisation!$B$18,Modélisation!$A$18,Modélisation!$A$17)),IF(Modélisation!$B$10=4,IF(C251&gt;=Modélisation!$B$20,Modélisation!$A$20,IF(C251&gt;=Modélisation!$B$19,Modélisation!$A$19,IF(C251&gt;=Modélisation!$B$18,Modélisation!$A$18,Modélisation!$A$17))),IF(Modélisation!$B$10=5,IF(C251&gt;=Modélisation!$B$21,Modélisation!$A$21,IF(C251&gt;=Modélisation!$B$20,Modélisation!$A$20,IF(C251&gt;=Modélisation!$B$19,Modélisation!$A$19,IF(C251&gt;=Modélisation!$B$18,Modélisation!$A$18,Modélisation!$A$17)))),IF(Modélisation!$B$10=6,IF(C251&gt;=Modélisation!$B$22,Modélisation!$A$22,IF(C251&gt;=Modélisation!$B$21,Modélisation!$A$21,IF(C251&gt;=Modélisation!$B$20,Modélisation!$A$20,IF(C251&gt;=Modélisation!$B$19,Modélisation!$A$19,IF(C251&gt;=Modélisation!$B$18,Modélisation!$A$18,Modélisation!$A$17))))),IF(Modélisation!$B$10=7,IF(C251&gt;=Modélisation!$B$23,Modélisation!$A$23,IF(C251&gt;=Modélisation!$B$22,Modélisation!$A$22,IF(C251&gt;=Modélisation!$B$21,Modélisation!$A$21,IF(C251&gt;=Modélisation!$B$20,Modélisation!$A$20,IF(C251&gt;=Modélisation!$B$19,Modélisation!$A$19,IF(C251&gt;=Modélisation!$B$18,Modélisation!$A$18,Modélisation!$A$17))))))))))))</f>
        <v/>
      </c>
      <c r="F251" s="1" t="str">
        <f>IF(ISBLANK(C251),"",VLOOKUP(E251,Modélisation!$A$17:$H$23,8,FALSE))</f>
        <v/>
      </c>
      <c r="G251" s="4" t="str">
        <f>IF(ISBLANK(C251),"",IF(Modélisation!$B$3="Oui",IF(D251=Liste!$F$2,0%,VLOOKUP(D251,Modélisation!$A$69:$B$86,2,FALSE)),""))</f>
        <v/>
      </c>
      <c r="H251" s="1" t="str">
        <f>IF(ISBLANK(C251),"",IF(Modélisation!$B$3="Oui",F251*(1-G251),F251))</f>
        <v/>
      </c>
    </row>
    <row r="252" spans="1:8" x14ac:dyDescent="0.35">
      <c r="A252" s="2">
        <v>251</v>
      </c>
      <c r="B252" s="36"/>
      <c r="C252" s="39"/>
      <c r="D252" s="37"/>
      <c r="E252" s="1" t="str">
        <f>IF(ISBLANK(C252),"",IF(Modélisation!$B$10=3,IF(C252&gt;=Modélisation!$B$19,Modélisation!$A$19,IF(C252&gt;=Modélisation!$B$18,Modélisation!$A$18,Modélisation!$A$17)),IF(Modélisation!$B$10=4,IF(C252&gt;=Modélisation!$B$20,Modélisation!$A$20,IF(C252&gt;=Modélisation!$B$19,Modélisation!$A$19,IF(C252&gt;=Modélisation!$B$18,Modélisation!$A$18,Modélisation!$A$17))),IF(Modélisation!$B$10=5,IF(C252&gt;=Modélisation!$B$21,Modélisation!$A$21,IF(C252&gt;=Modélisation!$B$20,Modélisation!$A$20,IF(C252&gt;=Modélisation!$B$19,Modélisation!$A$19,IF(C252&gt;=Modélisation!$B$18,Modélisation!$A$18,Modélisation!$A$17)))),IF(Modélisation!$B$10=6,IF(C252&gt;=Modélisation!$B$22,Modélisation!$A$22,IF(C252&gt;=Modélisation!$B$21,Modélisation!$A$21,IF(C252&gt;=Modélisation!$B$20,Modélisation!$A$20,IF(C252&gt;=Modélisation!$B$19,Modélisation!$A$19,IF(C252&gt;=Modélisation!$B$18,Modélisation!$A$18,Modélisation!$A$17))))),IF(Modélisation!$B$10=7,IF(C252&gt;=Modélisation!$B$23,Modélisation!$A$23,IF(C252&gt;=Modélisation!$B$22,Modélisation!$A$22,IF(C252&gt;=Modélisation!$B$21,Modélisation!$A$21,IF(C252&gt;=Modélisation!$B$20,Modélisation!$A$20,IF(C252&gt;=Modélisation!$B$19,Modélisation!$A$19,IF(C252&gt;=Modélisation!$B$18,Modélisation!$A$18,Modélisation!$A$17))))))))))))</f>
        <v/>
      </c>
      <c r="F252" s="1" t="str">
        <f>IF(ISBLANK(C252),"",VLOOKUP(E252,Modélisation!$A$17:$H$23,8,FALSE))</f>
        <v/>
      </c>
      <c r="G252" s="4" t="str">
        <f>IF(ISBLANK(C252),"",IF(Modélisation!$B$3="Oui",IF(D252=Liste!$F$2,0%,VLOOKUP(D252,Modélisation!$A$69:$B$86,2,FALSE)),""))</f>
        <v/>
      </c>
      <c r="H252" s="1" t="str">
        <f>IF(ISBLANK(C252),"",IF(Modélisation!$B$3="Oui",F252*(1-G252),F252))</f>
        <v/>
      </c>
    </row>
    <row r="253" spans="1:8" x14ac:dyDescent="0.35">
      <c r="A253" s="2">
        <v>252</v>
      </c>
      <c r="B253" s="36"/>
      <c r="C253" s="39"/>
      <c r="D253" s="37"/>
      <c r="E253" s="1" t="str">
        <f>IF(ISBLANK(C253),"",IF(Modélisation!$B$10=3,IF(C253&gt;=Modélisation!$B$19,Modélisation!$A$19,IF(C253&gt;=Modélisation!$B$18,Modélisation!$A$18,Modélisation!$A$17)),IF(Modélisation!$B$10=4,IF(C253&gt;=Modélisation!$B$20,Modélisation!$A$20,IF(C253&gt;=Modélisation!$B$19,Modélisation!$A$19,IF(C253&gt;=Modélisation!$B$18,Modélisation!$A$18,Modélisation!$A$17))),IF(Modélisation!$B$10=5,IF(C253&gt;=Modélisation!$B$21,Modélisation!$A$21,IF(C253&gt;=Modélisation!$B$20,Modélisation!$A$20,IF(C253&gt;=Modélisation!$B$19,Modélisation!$A$19,IF(C253&gt;=Modélisation!$B$18,Modélisation!$A$18,Modélisation!$A$17)))),IF(Modélisation!$B$10=6,IF(C253&gt;=Modélisation!$B$22,Modélisation!$A$22,IF(C253&gt;=Modélisation!$B$21,Modélisation!$A$21,IF(C253&gt;=Modélisation!$B$20,Modélisation!$A$20,IF(C253&gt;=Modélisation!$B$19,Modélisation!$A$19,IF(C253&gt;=Modélisation!$B$18,Modélisation!$A$18,Modélisation!$A$17))))),IF(Modélisation!$B$10=7,IF(C253&gt;=Modélisation!$B$23,Modélisation!$A$23,IF(C253&gt;=Modélisation!$B$22,Modélisation!$A$22,IF(C253&gt;=Modélisation!$B$21,Modélisation!$A$21,IF(C253&gt;=Modélisation!$B$20,Modélisation!$A$20,IF(C253&gt;=Modélisation!$B$19,Modélisation!$A$19,IF(C253&gt;=Modélisation!$B$18,Modélisation!$A$18,Modélisation!$A$17))))))))))))</f>
        <v/>
      </c>
      <c r="F253" s="1" t="str">
        <f>IF(ISBLANK(C253),"",VLOOKUP(E253,Modélisation!$A$17:$H$23,8,FALSE))</f>
        <v/>
      </c>
      <c r="G253" s="4" t="str">
        <f>IF(ISBLANK(C253),"",IF(Modélisation!$B$3="Oui",IF(D253=Liste!$F$2,0%,VLOOKUP(D253,Modélisation!$A$69:$B$86,2,FALSE)),""))</f>
        <v/>
      </c>
      <c r="H253" s="1" t="str">
        <f>IF(ISBLANK(C253),"",IF(Modélisation!$B$3="Oui",F253*(1-G253),F253))</f>
        <v/>
      </c>
    </row>
    <row r="254" spans="1:8" x14ac:dyDescent="0.35">
      <c r="A254" s="2">
        <v>253</v>
      </c>
      <c r="B254" s="36"/>
      <c r="C254" s="39"/>
      <c r="D254" s="37"/>
      <c r="E254" s="1" t="str">
        <f>IF(ISBLANK(C254),"",IF(Modélisation!$B$10=3,IF(C254&gt;=Modélisation!$B$19,Modélisation!$A$19,IF(C254&gt;=Modélisation!$B$18,Modélisation!$A$18,Modélisation!$A$17)),IF(Modélisation!$B$10=4,IF(C254&gt;=Modélisation!$B$20,Modélisation!$A$20,IF(C254&gt;=Modélisation!$B$19,Modélisation!$A$19,IF(C254&gt;=Modélisation!$B$18,Modélisation!$A$18,Modélisation!$A$17))),IF(Modélisation!$B$10=5,IF(C254&gt;=Modélisation!$B$21,Modélisation!$A$21,IF(C254&gt;=Modélisation!$B$20,Modélisation!$A$20,IF(C254&gt;=Modélisation!$B$19,Modélisation!$A$19,IF(C254&gt;=Modélisation!$B$18,Modélisation!$A$18,Modélisation!$A$17)))),IF(Modélisation!$B$10=6,IF(C254&gt;=Modélisation!$B$22,Modélisation!$A$22,IF(C254&gt;=Modélisation!$B$21,Modélisation!$A$21,IF(C254&gt;=Modélisation!$B$20,Modélisation!$A$20,IF(C254&gt;=Modélisation!$B$19,Modélisation!$A$19,IF(C254&gt;=Modélisation!$B$18,Modélisation!$A$18,Modélisation!$A$17))))),IF(Modélisation!$B$10=7,IF(C254&gt;=Modélisation!$B$23,Modélisation!$A$23,IF(C254&gt;=Modélisation!$B$22,Modélisation!$A$22,IF(C254&gt;=Modélisation!$B$21,Modélisation!$A$21,IF(C254&gt;=Modélisation!$B$20,Modélisation!$A$20,IF(C254&gt;=Modélisation!$B$19,Modélisation!$A$19,IF(C254&gt;=Modélisation!$B$18,Modélisation!$A$18,Modélisation!$A$17))))))))))))</f>
        <v/>
      </c>
      <c r="F254" s="1" t="str">
        <f>IF(ISBLANK(C254),"",VLOOKUP(E254,Modélisation!$A$17:$H$23,8,FALSE))</f>
        <v/>
      </c>
      <c r="G254" s="4" t="str">
        <f>IF(ISBLANK(C254),"",IF(Modélisation!$B$3="Oui",IF(D254=Liste!$F$2,0%,VLOOKUP(D254,Modélisation!$A$69:$B$86,2,FALSE)),""))</f>
        <v/>
      </c>
      <c r="H254" s="1" t="str">
        <f>IF(ISBLANK(C254),"",IF(Modélisation!$B$3="Oui",F254*(1-G254),F254))</f>
        <v/>
      </c>
    </row>
    <row r="255" spans="1:8" x14ac:dyDescent="0.35">
      <c r="A255" s="2">
        <v>254</v>
      </c>
      <c r="B255" s="36"/>
      <c r="C255" s="39"/>
      <c r="D255" s="37"/>
      <c r="E255" s="1" t="str">
        <f>IF(ISBLANK(C255),"",IF(Modélisation!$B$10=3,IF(C255&gt;=Modélisation!$B$19,Modélisation!$A$19,IF(C255&gt;=Modélisation!$B$18,Modélisation!$A$18,Modélisation!$A$17)),IF(Modélisation!$B$10=4,IF(C255&gt;=Modélisation!$B$20,Modélisation!$A$20,IF(C255&gt;=Modélisation!$B$19,Modélisation!$A$19,IF(C255&gt;=Modélisation!$B$18,Modélisation!$A$18,Modélisation!$A$17))),IF(Modélisation!$B$10=5,IF(C255&gt;=Modélisation!$B$21,Modélisation!$A$21,IF(C255&gt;=Modélisation!$B$20,Modélisation!$A$20,IF(C255&gt;=Modélisation!$B$19,Modélisation!$A$19,IF(C255&gt;=Modélisation!$B$18,Modélisation!$A$18,Modélisation!$A$17)))),IF(Modélisation!$B$10=6,IF(C255&gt;=Modélisation!$B$22,Modélisation!$A$22,IF(C255&gt;=Modélisation!$B$21,Modélisation!$A$21,IF(C255&gt;=Modélisation!$B$20,Modélisation!$A$20,IF(C255&gt;=Modélisation!$B$19,Modélisation!$A$19,IF(C255&gt;=Modélisation!$B$18,Modélisation!$A$18,Modélisation!$A$17))))),IF(Modélisation!$B$10=7,IF(C255&gt;=Modélisation!$B$23,Modélisation!$A$23,IF(C255&gt;=Modélisation!$B$22,Modélisation!$A$22,IF(C255&gt;=Modélisation!$B$21,Modélisation!$A$21,IF(C255&gt;=Modélisation!$B$20,Modélisation!$A$20,IF(C255&gt;=Modélisation!$B$19,Modélisation!$A$19,IF(C255&gt;=Modélisation!$B$18,Modélisation!$A$18,Modélisation!$A$17))))))))))))</f>
        <v/>
      </c>
      <c r="F255" s="1" t="str">
        <f>IF(ISBLANK(C255),"",VLOOKUP(E255,Modélisation!$A$17:$H$23,8,FALSE))</f>
        <v/>
      </c>
      <c r="G255" s="4" t="str">
        <f>IF(ISBLANK(C255),"",IF(Modélisation!$B$3="Oui",IF(D255=Liste!$F$2,0%,VLOOKUP(D255,Modélisation!$A$69:$B$86,2,FALSE)),""))</f>
        <v/>
      </c>
      <c r="H255" s="1" t="str">
        <f>IF(ISBLANK(C255),"",IF(Modélisation!$B$3="Oui",F255*(1-G255),F255))</f>
        <v/>
      </c>
    </row>
    <row r="256" spans="1:8" x14ac:dyDescent="0.35">
      <c r="A256" s="2">
        <v>255</v>
      </c>
      <c r="B256" s="36"/>
      <c r="C256" s="39"/>
      <c r="D256" s="37"/>
      <c r="E256" s="1" t="str">
        <f>IF(ISBLANK(C256),"",IF(Modélisation!$B$10=3,IF(C256&gt;=Modélisation!$B$19,Modélisation!$A$19,IF(C256&gt;=Modélisation!$B$18,Modélisation!$A$18,Modélisation!$A$17)),IF(Modélisation!$B$10=4,IF(C256&gt;=Modélisation!$B$20,Modélisation!$A$20,IF(C256&gt;=Modélisation!$B$19,Modélisation!$A$19,IF(C256&gt;=Modélisation!$B$18,Modélisation!$A$18,Modélisation!$A$17))),IF(Modélisation!$B$10=5,IF(C256&gt;=Modélisation!$B$21,Modélisation!$A$21,IF(C256&gt;=Modélisation!$B$20,Modélisation!$A$20,IF(C256&gt;=Modélisation!$B$19,Modélisation!$A$19,IF(C256&gt;=Modélisation!$B$18,Modélisation!$A$18,Modélisation!$A$17)))),IF(Modélisation!$B$10=6,IF(C256&gt;=Modélisation!$B$22,Modélisation!$A$22,IF(C256&gt;=Modélisation!$B$21,Modélisation!$A$21,IF(C256&gt;=Modélisation!$B$20,Modélisation!$A$20,IF(C256&gt;=Modélisation!$B$19,Modélisation!$A$19,IF(C256&gt;=Modélisation!$B$18,Modélisation!$A$18,Modélisation!$A$17))))),IF(Modélisation!$B$10=7,IF(C256&gt;=Modélisation!$B$23,Modélisation!$A$23,IF(C256&gt;=Modélisation!$B$22,Modélisation!$A$22,IF(C256&gt;=Modélisation!$B$21,Modélisation!$A$21,IF(C256&gt;=Modélisation!$B$20,Modélisation!$A$20,IF(C256&gt;=Modélisation!$B$19,Modélisation!$A$19,IF(C256&gt;=Modélisation!$B$18,Modélisation!$A$18,Modélisation!$A$17))))))))))))</f>
        <v/>
      </c>
      <c r="F256" s="1" t="str">
        <f>IF(ISBLANK(C256),"",VLOOKUP(E256,Modélisation!$A$17:$H$23,8,FALSE))</f>
        <v/>
      </c>
      <c r="G256" s="4" t="str">
        <f>IF(ISBLANK(C256),"",IF(Modélisation!$B$3="Oui",IF(D256=Liste!$F$2,0%,VLOOKUP(D256,Modélisation!$A$69:$B$86,2,FALSE)),""))</f>
        <v/>
      </c>
      <c r="H256" s="1" t="str">
        <f>IF(ISBLANK(C256),"",IF(Modélisation!$B$3="Oui",F256*(1-G256),F256))</f>
        <v/>
      </c>
    </row>
    <row r="257" spans="1:8" x14ac:dyDescent="0.35">
      <c r="A257" s="2">
        <v>256</v>
      </c>
      <c r="B257" s="36"/>
      <c r="C257" s="39"/>
      <c r="D257" s="37"/>
      <c r="E257" s="1" t="str">
        <f>IF(ISBLANK(C257),"",IF(Modélisation!$B$10=3,IF(C257&gt;=Modélisation!$B$19,Modélisation!$A$19,IF(C257&gt;=Modélisation!$B$18,Modélisation!$A$18,Modélisation!$A$17)),IF(Modélisation!$B$10=4,IF(C257&gt;=Modélisation!$B$20,Modélisation!$A$20,IF(C257&gt;=Modélisation!$B$19,Modélisation!$A$19,IF(C257&gt;=Modélisation!$B$18,Modélisation!$A$18,Modélisation!$A$17))),IF(Modélisation!$B$10=5,IF(C257&gt;=Modélisation!$B$21,Modélisation!$A$21,IF(C257&gt;=Modélisation!$B$20,Modélisation!$A$20,IF(C257&gt;=Modélisation!$B$19,Modélisation!$A$19,IF(C257&gt;=Modélisation!$B$18,Modélisation!$A$18,Modélisation!$A$17)))),IF(Modélisation!$B$10=6,IF(C257&gt;=Modélisation!$B$22,Modélisation!$A$22,IF(C257&gt;=Modélisation!$B$21,Modélisation!$A$21,IF(C257&gt;=Modélisation!$B$20,Modélisation!$A$20,IF(C257&gt;=Modélisation!$B$19,Modélisation!$A$19,IF(C257&gt;=Modélisation!$B$18,Modélisation!$A$18,Modélisation!$A$17))))),IF(Modélisation!$B$10=7,IF(C257&gt;=Modélisation!$B$23,Modélisation!$A$23,IF(C257&gt;=Modélisation!$B$22,Modélisation!$A$22,IF(C257&gt;=Modélisation!$B$21,Modélisation!$A$21,IF(C257&gt;=Modélisation!$B$20,Modélisation!$A$20,IF(C257&gt;=Modélisation!$B$19,Modélisation!$A$19,IF(C257&gt;=Modélisation!$B$18,Modélisation!$A$18,Modélisation!$A$17))))))))))))</f>
        <v/>
      </c>
      <c r="F257" s="1" t="str">
        <f>IF(ISBLANK(C257),"",VLOOKUP(E257,Modélisation!$A$17:$H$23,8,FALSE))</f>
        <v/>
      </c>
      <c r="G257" s="4" t="str">
        <f>IF(ISBLANK(C257),"",IF(Modélisation!$B$3="Oui",IF(D257=Liste!$F$2,0%,VLOOKUP(D257,Modélisation!$A$69:$B$86,2,FALSE)),""))</f>
        <v/>
      </c>
      <c r="H257" s="1" t="str">
        <f>IF(ISBLANK(C257),"",IF(Modélisation!$B$3="Oui",F257*(1-G257),F257))</f>
        <v/>
      </c>
    </row>
    <row r="258" spans="1:8" x14ac:dyDescent="0.35">
      <c r="A258" s="2">
        <v>257</v>
      </c>
      <c r="B258" s="36"/>
      <c r="C258" s="39"/>
      <c r="D258" s="37"/>
      <c r="E258" s="1" t="str">
        <f>IF(ISBLANK(C258),"",IF(Modélisation!$B$10=3,IF(C258&gt;=Modélisation!$B$19,Modélisation!$A$19,IF(C258&gt;=Modélisation!$B$18,Modélisation!$A$18,Modélisation!$A$17)),IF(Modélisation!$B$10=4,IF(C258&gt;=Modélisation!$B$20,Modélisation!$A$20,IF(C258&gt;=Modélisation!$B$19,Modélisation!$A$19,IF(C258&gt;=Modélisation!$B$18,Modélisation!$A$18,Modélisation!$A$17))),IF(Modélisation!$B$10=5,IF(C258&gt;=Modélisation!$B$21,Modélisation!$A$21,IF(C258&gt;=Modélisation!$B$20,Modélisation!$A$20,IF(C258&gt;=Modélisation!$B$19,Modélisation!$A$19,IF(C258&gt;=Modélisation!$B$18,Modélisation!$A$18,Modélisation!$A$17)))),IF(Modélisation!$B$10=6,IF(C258&gt;=Modélisation!$B$22,Modélisation!$A$22,IF(C258&gt;=Modélisation!$B$21,Modélisation!$A$21,IF(C258&gt;=Modélisation!$B$20,Modélisation!$A$20,IF(C258&gt;=Modélisation!$B$19,Modélisation!$A$19,IF(C258&gt;=Modélisation!$B$18,Modélisation!$A$18,Modélisation!$A$17))))),IF(Modélisation!$B$10=7,IF(C258&gt;=Modélisation!$B$23,Modélisation!$A$23,IF(C258&gt;=Modélisation!$B$22,Modélisation!$A$22,IF(C258&gt;=Modélisation!$B$21,Modélisation!$A$21,IF(C258&gt;=Modélisation!$B$20,Modélisation!$A$20,IF(C258&gt;=Modélisation!$B$19,Modélisation!$A$19,IF(C258&gt;=Modélisation!$B$18,Modélisation!$A$18,Modélisation!$A$17))))))))))))</f>
        <v/>
      </c>
      <c r="F258" s="1" t="str">
        <f>IF(ISBLANK(C258),"",VLOOKUP(E258,Modélisation!$A$17:$H$23,8,FALSE))</f>
        <v/>
      </c>
      <c r="G258" s="4" t="str">
        <f>IF(ISBLANK(C258),"",IF(Modélisation!$B$3="Oui",IF(D258=Liste!$F$2,0%,VLOOKUP(D258,Modélisation!$A$69:$B$86,2,FALSE)),""))</f>
        <v/>
      </c>
      <c r="H258" s="1" t="str">
        <f>IF(ISBLANK(C258),"",IF(Modélisation!$B$3="Oui",F258*(1-G258),F258))</f>
        <v/>
      </c>
    </row>
    <row r="259" spans="1:8" x14ac:dyDescent="0.35">
      <c r="A259" s="2">
        <v>258</v>
      </c>
      <c r="B259" s="36"/>
      <c r="C259" s="39"/>
      <c r="D259" s="37"/>
      <c r="E259" s="1" t="str">
        <f>IF(ISBLANK(C259),"",IF(Modélisation!$B$10=3,IF(C259&gt;=Modélisation!$B$19,Modélisation!$A$19,IF(C259&gt;=Modélisation!$B$18,Modélisation!$A$18,Modélisation!$A$17)),IF(Modélisation!$B$10=4,IF(C259&gt;=Modélisation!$B$20,Modélisation!$A$20,IF(C259&gt;=Modélisation!$B$19,Modélisation!$A$19,IF(C259&gt;=Modélisation!$B$18,Modélisation!$A$18,Modélisation!$A$17))),IF(Modélisation!$B$10=5,IF(C259&gt;=Modélisation!$B$21,Modélisation!$A$21,IF(C259&gt;=Modélisation!$B$20,Modélisation!$A$20,IF(C259&gt;=Modélisation!$B$19,Modélisation!$A$19,IF(C259&gt;=Modélisation!$B$18,Modélisation!$A$18,Modélisation!$A$17)))),IF(Modélisation!$B$10=6,IF(C259&gt;=Modélisation!$B$22,Modélisation!$A$22,IF(C259&gt;=Modélisation!$B$21,Modélisation!$A$21,IF(C259&gt;=Modélisation!$B$20,Modélisation!$A$20,IF(C259&gt;=Modélisation!$B$19,Modélisation!$A$19,IF(C259&gt;=Modélisation!$B$18,Modélisation!$A$18,Modélisation!$A$17))))),IF(Modélisation!$B$10=7,IF(C259&gt;=Modélisation!$B$23,Modélisation!$A$23,IF(C259&gt;=Modélisation!$B$22,Modélisation!$A$22,IF(C259&gt;=Modélisation!$B$21,Modélisation!$A$21,IF(C259&gt;=Modélisation!$B$20,Modélisation!$A$20,IF(C259&gt;=Modélisation!$B$19,Modélisation!$A$19,IF(C259&gt;=Modélisation!$B$18,Modélisation!$A$18,Modélisation!$A$17))))))))))))</f>
        <v/>
      </c>
      <c r="F259" s="1" t="str">
        <f>IF(ISBLANK(C259),"",VLOOKUP(E259,Modélisation!$A$17:$H$23,8,FALSE))</f>
        <v/>
      </c>
      <c r="G259" s="4" t="str">
        <f>IF(ISBLANK(C259),"",IF(Modélisation!$B$3="Oui",IF(D259=Liste!$F$2,0%,VLOOKUP(D259,Modélisation!$A$69:$B$86,2,FALSE)),""))</f>
        <v/>
      </c>
      <c r="H259" s="1" t="str">
        <f>IF(ISBLANK(C259),"",IF(Modélisation!$B$3="Oui",F259*(1-G259),F259))</f>
        <v/>
      </c>
    </row>
    <row r="260" spans="1:8" x14ac:dyDescent="0.35">
      <c r="A260" s="2">
        <v>259</v>
      </c>
      <c r="B260" s="36"/>
      <c r="C260" s="39"/>
      <c r="D260" s="37"/>
      <c r="E260" s="1" t="str">
        <f>IF(ISBLANK(C260),"",IF(Modélisation!$B$10=3,IF(C260&gt;=Modélisation!$B$19,Modélisation!$A$19,IF(C260&gt;=Modélisation!$B$18,Modélisation!$A$18,Modélisation!$A$17)),IF(Modélisation!$B$10=4,IF(C260&gt;=Modélisation!$B$20,Modélisation!$A$20,IF(C260&gt;=Modélisation!$B$19,Modélisation!$A$19,IF(C260&gt;=Modélisation!$B$18,Modélisation!$A$18,Modélisation!$A$17))),IF(Modélisation!$B$10=5,IF(C260&gt;=Modélisation!$B$21,Modélisation!$A$21,IF(C260&gt;=Modélisation!$B$20,Modélisation!$A$20,IF(C260&gt;=Modélisation!$B$19,Modélisation!$A$19,IF(C260&gt;=Modélisation!$B$18,Modélisation!$A$18,Modélisation!$A$17)))),IF(Modélisation!$B$10=6,IF(C260&gt;=Modélisation!$B$22,Modélisation!$A$22,IF(C260&gt;=Modélisation!$B$21,Modélisation!$A$21,IF(C260&gt;=Modélisation!$B$20,Modélisation!$A$20,IF(C260&gt;=Modélisation!$B$19,Modélisation!$A$19,IF(C260&gt;=Modélisation!$B$18,Modélisation!$A$18,Modélisation!$A$17))))),IF(Modélisation!$B$10=7,IF(C260&gt;=Modélisation!$B$23,Modélisation!$A$23,IF(C260&gt;=Modélisation!$B$22,Modélisation!$A$22,IF(C260&gt;=Modélisation!$B$21,Modélisation!$A$21,IF(C260&gt;=Modélisation!$B$20,Modélisation!$A$20,IF(C260&gt;=Modélisation!$B$19,Modélisation!$A$19,IF(C260&gt;=Modélisation!$B$18,Modélisation!$A$18,Modélisation!$A$17))))))))))))</f>
        <v/>
      </c>
      <c r="F260" s="1" t="str">
        <f>IF(ISBLANK(C260),"",VLOOKUP(E260,Modélisation!$A$17:$H$23,8,FALSE))</f>
        <v/>
      </c>
      <c r="G260" s="4" t="str">
        <f>IF(ISBLANK(C260),"",IF(Modélisation!$B$3="Oui",IF(D260=Liste!$F$2,0%,VLOOKUP(D260,Modélisation!$A$69:$B$86,2,FALSE)),""))</f>
        <v/>
      </c>
      <c r="H260" s="1" t="str">
        <f>IF(ISBLANK(C260),"",IF(Modélisation!$B$3="Oui",F260*(1-G260),F260))</f>
        <v/>
      </c>
    </row>
    <row r="261" spans="1:8" x14ac:dyDescent="0.35">
      <c r="A261" s="2">
        <v>260</v>
      </c>
      <c r="B261" s="36"/>
      <c r="C261" s="39"/>
      <c r="D261" s="37"/>
      <c r="E261" s="1" t="str">
        <f>IF(ISBLANK(C261),"",IF(Modélisation!$B$10=3,IF(C261&gt;=Modélisation!$B$19,Modélisation!$A$19,IF(C261&gt;=Modélisation!$B$18,Modélisation!$A$18,Modélisation!$A$17)),IF(Modélisation!$B$10=4,IF(C261&gt;=Modélisation!$B$20,Modélisation!$A$20,IF(C261&gt;=Modélisation!$B$19,Modélisation!$A$19,IF(C261&gt;=Modélisation!$B$18,Modélisation!$A$18,Modélisation!$A$17))),IF(Modélisation!$B$10=5,IF(C261&gt;=Modélisation!$B$21,Modélisation!$A$21,IF(C261&gt;=Modélisation!$B$20,Modélisation!$A$20,IF(C261&gt;=Modélisation!$B$19,Modélisation!$A$19,IF(C261&gt;=Modélisation!$B$18,Modélisation!$A$18,Modélisation!$A$17)))),IF(Modélisation!$B$10=6,IF(C261&gt;=Modélisation!$B$22,Modélisation!$A$22,IF(C261&gt;=Modélisation!$B$21,Modélisation!$A$21,IF(C261&gt;=Modélisation!$B$20,Modélisation!$A$20,IF(C261&gt;=Modélisation!$B$19,Modélisation!$A$19,IF(C261&gt;=Modélisation!$B$18,Modélisation!$A$18,Modélisation!$A$17))))),IF(Modélisation!$B$10=7,IF(C261&gt;=Modélisation!$B$23,Modélisation!$A$23,IF(C261&gt;=Modélisation!$B$22,Modélisation!$A$22,IF(C261&gt;=Modélisation!$B$21,Modélisation!$A$21,IF(C261&gt;=Modélisation!$B$20,Modélisation!$A$20,IF(C261&gt;=Modélisation!$B$19,Modélisation!$A$19,IF(C261&gt;=Modélisation!$B$18,Modélisation!$A$18,Modélisation!$A$17))))))))))))</f>
        <v/>
      </c>
      <c r="F261" s="1" t="str">
        <f>IF(ISBLANK(C261),"",VLOOKUP(E261,Modélisation!$A$17:$H$23,8,FALSE))</f>
        <v/>
      </c>
      <c r="G261" s="4" t="str">
        <f>IF(ISBLANK(C261),"",IF(Modélisation!$B$3="Oui",IF(D261=Liste!$F$2,0%,VLOOKUP(D261,Modélisation!$A$69:$B$86,2,FALSE)),""))</f>
        <v/>
      </c>
      <c r="H261" s="1" t="str">
        <f>IF(ISBLANK(C261),"",IF(Modélisation!$B$3="Oui",F261*(1-G261),F261))</f>
        <v/>
      </c>
    </row>
    <row r="262" spans="1:8" x14ac:dyDescent="0.35">
      <c r="A262" s="2">
        <v>261</v>
      </c>
      <c r="B262" s="36"/>
      <c r="C262" s="39"/>
      <c r="D262" s="37"/>
      <c r="E262" s="1" t="str">
        <f>IF(ISBLANK(C262),"",IF(Modélisation!$B$10=3,IF(C262&gt;=Modélisation!$B$19,Modélisation!$A$19,IF(C262&gt;=Modélisation!$B$18,Modélisation!$A$18,Modélisation!$A$17)),IF(Modélisation!$B$10=4,IF(C262&gt;=Modélisation!$B$20,Modélisation!$A$20,IF(C262&gt;=Modélisation!$B$19,Modélisation!$A$19,IF(C262&gt;=Modélisation!$B$18,Modélisation!$A$18,Modélisation!$A$17))),IF(Modélisation!$B$10=5,IF(C262&gt;=Modélisation!$B$21,Modélisation!$A$21,IF(C262&gt;=Modélisation!$B$20,Modélisation!$A$20,IF(C262&gt;=Modélisation!$B$19,Modélisation!$A$19,IF(C262&gt;=Modélisation!$B$18,Modélisation!$A$18,Modélisation!$A$17)))),IF(Modélisation!$B$10=6,IF(C262&gt;=Modélisation!$B$22,Modélisation!$A$22,IF(C262&gt;=Modélisation!$B$21,Modélisation!$A$21,IF(C262&gt;=Modélisation!$B$20,Modélisation!$A$20,IF(C262&gt;=Modélisation!$B$19,Modélisation!$A$19,IF(C262&gt;=Modélisation!$B$18,Modélisation!$A$18,Modélisation!$A$17))))),IF(Modélisation!$B$10=7,IF(C262&gt;=Modélisation!$B$23,Modélisation!$A$23,IF(C262&gt;=Modélisation!$B$22,Modélisation!$A$22,IF(C262&gt;=Modélisation!$B$21,Modélisation!$A$21,IF(C262&gt;=Modélisation!$B$20,Modélisation!$A$20,IF(C262&gt;=Modélisation!$B$19,Modélisation!$A$19,IF(C262&gt;=Modélisation!$B$18,Modélisation!$A$18,Modélisation!$A$17))))))))))))</f>
        <v/>
      </c>
      <c r="F262" s="1" t="str">
        <f>IF(ISBLANK(C262),"",VLOOKUP(E262,Modélisation!$A$17:$H$23,8,FALSE))</f>
        <v/>
      </c>
      <c r="G262" s="4" t="str">
        <f>IF(ISBLANK(C262),"",IF(Modélisation!$B$3="Oui",IF(D262=Liste!$F$2,0%,VLOOKUP(D262,Modélisation!$A$69:$B$86,2,FALSE)),""))</f>
        <v/>
      </c>
      <c r="H262" s="1" t="str">
        <f>IF(ISBLANK(C262),"",IF(Modélisation!$B$3="Oui",F262*(1-G262),F262))</f>
        <v/>
      </c>
    </row>
    <row r="263" spans="1:8" x14ac:dyDescent="0.35">
      <c r="A263" s="2">
        <v>262</v>
      </c>
      <c r="B263" s="36"/>
      <c r="C263" s="39"/>
      <c r="D263" s="37"/>
      <c r="E263" s="1" t="str">
        <f>IF(ISBLANK(C263),"",IF(Modélisation!$B$10=3,IF(C263&gt;=Modélisation!$B$19,Modélisation!$A$19,IF(C263&gt;=Modélisation!$B$18,Modélisation!$A$18,Modélisation!$A$17)),IF(Modélisation!$B$10=4,IF(C263&gt;=Modélisation!$B$20,Modélisation!$A$20,IF(C263&gt;=Modélisation!$B$19,Modélisation!$A$19,IF(C263&gt;=Modélisation!$B$18,Modélisation!$A$18,Modélisation!$A$17))),IF(Modélisation!$B$10=5,IF(C263&gt;=Modélisation!$B$21,Modélisation!$A$21,IF(C263&gt;=Modélisation!$B$20,Modélisation!$A$20,IF(C263&gt;=Modélisation!$B$19,Modélisation!$A$19,IF(C263&gt;=Modélisation!$B$18,Modélisation!$A$18,Modélisation!$A$17)))),IF(Modélisation!$B$10=6,IF(C263&gt;=Modélisation!$B$22,Modélisation!$A$22,IF(C263&gt;=Modélisation!$B$21,Modélisation!$A$21,IF(C263&gt;=Modélisation!$B$20,Modélisation!$A$20,IF(C263&gt;=Modélisation!$B$19,Modélisation!$A$19,IF(C263&gt;=Modélisation!$B$18,Modélisation!$A$18,Modélisation!$A$17))))),IF(Modélisation!$B$10=7,IF(C263&gt;=Modélisation!$B$23,Modélisation!$A$23,IF(C263&gt;=Modélisation!$B$22,Modélisation!$A$22,IF(C263&gt;=Modélisation!$B$21,Modélisation!$A$21,IF(C263&gt;=Modélisation!$B$20,Modélisation!$A$20,IF(C263&gt;=Modélisation!$B$19,Modélisation!$A$19,IF(C263&gt;=Modélisation!$B$18,Modélisation!$A$18,Modélisation!$A$17))))))))))))</f>
        <v/>
      </c>
      <c r="F263" s="1" t="str">
        <f>IF(ISBLANK(C263),"",VLOOKUP(E263,Modélisation!$A$17:$H$23,8,FALSE))</f>
        <v/>
      </c>
      <c r="G263" s="4" t="str">
        <f>IF(ISBLANK(C263),"",IF(Modélisation!$B$3="Oui",IF(D263=Liste!$F$2,0%,VLOOKUP(D263,Modélisation!$A$69:$B$86,2,FALSE)),""))</f>
        <v/>
      </c>
      <c r="H263" s="1" t="str">
        <f>IF(ISBLANK(C263),"",IF(Modélisation!$B$3="Oui",F263*(1-G263),F263))</f>
        <v/>
      </c>
    </row>
    <row r="264" spans="1:8" x14ac:dyDescent="0.35">
      <c r="A264" s="2">
        <v>263</v>
      </c>
      <c r="B264" s="36"/>
      <c r="C264" s="39"/>
      <c r="D264" s="37"/>
      <c r="E264" s="1" t="str">
        <f>IF(ISBLANK(C264),"",IF(Modélisation!$B$10=3,IF(C264&gt;=Modélisation!$B$19,Modélisation!$A$19,IF(C264&gt;=Modélisation!$B$18,Modélisation!$A$18,Modélisation!$A$17)),IF(Modélisation!$B$10=4,IF(C264&gt;=Modélisation!$B$20,Modélisation!$A$20,IF(C264&gt;=Modélisation!$B$19,Modélisation!$A$19,IF(C264&gt;=Modélisation!$B$18,Modélisation!$A$18,Modélisation!$A$17))),IF(Modélisation!$B$10=5,IF(C264&gt;=Modélisation!$B$21,Modélisation!$A$21,IF(C264&gt;=Modélisation!$B$20,Modélisation!$A$20,IF(C264&gt;=Modélisation!$B$19,Modélisation!$A$19,IF(C264&gt;=Modélisation!$B$18,Modélisation!$A$18,Modélisation!$A$17)))),IF(Modélisation!$B$10=6,IF(C264&gt;=Modélisation!$B$22,Modélisation!$A$22,IF(C264&gt;=Modélisation!$B$21,Modélisation!$A$21,IF(C264&gt;=Modélisation!$B$20,Modélisation!$A$20,IF(C264&gt;=Modélisation!$B$19,Modélisation!$A$19,IF(C264&gt;=Modélisation!$B$18,Modélisation!$A$18,Modélisation!$A$17))))),IF(Modélisation!$B$10=7,IF(C264&gt;=Modélisation!$B$23,Modélisation!$A$23,IF(C264&gt;=Modélisation!$B$22,Modélisation!$A$22,IF(C264&gt;=Modélisation!$B$21,Modélisation!$A$21,IF(C264&gt;=Modélisation!$B$20,Modélisation!$A$20,IF(C264&gt;=Modélisation!$B$19,Modélisation!$A$19,IF(C264&gt;=Modélisation!$B$18,Modélisation!$A$18,Modélisation!$A$17))))))))))))</f>
        <v/>
      </c>
      <c r="F264" s="1" t="str">
        <f>IF(ISBLANK(C264),"",VLOOKUP(E264,Modélisation!$A$17:$H$23,8,FALSE))</f>
        <v/>
      </c>
      <c r="G264" s="4" t="str">
        <f>IF(ISBLANK(C264),"",IF(Modélisation!$B$3="Oui",IF(D264=Liste!$F$2,0%,VLOOKUP(D264,Modélisation!$A$69:$B$86,2,FALSE)),""))</f>
        <v/>
      </c>
      <c r="H264" s="1" t="str">
        <f>IF(ISBLANK(C264),"",IF(Modélisation!$B$3="Oui",F264*(1-G264),F264))</f>
        <v/>
      </c>
    </row>
    <row r="265" spans="1:8" x14ac:dyDescent="0.35">
      <c r="A265" s="2">
        <v>264</v>
      </c>
      <c r="B265" s="36"/>
      <c r="C265" s="39"/>
      <c r="D265" s="37"/>
      <c r="E265" s="1" t="str">
        <f>IF(ISBLANK(C265),"",IF(Modélisation!$B$10=3,IF(C265&gt;=Modélisation!$B$19,Modélisation!$A$19,IF(C265&gt;=Modélisation!$B$18,Modélisation!$A$18,Modélisation!$A$17)),IF(Modélisation!$B$10=4,IF(C265&gt;=Modélisation!$B$20,Modélisation!$A$20,IF(C265&gt;=Modélisation!$B$19,Modélisation!$A$19,IF(C265&gt;=Modélisation!$B$18,Modélisation!$A$18,Modélisation!$A$17))),IF(Modélisation!$B$10=5,IF(C265&gt;=Modélisation!$B$21,Modélisation!$A$21,IF(C265&gt;=Modélisation!$B$20,Modélisation!$A$20,IF(C265&gt;=Modélisation!$B$19,Modélisation!$A$19,IF(C265&gt;=Modélisation!$B$18,Modélisation!$A$18,Modélisation!$A$17)))),IF(Modélisation!$B$10=6,IF(C265&gt;=Modélisation!$B$22,Modélisation!$A$22,IF(C265&gt;=Modélisation!$B$21,Modélisation!$A$21,IF(C265&gt;=Modélisation!$B$20,Modélisation!$A$20,IF(C265&gt;=Modélisation!$B$19,Modélisation!$A$19,IF(C265&gt;=Modélisation!$B$18,Modélisation!$A$18,Modélisation!$A$17))))),IF(Modélisation!$B$10=7,IF(C265&gt;=Modélisation!$B$23,Modélisation!$A$23,IF(C265&gt;=Modélisation!$B$22,Modélisation!$A$22,IF(C265&gt;=Modélisation!$B$21,Modélisation!$A$21,IF(C265&gt;=Modélisation!$B$20,Modélisation!$A$20,IF(C265&gt;=Modélisation!$B$19,Modélisation!$A$19,IF(C265&gt;=Modélisation!$B$18,Modélisation!$A$18,Modélisation!$A$17))))))))))))</f>
        <v/>
      </c>
      <c r="F265" s="1" t="str">
        <f>IF(ISBLANK(C265),"",VLOOKUP(E265,Modélisation!$A$17:$H$23,8,FALSE))</f>
        <v/>
      </c>
      <c r="G265" s="4" t="str">
        <f>IF(ISBLANK(C265),"",IF(Modélisation!$B$3="Oui",IF(D265=Liste!$F$2,0%,VLOOKUP(D265,Modélisation!$A$69:$B$86,2,FALSE)),""))</f>
        <v/>
      </c>
      <c r="H265" s="1" t="str">
        <f>IF(ISBLANK(C265),"",IF(Modélisation!$B$3="Oui",F265*(1-G265),F265))</f>
        <v/>
      </c>
    </row>
    <row r="266" spans="1:8" x14ac:dyDescent="0.35">
      <c r="A266" s="2">
        <v>265</v>
      </c>
      <c r="B266" s="36"/>
      <c r="C266" s="39"/>
      <c r="D266" s="37"/>
      <c r="E266" s="1" t="str">
        <f>IF(ISBLANK(C266),"",IF(Modélisation!$B$10=3,IF(C266&gt;=Modélisation!$B$19,Modélisation!$A$19,IF(C266&gt;=Modélisation!$B$18,Modélisation!$A$18,Modélisation!$A$17)),IF(Modélisation!$B$10=4,IF(C266&gt;=Modélisation!$B$20,Modélisation!$A$20,IF(C266&gt;=Modélisation!$B$19,Modélisation!$A$19,IF(C266&gt;=Modélisation!$B$18,Modélisation!$A$18,Modélisation!$A$17))),IF(Modélisation!$B$10=5,IF(C266&gt;=Modélisation!$B$21,Modélisation!$A$21,IF(C266&gt;=Modélisation!$B$20,Modélisation!$A$20,IF(C266&gt;=Modélisation!$B$19,Modélisation!$A$19,IF(C266&gt;=Modélisation!$B$18,Modélisation!$A$18,Modélisation!$A$17)))),IF(Modélisation!$B$10=6,IF(C266&gt;=Modélisation!$B$22,Modélisation!$A$22,IF(C266&gt;=Modélisation!$B$21,Modélisation!$A$21,IF(C266&gt;=Modélisation!$B$20,Modélisation!$A$20,IF(C266&gt;=Modélisation!$B$19,Modélisation!$A$19,IF(C266&gt;=Modélisation!$B$18,Modélisation!$A$18,Modélisation!$A$17))))),IF(Modélisation!$B$10=7,IF(C266&gt;=Modélisation!$B$23,Modélisation!$A$23,IF(C266&gt;=Modélisation!$B$22,Modélisation!$A$22,IF(C266&gt;=Modélisation!$B$21,Modélisation!$A$21,IF(C266&gt;=Modélisation!$B$20,Modélisation!$A$20,IF(C266&gt;=Modélisation!$B$19,Modélisation!$A$19,IF(C266&gt;=Modélisation!$B$18,Modélisation!$A$18,Modélisation!$A$17))))))))))))</f>
        <v/>
      </c>
      <c r="F266" s="1" t="str">
        <f>IF(ISBLANK(C266),"",VLOOKUP(E266,Modélisation!$A$17:$H$23,8,FALSE))</f>
        <v/>
      </c>
      <c r="G266" s="4" t="str">
        <f>IF(ISBLANK(C266),"",IF(Modélisation!$B$3="Oui",IF(D266=Liste!$F$2,0%,VLOOKUP(D266,Modélisation!$A$69:$B$86,2,FALSE)),""))</f>
        <v/>
      </c>
      <c r="H266" s="1" t="str">
        <f>IF(ISBLANK(C266),"",IF(Modélisation!$B$3="Oui",F266*(1-G266),F266))</f>
        <v/>
      </c>
    </row>
    <row r="267" spans="1:8" x14ac:dyDescent="0.35">
      <c r="A267" s="2">
        <v>266</v>
      </c>
      <c r="B267" s="36"/>
      <c r="C267" s="39"/>
      <c r="D267" s="37"/>
      <c r="E267" s="1" t="str">
        <f>IF(ISBLANK(C267),"",IF(Modélisation!$B$10=3,IF(C267&gt;=Modélisation!$B$19,Modélisation!$A$19,IF(C267&gt;=Modélisation!$B$18,Modélisation!$A$18,Modélisation!$A$17)),IF(Modélisation!$B$10=4,IF(C267&gt;=Modélisation!$B$20,Modélisation!$A$20,IF(C267&gt;=Modélisation!$B$19,Modélisation!$A$19,IF(C267&gt;=Modélisation!$B$18,Modélisation!$A$18,Modélisation!$A$17))),IF(Modélisation!$B$10=5,IF(C267&gt;=Modélisation!$B$21,Modélisation!$A$21,IF(C267&gt;=Modélisation!$B$20,Modélisation!$A$20,IF(C267&gt;=Modélisation!$B$19,Modélisation!$A$19,IF(C267&gt;=Modélisation!$B$18,Modélisation!$A$18,Modélisation!$A$17)))),IF(Modélisation!$B$10=6,IF(C267&gt;=Modélisation!$B$22,Modélisation!$A$22,IF(C267&gt;=Modélisation!$B$21,Modélisation!$A$21,IF(C267&gt;=Modélisation!$B$20,Modélisation!$A$20,IF(C267&gt;=Modélisation!$B$19,Modélisation!$A$19,IF(C267&gt;=Modélisation!$B$18,Modélisation!$A$18,Modélisation!$A$17))))),IF(Modélisation!$B$10=7,IF(C267&gt;=Modélisation!$B$23,Modélisation!$A$23,IF(C267&gt;=Modélisation!$B$22,Modélisation!$A$22,IF(C267&gt;=Modélisation!$B$21,Modélisation!$A$21,IF(C267&gt;=Modélisation!$B$20,Modélisation!$A$20,IF(C267&gt;=Modélisation!$B$19,Modélisation!$A$19,IF(C267&gt;=Modélisation!$B$18,Modélisation!$A$18,Modélisation!$A$17))))))))))))</f>
        <v/>
      </c>
      <c r="F267" s="1" t="str">
        <f>IF(ISBLANK(C267),"",VLOOKUP(E267,Modélisation!$A$17:$H$23,8,FALSE))</f>
        <v/>
      </c>
      <c r="G267" s="4" t="str">
        <f>IF(ISBLANK(C267),"",IF(Modélisation!$B$3="Oui",IF(D267=Liste!$F$2,0%,VLOOKUP(D267,Modélisation!$A$69:$B$86,2,FALSE)),""))</f>
        <v/>
      </c>
      <c r="H267" s="1" t="str">
        <f>IF(ISBLANK(C267),"",IF(Modélisation!$B$3="Oui",F267*(1-G267),F267))</f>
        <v/>
      </c>
    </row>
    <row r="268" spans="1:8" x14ac:dyDescent="0.35">
      <c r="A268" s="2">
        <v>267</v>
      </c>
      <c r="B268" s="36"/>
      <c r="C268" s="39"/>
      <c r="D268" s="37"/>
      <c r="E268" s="1" t="str">
        <f>IF(ISBLANK(C268),"",IF(Modélisation!$B$10=3,IF(C268&gt;=Modélisation!$B$19,Modélisation!$A$19,IF(C268&gt;=Modélisation!$B$18,Modélisation!$A$18,Modélisation!$A$17)),IF(Modélisation!$B$10=4,IF(C268&gt;=Modélisation!$B$20,Modélisation!$A$20,IF(C268&gt;=Modélisation!$B$19,Modélisation!$A$19,IF(C268&gt;=Modélisation!$B$18,Modélisation!$A$18,Modélisation!$A$17))),IF(Modélisation!$B$10=5,IF(C268&gt;=Modélisation!$B$21,Modélisation!$A$21,IF(C268&gt;=Modélisation!$B$20,Modélisation!$A$20,IF(C268&gt;=Modélisation!$B$19,Modélisation!$A$19,IF(C268&gt;=Modélisation!$B$18,Modélisation!$A$18,Modélisation!$A$17)))),IF(Modélisation!$B$10=6,IF(C268&gt;=Modélisation!$B$22,Modélisation!$A$22,IF(C268&gt;=Modélisation!$B$21,Modélisation!$A$21,IF(C268&gt;=Modélisation!$B$20,Modélisation!$A$20,IF(C268&gt;=Modélisation!$B$19,Modélisation!$A$19,IF(C268&gt;=Modélisation!$B$18,Modélisation!$A$18,Modélisation!$A$17))))),IF(Modélisation!$B$10=7,IF(C268&gt;=Modélisation!$B$23,Modélisation!$A$23,IF(C268&gt;=Modélisation!$B$22,Modélisation!$A$22,IF(C268&gt;=Modélisation!$B$21,Modélisation!$A$21,IF(C268&gt;=Modélisation!$B$20,Modélisation!$A$20,IF(C268&gt;=Modélisation!$B$19,Modélisation!$A$19,IF(C268&gt;=Modélisation!$B$18,Modélisation!$A$18,Modélisation!$A$17))))))))))))</f>
        <v/>
      </c>
      <c r="F268" s="1" t="str">
        <f>IF(ISBLANK(C268),"",VLOOKUP(E268,Modélisation!$A$17:$H$23,8,FALSE))</f>
        <v/>
      </c>
      <c r="G268" s="4" t="str">
        <f>IF(ISBLANK(C268),"",IF(Modélisation!$B$3="Oui",IF(D268=Liste!$F$2,0%,VLOOKUP(D268,Modélisation!$A$69:$B$86,2,FALSE)),""))</f>
        <v/>
      </c>
      <c r="H268" s="1" t="str">
        <f>IF(ISBLANK(C268),"",IF(Modélisation!$B$3="Oui",F268*(1-G268),F268))</f>
        <v/>
      </c>
    </row>
    <row r="269" spans="1:8" x14ac:dyDescent="0.35">
      <c r="A269" s="2">
        <v>268</v>
      </c>
      <c r="B269" s="36"/>
      <c r="C269" s="39"/>
      <c r="D269" s="37"/>
      <c r="E269" s="1" t="str">
        <f>IF(ISBLANK(C269),"",IF(Modélisation!$B$10=3,IF(C269&gt;=Modélisation!$B$19,Modélisation!$A$19,IF(C269&gt;=Modélisation!$B$18,Modélisation!$A$18,Modélisation!$A$17)),IF(Modélisation!$B$10=4,IF(C269&gt;=Modélisation!$B$20,Modélisation!$A$20,IF(C269&gt;=Modélisation!$B$19,Modélisation!$A$19,IF(C269&gt;=Modélisation!$B$18,Modélisation!$A$18,Modélisation!$A$17))),IF(Modélisation!$B$10=5,IF(C269&gt;=Modélisation!$B$21,Modélisation!$A$21,IF(C269&gt;=Modélisation!$B$20,Modélisation!$A$20,IF(C269&gt;=Modélisation!$B$19,Modélisation!$A$19,IF(C269&gt;=Modélisation!$B$18,Modélisation!$A$18,Modélisation!$A$17)))),IF(Modélisation!$B$10=6,IF(C269&gt;=Modélisation!$B$22,Modélisation!$A$22,IF(C269&gt;=Modélisation!$B$21,Modélisation!$A$21,IF(C269&gt;=Modélisation!$B$20,Modélisation!$A$20,IF(C269&gt;=Modélisation!$B$19,Modélisation!$A$19,IF(C269&gt;=Modélisation!$B$18,Modélisation!$A$18,Modélisation!$A$17))))),IF(Modélisation!$B$10=7,IF(C269&gt;=Modélisation!$B$23,Modélisation!$A$23,IF(C269&gt;=Modélisation!$B$22,Modélisation!$A$22,IF(C269&gt;=Modélisation!$B$21,Modélisation!$A$21,IF(C269&gt;=Modélisation!$B$20,Modélisation!$A$20,IF(C269&gt;=Modélisation!$B$19,Modélisation!$A$19,IF(C269&gt;=Modélisation!$B$18,Modélisation!$A$18,Modélisation!$A$17))))))))))))</f>
        <v/>
      </c>
      <c r="F269" s="1" t="str">
        <f>IF(ISBLANK(C269),"",VLOOKUP(E269,Modélisation!$A$17:$H$23,8,FALSE))</f>
        <v/>
      </c>
      <c r="G269" s="4" t="str">
        <f>IF(ISBLANK(C269),"",IF(Modélisation!$B$3="Oui",IF(D269=Liste!$F$2,0%,VLOOKUP(D269,Modélisation!$A$69:$B$86,2,FALSE)),""))</f>
        <v/>
      </c>
      <c r="H269" s="1" t="str">
        <f>IF(ISBLANK(C269),"",IF(Modélisation!$B$3="Oui",F269*(1-G269),F269))</f>
        <v/>
      </c>
    </row>
    <row r="270" spans="1:8" x14ac:dyDescent="0.35">
      <c r="A270" s="2">
        <v>269</v>
      </c>
      <c r="B270" s="36"/>
      <c r="C270" s="39"/>
      <c r="D270" s="37"/>
      <c r="E270" s="1" t="str">
        <f>IF(ISBLANK(C270),"",IF(Modélisation!$B$10=3,IF(C270&gt;=Modélisation!$B$19,Modélisation!$A$19,IF(C270&gt;=Modélisation!$B$18,Modélisation!$A$18,Modélisation!$A$17)),IF(Modélisation!$B$10=4,IF(C270&gt;=Modélisation!$B$20,Modélisation!$A$20,IF(C270&gt;=Modélisation!$B$19,Modélisation!$A$19,IF(C270&gt;=Modélisation!$B$18,Modélisation!$A$18,Modélisation!$A$17))),IF(Modélisation!$B$10=5,IF(C270&gt;=Modélisation!$B$21,Modélisation!$A$21,IF(C270&gt;=Modélisation!$B$20,Modélisation!$A$20,IF(C270&gt;=Modélisation!$B$19,Modélisation!$A$19,IF(C270&gt;=Modélisation!$B$18,Modélisation!$A$18,Modélisation!$A$17)))),IF(Modélisation!$B$10=6,IF(C270&gt;=Modélisation!$B$22,Modélisation!$A$22,IF(C270&gt;=Modélisation!$B$21,Modélisation!$A$21,IF(C270&gt;=Modélisation!$B$20,Modélisation!$A$20,IF(C270&gt;=Modélisation!$B$19,Modélisation!$A$19,IF(C270&gt;=Modélisation!$B$18,Modélisation!$A$18,Modélisation!$A$17))))),IF(Modélisation!$B$10=7,IF(C270&gt;=Modélisation!$B$23,Modélisation!$A$23,IF(C270&gt;=Modélisation!$B$22,Modélisation!$A$22,IF(C270&gt;=Modélisation!$B$21,Modélisation!$A$21,IF(C270&gt;=Modélisation!$B$20,Modélisation!$A$20,IF(C270&gt;=Modélisation!$B$19,Modélisation!$A$19,IF(C270&gt;=Modélisation!$B$18,Modélisation!$A$18,Modélisation!$A$17))))))))))))</f>
        <v/>
      </c>
      <c r="F270" s="1" t="str">
        <f>IF(ISBLANK(C270),"",VLOOKUP(E270,Modélisation!$A$17:$H$23,8,FALSE))</f>
        <v/>
      </c>
      <c r="G270" s="4" t="str">
        <f>IF(ISBLANK(C270),"",IF(Modélisation!$B$3="Oui",IF(D270=Liste!$F$2,0%,VLOOKUP(D270,Modélisation!$A$69:$B$86,2,FALSE)),""))</f>
        <v/>
      </c>
      <c r="H270" s="1" t="str">
        <f>IF(ISBLANK(C270),"",IF(Modélisation!$B$3="Oui",F270*(1-G270),F270))</f>
        <v/>
      </c>
    </row>
    <row r="271" spans="1:8" x14ac:dyDescent="0.35">
      <c r="A271" s="2">
        <v>270</v>
      </c>
      <c r="B271" s="36"/>
      <c r="C271" s="39"/>
      <c r="D271" s="37"/>
      <c r="E271" s="1" t="str">
        <f>IF(ISBLANK(C271),"",IF(Modélisation!$B$10=3,IF(C271&gt;=Modélisation!$B$19,Modélisation!$A$19,IF(C271&gt;=Modélisation!$B$18,Modélisation!$A$18,Modélisation!$A$17)),IF(Modélisation!$B$10=4,IF(C271&gt;=Modélisation!$B$20,Modélisation!$A$20,IF(C271&gt;=Modélisation!$B$19,Modélisation!$A$19,IF(C271&gt;=Modélisation!$B$18,Modélisation!$A$18,Modélisation!$A$17))),IF(Modélisation!$B$10=5,IF(C271&gt;=Modélisation!$B$21,Modélisation!$A$21,IF(C271&gt;=Modélisation!$B$20,Modélisation!$A$20,IF(C271&gt;=Modélisation!$B$19,Modélisation!$A$19,IF(C271&gt;=Modélisation!$B$18,Modélisation!$A$18,Modélisation!$A$17)))),IF(Modélisation!$B$10=6,IF(C271&gt;=Modélisation!$B$22,Modélisation!$A$22,IF(C271&gt;=Modélisation!$B$21,Modélisation!$A$21,IF(C271&gt;=Modélisation!$B$20,Modélisation!$A$20,IF(C271&gt;=Modélisation!$B$19,Modélisation!$A$19,IF(C271&gt;=Modélisation!$B$18,Modélisation!$A$18,Modélisation!$A$17))))),IF(Modélisation!$B$10=7,IF(C271&gt;=Modélisation!$B$23,Modélisation!$A$23,IF(C271&gt;=Modélisation!$B$22,Modélisation!$A$22,IF(C271&gt;=Modélisation!$B$21,Modélisation!$A$21,IF(C271&gt;=Modélisation!$B$20,Modélisation!$A$20,IF(C271&gt;=Modélisation!$B$19,Modélisation!$A$19,IF(C271&gt;=Modélisation!$B$18,Modélisation!$A$18,Modélisation!$A$17))))))))))))</f>
        <v/>
      </c>
      <c r="F271" s="1" t="str">
        <f>IF(ISBLANK(C271),"",VLOOKUP(E271,Modélisation!$A$17:$H$23,8,FALSE))</f>
        <v/>
      </c>
      <c r="G271" s="4" t="str">
        <f>IF(ISBLANK(C271),"",IF(Modélisation!$B$3="Oui",IF(D271=Liste!$F$2,0%,VLOOKUP(D271,Modélisation!$A$69:$B$86,2,FALSE)),""))</f>
        <v/>
      </c>
      <c r="H271" s="1" t="str">
        <f>IF(ISBLANK(C271),"",IF(Modélisation!$B$3="Oui",F271*(1-G271),F271))</f>
        <v/>
      </c>
    </row>
    <row r="272" spans="1:8" x14ac:dyDescent="0.35">
      <c r="A272" s="2">
        <v>271</v>
      </c>
      <c r="B272" s="36"/>
      <c r="C272" s="39"/>
      <c r="D272" s="37"/>
      <c r="E272" s="1" t="str">
        <f>IF(ISBLANK(C272),"",IF(Modélisation!$B$10=3,IF(C272&gt;=Modélisation!$B$19,Modélisation!$A$19,IF(C272&gt;=Modélisation!$B$18,Modélisation!$A$18,Modélisation!$A$17)),IF(Modélisation!$B$10=4,IF(C272&gt;=Modélisation!$B$20,Modélisation!$A$20,IF(C272&gt;=Modélisation!$B$19,Modélisation!$A$19,IF(C272&gt;=Modélisation!$B$18,Modélisation!$A$18,Modélisation!$A$17))),IF(Modélisation!$B$10=5,IF(C272&gt;=Modélisation!$B$21,Modélisation!$A$21,IF(C272&gt;=Modélisation!$B$20,Modélisation!$A$20,IF(C272&gt;=Modélisation!$B$19,Modélisation!$A$19,IF(C272&gt;=Modélisation!$B$18,Modélisation!$A$18,Modélisation!$A$17)))),IF(Modélisation!$B$10=6,IF(C272&gt;=Modélisation!$B$22,Modélisation!$A$22,IF(C272&gt;=Modélisation!$B$21,Modélisation!$A$21,IF(C272&gt;=Modélisation!$B$20,Modélisation!$A$20,IF(C272&gt;=Modélisation!$B$19,Modélisation!$A$19,IF(C272&gt;=Modélisation!$B$18,Modélisation!$A$18,Modélisation!$A$17))))),IF(Modélisation!$B$10=7,IF(C272&gt;=Modélisation!$B$23,Modélisation!$A$23,IF(C272&gt;=Modélisation!$B$22,Modélisation!$A$22,IF(C272&gt;=Modélisation!$B$21,Modélisation!$A$21,IF(C272&gt;=Modélisation!$B$20,Modélisation!$A$20,IF(C272&gt;=Modélisation!$B$19,Modélisation!$A$19,IF(C272&gt;=Modélisation!$B$18,Modélisation!$A$18,Modélisation!$A$17))))))))))))</f>
        <v/>
      </c>
      <c r="F272" s="1" t="str">
        <f>IF(ISBLANK(C272),"",VLOOKUP(E272,Modélisation!$A$17:$H$23,8,FALSE))</f>
        <v/>
      </c>
      <c r="G272" s="4" t="str">
        <f>IF(ISBLANK(C272),"",IF(Modélisation!$B$3="Oui",IF(D272=Liste!$F$2,0%,VLOOKUP(D272,Modélisation!$A$69:$B$86,2,FALSE)),""))</f>
        <v/>
      </c>
      <c r="H272" s="1" t="str">
        <f>IF(ISBLANK(C272),"",IF(Modélisation!$B$3="Oui",F272*(1-G272),F272))</f>
        <v/>
      </c>
    </row>
    <row r="273" spans="1:8" x14ac:dyDescent="0.35">
      <c r="A273" s="2">
        <v>272</v>
      </c>
      <c r="B273" s="36"/>
      <c r="C273" s="39"/>
      <c r="D273" s="37"/>
      <c r="E273" s="1" t="str">
        <f>IF(ISBLANK(C273),"",IF(Modélisation!$B$10=3,IF(C273&gt;=Modélisation!$B$19,Modélisation!$A$19,IF(C273&gt;=Modélisation!$B$18,Modélisation!$A$18,Modélisation!$A$17)),IF(Modélisation!$B$10=4,IF(C273&gt;=Modélisation!$B$20,Modélisation!$A$20,IF(C273&gt;=Modélisation!$B$19,Modélisation!$A$19,IF(C273&gt;=Modélisation!$B$18,Modélisation!$A$18,Modélisation!$A$17))),IF(Modélisation!$B$10=5,IF(C273&gt;=Modélisation!$B$21,Modélisation!$A$21,IF(C273&gt;=Modélisation!$B$20,Modélisation!$A$20,IF(C273&gt;=Modélisation!$B$19,Modélisation!$A$19,IF(C273&gt;=Modélisation!$B$18,Modélisation!$A$18,Modélisation!$A$17)))),IF(Modélisation!$B$10=6,IF(C273&gt;=Modélisation!$B$22,Modélisation!$A$22,IF(C273&gt;=Modélisation!$B$21,Modélisation!$A$21,IF(C273&gt;=Modélisation!$B$20,Modélisation!$A$20,IF(C273&gt;=Modélisation!$B$19,Modélisation!$A$19,IF(C273&gt;=Modélisation!$B$18,Modélisation!$A$18,Modélisation!$A$17))))),IF(Modélisation!$B$10=7,IF(C273&gt;=Modélisation!$B$23,Modélisation!$A$23,IF(C273&gt;=Modélisation!$B$22,Modélisation!$A$22,IF(C273&gt;=Modélisation!$B$21,Modélisation!$A$21,IF(C273&gt;=Modélisation!$B$20,Modélisation!$A$20,IF(C273&gt;=Modélisation!$B$19,Modélisation!$A$19,IF(C273&gt;=Modélisation!$B$18,Modélisation!$A$18,Modélisation!$A$17))))))))))))</f>
        <v/>
      </c>
      <c r="F273" s="1" t="str">
        <f>IF(ISBLANK(C273),"",VLOOKUP(E273,Modélisation!$A$17:$H$23,8,FALSE))</f>
        <v/>
      </c>
      <c r="G273" s="4" t="str">
        <f>IF(ISBLANK(C273),"",IF(Modélisation!$B$3="Oui",IF(D273=Liste!$F$2,0%,VLOOKUP(D273,Modélisation!$A$69:$B$86,2,FALSE)),""))</f>
        <v/>
      </c>
      <c r="H273" s="1" t="str">
        <f>IF(ISBLANK(C273),"",IF(Modélisation!$B$3="Oui",F273*(1-G273),F273))</f>
        <v/>
      </c>
    </row>
    <row r="274" spans="1:8" x14ac:dyDescent="0.35">
      <c r="A274" s="2">
        <v>273</v>
      </c>
      <c r="B274" s="36"/>
      <c r="C274" s="39"/>
      <c r="D274" s="37"/>
      <c r="E274" s="1" t="str">
        <f>IF(ISBLANK(C274),"",IF(Modélisation!$B$10=3,IF(C274&gt;=Modélisation!$B$19,Modélisation!$A$19,IF(C274&gt;=Modélisation!$B$18,Modélisation!$A$18,Modélisation!$A$17)),IF(Modélisation!$B$10=4,IF(C274&gt;=Modélisation!$B$20,Modélisation!$A$20,IF(C274&gt;=Modélisation!$B$19,Modélisation!$A$19,IF(C274&gt;=Modélisation!$B$18,Modélisation!$A$18,Modélisation!$A$17))),IF(Modélisation!$B$10=5,IF(C274&gt;=Modélisation!$B$21,Modélisation!$A$21,IF(C274&gt;=Modélisation!$B$20,Modélisation!$A$20,IF(C274&gt;=Modélisation!$B$19,Modélisation!$A$19,IF(C274&gt;=Modélisation!$B$18,Modélisation!$A$18,Modélisation!$A$17)))),IF(Modélisation!$B$10=6,IF(C274&gt;=Modélisation!$B$22,Modélisation!$A$22,IF(C274&gt;=Modélisation!$B$21,Modélisation!$A$21,IF(C274&gt;=Modélisation!$B$20,Modélisation!$A$20,IF(C274&gt;=Modélisation!$B$19,Modélisation!$A$19,IF(C274&gt;=Modélisation!$B$18,Modélisation!$A$18,Modélisation!$A$17))))),IF(Modélisation!$B$10=7,IF(C274&gt;=Modélisation!$B$23,Modélisation!$A$23,IF(C274&gt;=Modélisation!$B$22,Modélisation!$A$22,IF(C274&gt;=Modélisation!$B$21,Modélisation!$A$21,IF(C274&gt;=Modélisation!$B$20,Modélisation!$A$20,IF(C274&gt;=Modélisation!$B$19,Modélisation!$A$19,IF(C274&gt;=Modélisation!$B$18,Modélisation!$A$18,Modélisation!$A$17))))))))))))</f>
        <v/>
      </c>
      <c r="F274" s="1" t="str">
        <f>IF(ISBLANK(C274),"",VLOOKUP(E274,Modélisation!$A$17:$H$23,8,FALSE))</f>
        <v/>
      </c>
      <c r="G274" s="4" t="str">
        <f>IF(ISBLANK(C274),"",IF(Modélisation!$B$3="Oui",IF(D274=Liste!$F$2,0%,VLOOKUP(D274,Modélisation!$A$69:$B$86,2,FALSE)),""))</f>
        <v/>
      </c>
      <c r="H274" s="1" t="str">
        <f>IF(ISBLANK(C274),"",IF(Modélisation!$B$3="Oui",F274*(1-G274),F274))</f>
        <v/>
      </c>
    </row>
    <row r="275" spans="1:8" x14ac:dyDescent="0.35">
      <c r="A275" s="2">
        <v>274</v>
      </c>
      <c r="B275" s="36"/>
      <c r="C275" s="39"/>
      <c r="D275" s="37"/>
      <c r="E275" s="1" t="str">
        <f>IF(ISBLANK(C275),"",IF(Modélisation!$B$10=3,IF(C275&gt;=Modélisation!$B$19,Modélisation!$A$19,IF(C275&gt;=Modélisation!$B$18,Modélisation!$A$18,Modélisation!$A$17)),IF(Modélisation!$B$10=4,IF(C275&gt;=Modélisation!$B$20,Modélisation!$A$20,IF(C275&gt;=Modélisation!$B$19,Modélisation!$A$19,IF(C275&gt;=Modélisation!$B$18,Modélisation!$A$18,Modélisation!$A$17))),IF(Modélisation!$B$10=5,IF(C275&gt;=Modélisation!$B$21,Modélisation!$A$21,IF(C275&gt;=Modélisation!$B$20,Modélisation!$A$20,IF(C275&gt;=Modélisation!$B$19,Modélisation!$A$19,IF(C275&gt;=Modélisation!$B$18,Modélisation!$A$18,Modélisation!$A$17)))),IF(Modélisation!$B$10=6,IF(C275&gt;=Modélisation!$B$22,Modélisation!$A$22,IF(C275&gt;=Modélisation!$B$21,Modélisation!$A$21,IF(C275&gt;=Modélisation!$B$20,Modélisation!$A$20,IF(C275&gt;=Modélisation!$B$19,Modélisation!$A$19,IF(C275&gt;=Modélisation!$B$18,Modélisation!$A$18,Modélisation!$A$17))))),IF(Modélisation!$B$10=7,IF(C275&gt;=Modélisation!$B$23,Modélisation!$A$23,IF(C275&gt;=Modélisation!$B$22,Modélisation!$A$22,IF(C275&gt;=Modélisation!$B$21,Modélisation!$A$21,IF(C275&gt;=Modélisation!$B$20,Modélisation!$A$20,IF(C275&gt;=Modélisation!$B$19,Modélisation!$A$19,IF(C275&gt;=Modélisation!$B$18,Modélisation!$A$18,Modélisation!$A$17))))))))))))</f>
        <v/>
      </c>
      <c r="F275" s="1" t="str">
        <f>IF(ISBLANK(C275),"",VLOOKUP(E275,Modélisation!$A$17:$H$23,8,FALSE))</f>
        <v/>
      </c>
      <c r="G275" s="4" t="str">
        <f>IF(ISBLANK(C275),"",IF(Modélisation!$B$3="Oui",IF(D275=Liste!$F$2,0%,VLOOKUP(D275,Modélisation!$A$69:$B$86,2,FALSE)),""))</f>
        <v/>
      </c>
      <c r="H275" s="1" t="str">
        <f>IF(ISBLANK(C275),"",IF(Modélisation!$B$3="Oui",F275*(1-G275),F275))</f>
        <v/>
      </c>
    </row>
    <row r="276" spans="1:8" x14ac:dyDescent="0.35">
      <c r="A276" s="2">
        <v>275</v>
      </c>
      <c r="B276" s="36"/>
      <c r="C276" s="39"/>
      <c r="D276" s="37"/>
      <c r="E276" s="1" t="str">
        <f>IF(ISBLANK(C276),"",IF(Modélisation!$B$10=3,IF(C276&gt;=Modélisation!$B$19,Modélisation!$A$19,IF(C276&gt;=Modélisation!$B$18,Modélisation!$A$18,Modélisation!$A$17)),IF(Modélisation!$B$10=4,IF(C276&gt;=Modélisation!$B$20,Modélisation!$A$20,IF(C276&gt;=Modélisation!$B$19,Modélisation!$A$19,IF(C276&gt;=Modélisation!$B$18,Modélisation!$A$18,Modélisation!$A$17))),IF(Modélisation!$B$10=5,IF(C276&gt;=Modélisation!$B$21,Modélisation!$A$21,IF(C276&gt;=Modélisation!$B$20,Modélisation!$A$20,IF(C276&gt;=Modélisation!$B$19,Modélisation!$A$19,IF(C276&gt;=Modélisation!$B$18,Modélisation!$A$18,Modélisation!$A$17)))),IF(Modélisation!$B$10=6,IF(C276&gt;=Modélisation!$B$22,Modélisation!$A$22,IF(C276&gt;=Modélisation!$B$21,Modélisation!$A$21,IF(C276&gt;=Modélisation!$B$20,Modélisation!$A$20,IF(C276&gt;=Modélisation!$B$19,Modélisation!$A$19,IF(C276&gt;=Modélisation!$B$18,Modélisation!$A$18,Modélisation!$A$17))))),IF(Modélisation!$B$10=7,IF(C276&gt;=Modélisation!$B$23,Modélisation!$A$23,IF(C276&gt;=Modélisation!$B$22,Modélisation!$A$22,IF(C276&gt;=Modélisation!$B$21,Modélisation!$A$21,IF(C276&gt;=Modélisation!$B$20,Modélisation!$A$20,IF(C276&gt;=Modélisation!$B$19,Modélisation!$A$19,IF(C276&gt;=Modélisation!$B$18,Modélisation!$A$18,Modélisation!$A$17))))))))))))</f>
        <v/>
      </c>
      <c r="F276" s="1" t="str">
        <f>IF(ISBLANK(C276),"",VLOOKUP(E276,Modélisation!$A$17:$H$23,8,FALSE))</f>
        <v/>
      </c>
      <c r="G276" s="4" t="str">
        <f>IF(ISBLANK(C276),"",IF(Modélisation!$B$3="Oui",IF(D276=Liste!$F$2,0%,VLOOKUP(D276,Modélisation!$A$69:$B$86,2,FALSE)),""))</f>
        <v/>
      </c>
      <c r="H276" s="1" t="str">
        <f>IF(ISBLANK(C276),"",IF(Modélisation!$B$3="Oui",F276*(1-G276),F276))</f>
        <v/>
      </c>
    </row>
    <row r="277" spans="1:8" x14ac:dyDescent="0.35">
      <c r="A277" s="2">
        <v>276</v>
      </c>
      <c r="B277" s="36"/>
      <c r="C277" s="39"/>
      <c r="D277" s="37"/>
      <c r="E277" s="1" t="str">
        <f>IF(ISBLANK(C277),"",IF(Modélisation!$B$10=3,IF(C277&gt;=Modélisation!$B$19,Modélisation!$A$19,IF(C277&gt;=Modélisation!$B$18,Modélisation!$A$18,Modélisation!$A$17)),IF(Modélisation!$B$10=4,IF(C277&gt;=Modélisation!$B$20,Modélisation!$A$20,IF(C277&gt;=Modélisation!$B$19,Modélisation!$A$19,IF(C277&gt;=Modélisation!$B$18,Modélisation!$A$18,Modélisation!$A$17))),IF(Modélisation!$B$10=5,IF(C277&gt;=Modélisation!$B$21,Modélisation!$A$21,IF(C277&gt;=Modélisation!$B$20,Modélisation!$A$20,IF(C277&gt;=Modélisation!$B$19,Modélisation!$A$19,IF(C277&gt;=Modélisation!$B$18,Modélisation!$A$18,Modélisation!$A$17)))),IF(Modélisation!$B$10=6,IF(C277&gt;=Modélisation!$B$22,Modélisation!$A$22,IF(C277&gt;=Modélisation!$B$21,Modélisation!$A$21,IF(C277&gt;=Modélisation!$B$20,Modélisation!$A$20,IF(C277&gt;=Modélisation!$B$19,Modélisation!$A$19,IF(C277&gt;=Modélisation!$B$18,Modélisation!$A$18,Modélisation!$A$17))))),IF(Modélisation!$B$10=7,IF(C277&gt;=Modélisation!$B$23,Modélisation!$A$23,IF(C277&gt;=Modélisation!$B$22,Modélisation!$A$22,IF(C277&gt;=Modélisation!$B$21,Modélisation!$A$21,IF(C277&gt;=Modélisation!$B$20,Modélisation!$A$20,IF(C277&gt;=Modélisation!$B$19,Modélisation!$A$19,IF(C277&gt;=Modélisation!$B$18,Modélisation!$A$18,Modélisation!$A$17))))))))))))</f>
        <v/>
      </c>
      <c r="F277" s="1" t="str">
        <f>IF(ISBLANK(C277),"",VLOOKUP(E277,Modélisation!$A$17:$H$23,8,FALSE))</f>
        <v/>
      </c>
      <c r="G277" s="4" t="str">
        <f>IF(ISBLANK(C277),"",IF(Modélisation!$B$3="Oui",IF(D277=Liste!$F$2,0%,VLOOKUP(D277,Modélisation!$A$69:$B$86,2,FALSE)),""))</f>
        <v/>
      </c>
      <c r="H277" s="1" t="str">
        <f>IF(ISBLANK(C277),"",IF(Modélisation!$B$3="Oui",F277*(1-G277),F277))</f>
        <v/>
      </c>
    </row>
    <row r="278" spans="1:8" x14ac:dyDescent="0.35">
      <c r="A278" s="2">
        <v>277</v>
      </c>
      <c r="B278" s="36"/>
      <c r="C278" s="39"/>
      <c r="D278" s="37"/>
      <c r="E278" s="1" t="str">
        <f>IF(ISBLANK(C278),"",IF(Modélisation!$B$10=3,IF(C278&gt;=Modélisation!$B$19,Modélisation!$A$19,IF(C278&gt;=Modélisation!$B$18,Modélisation!$A$18,Modélisation!$A$17)),IF(Modélisation!$B$10=4,IF(C278&gt;=Modélisation!$B$20,Modélisation!$A$20,IF(C278&gt;=Modélisation!$B$19,Modélisation!$A$19,IF(C278&gt;=Modélisation!$B$18,Modélisation!$A$18,Modélisation!$A$17))),IF(Modélisation!$B$10=5,IF(C278&gt;=Modélisation!$B$21,Modélisation!$A$21,IF(C278&gt;=Modélisation!$B$20,Modélisation!$A$20,IF(C278&gt;=Modélisation!$B$19,Modélisation!$A$19,IF(C278&gt;=Modélisation!$B$18,Modélisation!$A$18,Modélisation!$A$17)))),IF(Modélisation!$B$10=6,IF(C278&gt;=Modélisation!$B$22,Modélisation!$A$22,IF(C278&gt;=Modélisation!$B$21,Modélisation!$A$21,IF(C278&gt;=Modélisation!$B$20,Modélisation!$A$20,IF(C278&gt;=Modélisation!$B$19,Modélisation!$A$19,IF(C278&gt;=Modélisation!$B$18,Modélisation!$A$18,Modélisation!$A$17))))),IF(Modélisation!$B$10=7,IF(C278&gt;=Modélisation!$B$23,Modélisation!$A$23,IF(C278&gt;=Modélisation!$B$22,Modélisation!$A$22,IF(C278&gt;=Modélisation!$B$21,Modélisation!$A$21,IF(C278&gt;=Modélisation!$B$20,Modélisation!$A$20,IF(C278&gt;=Modélisation!$B$19,Modélisation!$A$19,IF(C278&gt;=Modélisation!$B$18,Modélisation!$A$18,Modélisation!$A$17))))))))))))</f>
        <v/>
      </c>
      <c r="F278" s="1" t="str">
        <f>IF(ISBLANK(C278),"",VLOOKUP(E278,Modélisation!$A$17:$H$23,8,FALSE))</f>
        <v/>
      </c>
      <c r="G278" s="4" t="str">
        <f>IF(ISBLANK(C278),"",IF(Modélisation!$B$3="Oui",IF(D278=Liste!$F$2,0%,VLOOKUP(D278,Modélisation!$A$69:$B$86,2,FALSE)),""))</f>
        <v/>
      </c>
      <c r="H278" s="1" t="str">
        <f>IF(ISBLANK(C278),"",IF(Modélisation!$B$3="Oui",F278*(1-G278),F278))</f>
        <v/>
      </c>
    </row>
    <row r="279" spans="1:8" x14ac:dyDescent="0.35">
      <c r="A279" s="2">
        <v>278</v>
      </c>
      <c r="B279" s="36"/>
      <c r="C279" s="39"/>
      <c r="D279" s="37"/>
      <c r="E279" s="1" t="str">
        <f>IF(ISBLANK(C279),"",IF(Modélisation!$B$10=3,IF(C279&gt;=Modélisation!$B$19,Modélisation!$A$19,IF(C279&gt;=Modélisation!$B$18,Modélisation!$A$18,Modélisation!$A$17)),IF(Modélisation!$B$10=4,IF(C279&gt;=Modélisation!$B$20,Modélisation!$A$20,IF(C279&gt;=Modélisation!$B$19,Modélisation!$A$19,IF(C279&gt;=Modélisation!$B$18,Modélisation!$A$18,Modélisation!$A$17))),IF(Modélisation!$B$10=5,IF(C279&gt;=Modélisation!$B$21,Modélisation!$A$21,IF(C279&gt;=Modélisation!$B$20,Modélisation!$A$20,IF(C279&gt;=Modélisation!$B$19,Modélisation!$A$19,IF(C279&gt;=Modélisation!$B$18,Modélisation!$A$18,Modélisation!$A$17)))),IF(Modélisation!$B$10=6,IF(C279&gt;=Modélisation!$B$22,Modélisation!$A$22,IF(C279&gt;=Modélisation!$B$21,Modélisation!$A$21,IF(C279&gt;=Modélisation!$B$20,Modélisation!$A$20,IF(C279&gt;=Modélisation!$B$19,Modélisation!$A$19,IF(C279&gt;=Modélisation!$B$18,Modélisation!$A$18,Modélisation!$A$17))))),IF(Modélisation!$B$10=7,IF(C279&gt;=Modélisation!$B$23,Modélisation!$A$23,IF(C279&gt;=Modélisation!$B$22,Modélisation!$A$22,IF(C279&gt;=Modélisation!$B$21,Modélisation!$A$21,IF(C279&gt;=Modélisation!$B$20,Modélisation!$A$20,IF(C279&gt;=Modélisation!$B$19,Modélisation!$A$19,IF(C279&gt;=Modélisation!$B$18,Modélisation!$A$18,Modélisation!$A$17))))))))))))</f>
        <v/>
      </c>
      <c r="F279" s="1" t="str">
        <f>IF(ISBLANK(C279),"",VLOOKUP(E279,Modélisation!$A$17:$H$23,8,FALSE))</f>
        <v/>
      </c>
      <c r="G279" s="4" t="str">
        <f>IF(ISBLANK(C279),"",IF(Modélisation!$B$3="Oui",IF(D279=Liste!$F$2,0%,VLOOKUP(D279,Modélisation!$A$69:$B$86,2,FALSE)),""))</f>
        <v/>
      </c>
      <c r="H279" s="1" t="str">
        <f>IF(ISBLANK(C279),"",IF(Modélisation!$B$3="Oui",F279*(1-G279),F279))</f>
        <v/>
      </c>
    </row>
    <row r="280" spans="1:8" x14ac:dyDescent="0.35">
      <c r="A280" s="2">
        <v>279</v>
      </c>
      <c r="B280" s="36"/>
      <c r="C280" s="39"/>
      <c r="D280" s="37"/>
      <c r="E280" s="1" t="str">
        <f>IF(ISBLANK(C280),"",IF(Modélisation!$B$10=3,IF(C280&gt;=Modélisation!$B$19,Modélisation!$A$19,IF(C280&gt;=Modélisation!$B$18,Modélisation!$A$18,Modélisation!$A$17)),IF(Modélisation!$B$10=4,IF(C280&gt;=Modélisation!$B$20,Modélisation!$A$20,IF(C280&gt;=Modélisation!$B$19,Modélisation!$A$19,IF(C280&gt;=Modélisation!$B$18,Modélisation!$A$18,Modélisation!$A$17))),IF(Modélisation!$B$10=5,IF(C280&gt;=Modélisation!$B$21,Modélisation!$A$21,IF(C280&gt;=Modélisation!$B$20,Modélisation!$A$20,IF(C280&gt;=Modélisation!$B$19,Modélisation!$A$19,IF(C280&gt;=Modélisation!$B$18,Modélisation!$A$18,Modélisation!$A$17)))),IF(Modélisation!$B$10=6,IF(C280&gt;=Modélisation!$B$22,Modélisation!$A$22,IF(C280&gt;=Modélisation!$B$21,Modélisation!$A$21,IF(C280&gt;=Modélisation!$B$20,Modélisation!$A$20,IF(C280&gt;=Modélisation!$B$19,Modélisation!$A$19,IF(C280&gt;=Modélisation!$B$18,Modélisation!$A$18,Modélisation!$A$17))))),IF(Modélisation!$B$10=7,IF(C280&gt;=Modélisation!$B$23,Modélisation!$A$23,IF(C280&gt;=Modélisation!$B$22,Modélisation!$A$22,IF(C280&gt;=Modélisation!$B$21,Modélisation!$A$21,IF(C280&gt;=Modélisation!$B$20,Modélisation!$A$20,IF(C280&gt;=Modélisation!$B$19,Modélisation!$A$19,IF(C280&gt;=Modélisation!$B$18,Modélisation!$A$18,Modélisation!$A$17))))))))))))</f>
        <v/>
      </c>
      <c r="F280" s="1" t="str">
        <f>IF(ISBLANK(C280),"",VLOOKUP(E280,Modélisation!$A$17:$H$23,8,FALSE))</f>
        <v/>
      </c>
      <c r="G280" s="4" t="str">
        <f>IF(ISBLANK(C280),"",IF(Modélisation!$B$3="Oui",IF(D280=Liste!$F$2,0%,VLOOKUP(D280,Modélisation!$A$69:$B$86,2,FALSE)),""))</f>
        <v/>
      </c>
      <c r="H280" s="1" t="str">
        <f>IF(ISBLANK(C280),"",IF(Modélisation!$B$3="Oui",F280*(1-G280),F280))</f>
        <v/>
      </c>
    </row>
    <row r="281" spans="1:8" x14ac:dyDescent="0.35">
      <c r="A281" s="2">
        <v>280</v>
      </c>
      <c r="B281" s="36"/>
      <c r="C281" s="39"/>
      <c r="D281" s="37"/>
      <c r="E281" s="1" t="str">
        <f>IF(ISBLANK(C281),"",IF(Modélisation!$B$10=3,IF(C281&gt;=Modélisation!$B$19,Modélisation!$A$19,IF(C281&gt;=Modélisation!$B$18,Modélisation!$A$18,Modélisation!$A$17)),IF(Modélisation!$B$10=4,IF(C281&gt;=Modélisation!$B$20,Modélisation!$A$20,IF(C281&gt;=Modélisation!$B$19,Modélisation!$A$19,IF(C281&gt;=Modélisation!$B$18,Modélisation!$A$18,Modélisation!$A$17))),IF(Modélisation!$B$10=5,IF(C281&gt;=Modélisation!$B$21,Modélisation!$A$21,IF(C281&gt;=Modélisation!$B$20,Modélisation!$A$20,IF(C281&gt;=Modélisation!$B$19,Modélisation!$A$19,IF(C281&gt;=Modélisation!$B$18,Modélisation!$A$18,Modélisation!$A$17)))),IF(Modélisation!$B$10=6,IF(C281&gt;=Modélisation!$B$22,Modélisation!$A$22,IF(C281&gt;=Modélisation!$B$21,Modélisation!$A$21,IF(C281&gt;=Modélisation!$B$20,Modélisation!$A$20,IF(C281&gt;=Modélisation!$B$19,Modélisation!$A$19,IF(C281&gt;=Modélisation!$B$18,Modélisation!$A$18,Modélisation!$A$17))))),IF(Modélisation!$B$10=7,IF(C281&gt;=Modélisation!$B$23,Modélisation!$A$23,IF(C281&gt;=Modélisation!$B$22,Modélisation!$A$22,IF(C281&gt;=Modélisation!$B$21,Modélisation!$A$21,IF(C281&gt;=Modélisation!$B$20,Modélisation!$A$20,IF(C281&gt;=Modélisation!$B$19,Modélisation!$A$19,IF(C281&gt;=Modélisation!$B$18,Modélisation!$A$18,Modélisation!$A$17))))))))))))</f>
        <v/>
      </c>
      <c r="F281" s="1" t="str">
        <f>IF(ISBLANK(C281),"",VLOOKUP(E281,Modélisation!$A$17:$H$23,8,FALSE))</f>
        <v/>
      </c>
      <c r="G281" s="4" t="str">
        <f>IF(ISBLANK(C281),"",IF(Modélisation!$B$3="Oui",IF(D281=Liste!$F$2,0%,VLOOKUP(D281,Modélisation!$A$69:$B$86,2,FALSE)),""))</f>
        <v/>
      </c>
      <c r="H281" s="1" t="str">
        <f>IF(ISBLANK(C281),"",IF(Modélisation!$B$3="Oui",F281*(1-G281),F281))</f>
        <v/>
      </c>
    </row>
    <row r="282" spans="1:8" x14ac:dyDescent="0.35">
      <c r="A282" s="2">
        <v>281</v>
      </c>
      <c r="B282" s="36"/>
      <c r="C282" s="39"/>
      <c r="D282" s="37"/>
      <c r="E282" s="1" t="str">
        <f>IF(ISBLANK(C282),"",IF(Modélisation!$B$10=3,IF(C282&gt;=Modélisation!$B$19,Modélisation!$A$19,IF(C282&gt;=Modélisation!$B$18,Modélisation!$A$18,Modélisation!$A$17)),IF(Modélisation!$B$10=4,IF(C282&gt;=Modélisation!$B$20,Modélisation!$A$20,IF(C282&gt;=Modélisation!$B$19,Modélisation!$A$19,IF(C282&gt;=Modélisation!$B$18,Modélisation!$A$18,Modélisation!$A$17))),IF(Modélisation!$B$10=5,IF(C282&gt;=Modélisation!$B$21,Modélisation!$A$21,IF(C282&gt;=Modélisation!$B$20,Modélisation!$A$20,IF(C282&gt;=Modélisation!$B$19,Modélisation!$A$19,IF(C282&gt;=Modélisation!$B$18,Modélisation!$A$18,Modélisation!$A$17)))),IF(Modélisation!$B$10=6,IF(C282&gt;=Modélisation!$B$22,Modélisation!$A$22,IF(C282&gt;=Modélisation!$B$21,Modélisation!$A$21,IF(C282&gt;=Modélisation!$B$20,Modélisation!$A$20,IF(C282&gt;=Modélisation!$B$19,Modélisation!$A$19,IF(C282&gt;=Modélisation!$B$18,Modélisation!$A$18,Modélisation!$A$17))))),IF(Modélisation!$B$10=7,IF(C282&gt;=Modélisation!$B$23,Modélisation!$A$23,IF(C282&gt;=Modélisation!$B$22,Modélisation!$A$22,IF(C282&gt;=Modélisation!$B$21,Modélisation!$A$21,IF(C282&gt;=Modélisation!$B$20,Modélisation!$A$20,IF(C282&gt;=Modélisation!$B$19,Modélisation!$A$19,IF(C282&gt;=Modélisation!$B$18,Modélisation!$A$18,Modélisation!$A$17))))))))))))</f>
        <v/>
      </c>
      <c r="F282" s="1" t="str">
        <f>IF(ISBLANK(C282),"",VLOOKUP(E282,Modélisation!$A$17:$H$23,8,FALSE))</f>
        <v/>
      </c>
      <c r="G282" s="4" t="str">
        <f>IF(ISBLANK(C282),"",IF(Modélisation!$B$3="Oui",IF(D282=Liste!$F$2,0%,VLOOKUP(D282,Modélisation!$A$69:$B$86,2,FALSE)),""))</f>
        <v/>
      </c>
      <c r="H282" s="1" t="str">
        <f>IF(ISBLANK(C282),"",IF(Modélisation!$B$3="Oui",F282*(1-G282),F282))</f>
        <v/>
      </c>
    </row>
    <row r="283" spans="1:8" x14ac:dyDescent="0.35">
      <c r="A283" s="2">
        <v>282</v>
      </c>
      <c r="B283" s="36"/>
      <c r="C283" s="39"/>
      <c r="D283" s="37"/>
      <c r="E283" s="1" t="str">
        <f>IF(ISBLANK(C283),"",IF(Modélisation!$B$10=3,IF(C283&gt;=Modélisation!$B$19,Modélisation!$A$19,IF(C283&gt;=Modélisation!$B$18,Modélisation!$A$18,Modélisation!$A$17)),IF(Modélisation!$B$10=4,IF(C283&gt;=Modélisation!$B$20,Modélisation!$A$20,IF(C283&gt;=Modélisation!$B$19,Modélisation!$A$19,IF(C283&gt;=Modélisation!$B$18,Modélisation!$A$18,Modélisation!$A$17))),IF(Modélisation!$B$10=5,IF(C283&gt;=Modélisation!$B$21,Modélisation!$A$21,IF(C283&gt;=Modélisation!$B$20,Modélisation!$A$20,IF(C283&gt;=Modélisation!$B$19,Modélisation!$A$19,IF(C283&gt;=Modélisation!$B$18,Modélisation!$A$18,Modélisation!$A$17)))),IF(Modélisation!$B$10=6,IF(C283&gt;=Modélisation!$B$22,Modélisation!$A$22,IF(C283&gt;=Modélisation!$B$21,Modélisation!$A$21,IF(C283&gt;=Modélisation!$B$20,Modélisation!$A$20,IF(C283&gt;=Modélisation!$B$19,Modélisation!$A$19,IF(C283&gt;=Modélisation!$B$18,Modélisation!$A$18,Modélisation!$A$17))))),IF(Modélisation!$B$10=7,IF(C283&gt;=Modélisation!$B$23,Modélisation!$A$23,IF(C283&gt;=Modélisation!$B$22,Modélisation!$A$22,IF(C283&gt;=Modélisation!$B$21,Modélisation!$A$21,IF(C283&gt;=Modélisation!$B$20,Modélisation!$A$20,IF(C283&gt;=Modélisation!$B$19,Modélisation!$A$19,IF(C283&gt;=Modélisation!$B$18,Modélisation!$A$18,Modélisation!$A$17))))))))))))</f>
        <v/>
      </c>
      <c r="F283" s="1" t="str">
        <f>IF(ISBLANK(C283),"",VLOOKUP(E283,Modélisation!$A$17:$H$23,8,FALSE))</f>
        <v/>
      </c>
      <c r="G283" s="4" t="str">
        <f>IF(ISBLANK(C283),"",IF(Modélisation!$B$3="Oui",IF(D283=Liste!$F$2,0%,VLOOKUP(D283,Modélisation!$A$69:$B$86,2,FALSE)),""))</f>
        <v/>
      </c>
      <c r="H283" s="1" t="str">
        <f>IF(ISBLANK(C283),"",IF(Modélisation!$B$3="Oui",F283*(1-G283),F283))</f>
        <v/>
      </c>
    </row>
    <row r="284" spans="1:8" x14ac:dyDescent="0.35">
      <c r="A284" s="2">
        <v>283</v>
      </c>
      <c r="B284" s="36"/>
      <c r="C284" s="39"/>
      <c r="D284" s="37"/>
      <c r="E284" s="1" t="str">
        <f>IF(ISBLANK(C284),"",IF(Modélisation!$B$10=3,IF(C284&gt;=Modélisation!$B$19,Modélisation!$A$19,IF(C284&gt;=Modélisation!$B$18,Modélisation!$A$18,Modélisation!$A$17)),IF(Modélisation!$B$10=4,IF(C284&gt;=Modélisation!$B$20,Modélisation!$A$20,IF(C284&gt;=Modélisation!$B$19,Modélisation!$A$19,IF(C284&gt;=Modélisation!$B$18,Modélisation!$A$18,Modélisation!$A$17))),IF(Modélisation!$B$10=5,IF(C284&gt;=Modélisation!$B$21,Modélisation!$A$21,IF(C284&gt;=Modélisation!$B$20,Modélisation!$A$20,IF(C284&gt;=Modélisation!$B$19,Modélisation!$A$19,IF(C284&gt;=Modélisation!$B$18,Modélisation!$A$18,Modélisation!$A$17)))),IF(Modélisation!$B$10=6,IF(C284&gt;=Modélisation!$B$22,Modélisation!$A$22,IF(C284&gt;=Modélisation!$B$21,Modélisation!$A$21,IF(C284&gt;=Modélisation!$B$20,Modélisation!$A$20,IF(C284&gt;=Modélisation!$B$19,Modélisation!$A$19,IF(C284&gt;=Modélisation!$B$18,Modélisation!$A$18,Modélisation!$A$17))))),IF(Modélisation!$B$10=7,IF(C284&gt;=Modélisation!$B$23,Modélisation!$A$23,IF(C284&gt;=Modélisation!$B$22,Modélisation!$A$22,IF(C284&gt;=Modélisation!$B$21,Modélisation!$A$21,IF(C284&gt;=Modélisation!$B$20,Modélisation!$A$20,IF(C284&gt;=Modélisation!$B$19,Modélisation!$A$19,IF(C284&gt;=Modélisation!$B$18,Modélisation!$A$18,Modélisation!$A$17))))))))))))</f>
        <v/>
      </c>
      <c r="F284" s="1" t="str">
        <f>IF(ISBLANK(C284),"",VLOOKUP(E284,Modélisation!$A$17:$H$23,8,FALSE))</f>
        <v/>
      </c>
      <c r="G284" s="4" t="str">
        <f>IF(ISBLANK(C284),"",IF(Modélisation!$B$3="Oui",IF(D284=Liste!$F$2,0%,VLOOKUP(D284,Modélisation!$A$69:$B$86,2,FALSE)),""))</f>
        <v/>
      </c>
      <c r="H284" s="1" t="str">
        <f>IF(ISBLANK(C284),"",IF(Modélisation!$B$3="Oui",F284*(1-G284),F284))</f>
        <v/>
      </c>
    </row>
    <row r="285" spans="1:8" x14ac:dyDescent="0.35">
      <c r="A285" s="2">
        <v>284</v>
      </c>
      <c r="B285" s="36"/>
      <c r="C285" s="39"/>
      <c r="D285" s="37"/>
      <c r="E285" s="1" t="str">
        <f>IF(ISBLANK(C285),"",IF(Modélisation!$B$10=3,IF(C285&gt;=Modélisation!$B$19,Modélisation!$A$19,IF(C285&gt;=Modélisation!$B$18,Modélisation!$A$18,Modélisation!$A$17)),IF(Modélisation!$B$10=4,IF(C285&gt;=Modélisation!$B$20,Modélisation!$A$20,IF(C285&gt;=Modélisation!$B$19,Modélisation!$A$19,IF(C285&gt;=Modélisation!$B$18,Modélisation!$A$18,Modélisation!$A$17))),IF(Modélisation!$B$10=5,IF(C285&gt;=Modélisation!$B$21,Modélisation!$A$21,IF(C285&gt;=Modélisation!$B$20,Modélisation!$A$20,IF(C285&gt;=Modélisation!$B$19,Modélisation!$A$19,IF(C285&gt;=Modélisation!$B$18,Modélisation!$A$18,Modélisation!$A$17)))),IF(Modélisation!$B$10=6,IF(C285&gt;=Modélisation!$B$22,Modélisation!$A$22,IF(C285&gt;=Modélisation!$B$21,Modélisation!$A$21,IF(C285&gt;=Modélisation!$B$20,Modélisation!$A$20,IF(C285&gt;=Modélisation!$B$19,Modélisation!$A$19,IF(C285&gt;=Modélisation!$B$18,Modélisation!$A$18,Modélisation!$A$17))))),IF(Modélisation!$B$10=7,IF(C285&gt;=Modélisation!$B$23,Modélisation!$A$23,IF(C285&gt;=Modélisation!$B$22,Modélisation!$A$22,IF(C285&gt;=Modélisation!$B$21,Modélisation!$A$21,IF(C285&gt;=Modélisation!$B$20,Modélisation!$A$20,IF(C285&gt;=Modélisation!$B$19,Modélisation!$A$19,IF(C285&gt;=Modélisation!$B$18,Modélisation!$A$18,Modélisation!$A$17))))))))))))</f>
        <v/>
      </c>
      <c r="F285" s="1" t="str">
        <f>IF(ISBLANK(C285),"",VLOOKUP(E285,Modélisation!$A$17:$H$23,8,FALSE))</f>
        <v/>
      </c>
      <c r="G285" s="4" t="str">
        <f>IF(ISBLANK(C285),"",IF(Modélisation!$B$3="Oui",IF(D285=Liste!$F$2,0%,VLOOKUP(D285,Modélisation!$A$69:$B$86,2,FALSE)),""))</f>
        <v/>
      </c>
      <c r="H285" s="1" t="str">
        <f>IF(ISBLANK(C285),"",IF(Modélisation!$B$3="Oui",F285*(1-G285),F285))</f>
        <v/>
      </c>
    </row>
    <row r="286" spans="1:8" x14ac:dyDescent="0.35">
      <c r="A286" s="2">
        <v>285</v>
      </c>
      <c r="B286" s="36"/>
      <c r="C286" s="39"/>
      <c r="D286" s="37"/>
      <c r="E286" s="1" t="str">
        <f>IF(ISBLANK(C286),"",IF(Modélisation!$B$10=3,IF(C286&gt;=Modélisation!$B$19,Modélisation!$A$19,IF(C286&gt;=Modélisation!$B$18,Modélisation!$A$18,Modélisation!$A$17)),IF(Modélisation!$B$10=4,IF(C286&gt;=Modélisation!$B$20,Modélisation!$A$20,IF(C286&gt;=Modélisation!$B$19,Modélisation!$A$19,IF(C286&gt;=Modélisation!$B$18,Modélisation!$A$18,Modélisation!$A$17))),IF(Modélisation!$B$10=5,IF(C286&gt;=Modélisation!$B$21,Modélisation!$A$21,IF(C286&gt;=Modélisation!$B$20,Modélisation!$A$20,IF(C286&gt;=Modélisation!$B$19,Modélisation!$A$19,IF(C286&gt;=Modélisation!$B$18,Modélisation!$A$18,Modélisation!$A$17)))),IF(Modélisation!$B$10=6,IF(C286&gt;=Modélisation!$B$22,Modélisation!$A$22,IF(C286&gt;=Modélisation!$B$21,Modélisation!$A$21,IF(C286&gt;=Modélisation!$B$20,Modélisation!$A$20,IF(C286&gt;=Modélisation!$B$19,Modélisation!$A$19,IF(C286&gt;=Modélisation!$B$18,Modélisation!$A$18,Modélisation!$A$17))))),IF(Modélisation!$B$10=7,IF(C286&gt;=Modélisation!$B$23,Modélisation!$A$23,IF(C286&gt;=Modélisation!$B$22,Modélisation!$A$22,IF(C286&gt;=Modélisation!$B$21,Modélisation!$A$21,IF(C286&gt;=Modélisation!$B$20,Modélisation!$A$20,IF(C286&gt;=Modélisation!$B$19,Modélisation!$A$19,IF(C286&gt;=Modélisation!$B$18,Modélisation!$A$18,Modélisation!$A$17))))))))))))</f>
        <v/>
      </c>
      <c r="F286" s="1" t="str">
        <f>IF(ISBLANK(C286),"",VLOOKUP(E286,Modélisation!$A$17:$H$23,8,FALSE))</f>
        <v/>
      </c>
      <c r="G286" s="4" t="str">
        <f>IF(ISBLANK(C286),"",IF(Modélisation!$B$3="Oui",IF(D286=Liste!$F$2,0%,VLOOKUP(D286,Modélisation!$A$69:$B$86,2,FALSE)),""))</f>
        <v/>
      </c>
      <c r="H286" s="1" t="str">
        <f>IF(ISBLANK(C286),"",IF(Modélisation!$B$3="Oui",F286*(1-G286),F286))</f>
        <v/>
      </c>
    </row>
    <row r="287" spans="1:8" x14ac:dyDescent="0.35">
      <c r="A287" s="2">
        <v>286</v>
      </c>
      <c r="B287" s="36"/>
      <c r="C287" s="39"/>
      <c r="D287" s="37"/>
      <c r="E287" s="1" t="str">
        <f>IF(ISBLANK(C287),"",IF(Modélisation!$B$10=3,IF(C287&gt;=Modélisation!$B$19,Modélisation!$A$19,IF(C287&gt;=Modélisation!$B$18,Modélisation!$A$18,Modélisation!$A$17)),IF(Modélisation!$B$10=4,IF(C287&gt;=Modélisation!$B$20,Modélisation!$A$20,IF(C287&gt;=Modélisation!$B$19,Modélisation!$A$19,IF(C287&gt;=Modélisation!$B$18,Modélisation!$A$18,Modélisation!$A$17))),IF(Modélisation!$B$10=5,IF(C287&gt;=Modélisation!$B$21,Modélisation!$A$21,IF(C287&gt;=Modélisation!$B$20,Modélisation!$A$20,IF(C287&gt;=Modélisation!$B$19,Modélisation!$A$19,IF(C287&gt;=Modélisation!$B$18,Modélisation!$A$18,Modélisation!$A$17)))),IF(Modélisation!$B$10=6,IF(C287&gt;=Modélisation!$B$22,Modélisation!$A$22,IF(C287&gt;=Modélisation!$B$21,Modélisation!$A$21,IF(C287&gt;=Modélisation!$B$20,Modélisation!$A$20,IF(C287&gt;=Modélisation!$B$19,Modélisation!$A$19,IF(C287&gt;=Modélisation!$B$18,Modélisation!$A$18,Modélisation!$A$17))))),IF(Modélisation!$B$10=7,IF(C287&gt;=Modélisation!$B$23,Modélisation!$A$23,IF(C287&gt;=Modélisation!$B$22,Modélisation!$A$22,IF(C287&gt;=Modélisation!$B$21,Modélisation!$A$21,IF(C287&gt;=Modélisation!$B$20,Modélisation!$A$20,IF(C287&gt;=Modélisation!$B$19,Modélisation!$A$19,IF(C287&gt;=Modélisation!$B$18,Modélisation!$A$18,Modélisation!$A$17))))))))))))</f>
        <v/>
      </c>
      <c r="F287" s="1" t="str">
        <f>IF(ISBLANK(C287),"",VLOOKUP(E287,Modélisation!$A$17:$H$23,8,FALSE))</f>
        <v/>
      </c>
      <c r="G287" s="4" t="str">
        <f>IF(ISBLANK(C287),"",IF(Modélisation!$B$3="Oui",IF(D287=Liste!$F$2,0%,VLOOKUP(D287,Modélisation!$A$69:$B$86,2,FALSE)),""))</f>
        <v/>
      </c>
      <c r="H287" s="1" t="str">
        <f>IF(ISBLANK(C287),"",IF(Modélisation!$B$3="Oui",F287*(1-G287),F287))</f>
        <v/>
      </c>
    </row>
    <row r="288" spans="1:8" x14ac:dyDescent="0.35">
      <c r="A288" s="2">
        <v>287</v>
      </c>
      <c r="B288" s="36"/>
      <c r="C288" s="39"/>
      <c r="D288" s="37"/>
      <c r="E288" s="1" t="str">
        <f>IF(ISBLANK(C288),"",IF(Modélisation!$B$10=3,IF(C288&gt;=Modélisation!$B$19,Modélisation!$A$19,IF(C288&gt;=Modélisation!$B$18,Modélisation!$A$18,Modélisation!$A$17)),IF(Modélisation!$B$10=4,IF(C288&gt;=Modélisation!$B$20,Modélisation!$A$20,IF(C288&gt;=Modélisation!$B$19,Modélisation!$A$19,IF(C288&gt;=Modélisation!$B$18,Modélisation!$A$18,Modélisation!$A$17))),IF(Modélisation!$B$10=5,IF(C288&gt;=Modélisation!$B$21,Modélisation!$A$21,IF(C288&gt;=Modélisation!$B$20,Modélisation!$A$20,IF(C288&gt;=Modélisation!$B$19,Modélisation!$A$19,IF(C288&gt;=Modélisation!$B$18,Modélisation!$A$18,Modélisation!$A$17)))),IF(Modélisation!$B$10=6,IF(C288&gt;=Modélisation!$B$22,Modélisation!$A$22,IF(C288&gt;=Modélisation!$B$21,Modélisation!$A$21,IF(C288&gt;=Modélisation!$B$20,Modélisation!$A$20,IF(C288&gt;=Modélisation!$B$19,Modélisation!$A$19,IF(C288&gt;=Modélisation!$B$18,Modélisation!$A$18,Modélisation!$A$17))))),IF(Modélisation!$B$10=7,IF(C288&gt;=Modélisation!$B$23,Modélisation!$A$23,IF(C288&gt;=Modélisation!$B$22,Modélisation!$A$22,IF(C288&gt;=Modélisation!$B$21,Modélisation!$A$21,IF(C288&gt;=Modélisation!$B$20,Modélisation!$A$20,IF(C288&gt;=Modélisation!$B$19,Modélisation!$A$19,IF(C288&gt;=Modélisation!$B$18,Modélisation!$A$18,Modélisation!$A$17))))))))))))</f>
        <v/>
      </c>
      <c r="F288" s="1" t="str">
        <f>IF(ISBLANK(C288),"",VLOOKUP(E288,Modélisation!$A$17:$H$23,8,FALSE))</f>
        <v/>
      </c>
      <c r="G288" s="4" t="str">
        <f>IF(ISBLANK(C288),"",IF(Modélisation!$B$3="Oui",IF(D288=Liste!$F$2,0%,VLOOKUP(D288,Modélisation!$A$69:$B$86,2,FALSE)),""))</f>
        <v/>
      </c>
      <c r="H288" s="1" t="str">
        <f>IF(ISBLANK(C288),"",IF(Modélisation!$B$3="Oui",F288*(1-G288),F288))</f>
        <v/>
      </c>
    </row>
    <row r="289" spans="1:8" x14ac:dyDescent="0.35">
      <c r="A289" s="2">
        <v>288</v>
      </c>
      <c r="B289" s="36"/>
      <c r="C289" s="39"/>
      <c r="D289" s="37"/>
      <c r="E289" s="1" t="str">
        <f>IF(ISBLANK(C289),"",IF(Modélisation!$B$10=3,IF(C289&gt;=Modélisation!$B$19,Modélisation!$A$19,IF(C289&gt;=Modélisation!$B$18,Modélisation!$A$18,Modélisation!$A$17)),IF(Modélisation!$B$10=4,IF(C289&gt;=Modélisation!$B$20,Modélisation!$A$20,IF(C289&gt;=Modélisation!$B$19,Modélisation!$A$19,IF(C289&gt;=Modélisation!$B$18,Modélisation!$A$18,Modélisation!$A$17))),IF(Modélisation!$B$10=5,IF(C289&gt;=Modélisation!$B$21,Modélisation!$A$21,IF(C289&gt;=Modélisation!$B$20,Modélisation!$A$20,IF(C289&gt;=Modélisation!$B$19,Modélisation!$A$19,IF(C289&gt;=Modélisation!$B$18,Modélisation!$A$18,Modélisation!$A$17)))),IF(Modélisation!$B$10=6,IF(C289&gt;=Modélisation!$B$22,Modélisation!$A$22,IF(C289&gt;=Modélisation!$B$21,Modélisation!$A$21,IF(C289&gt;=Modélisation!$B$20,Modélisation!$A$20,IF(C289&gt;=Modélisation!$B$19,Modélisation!$A$19,IF(C289&gt;=Modélisation!$B$18,Modélisation!$A$18,Modélisation!$A$17))))),IF(Modélisation!$B$10=7,IF(C289&gt;=Modélisation!$B$23,Modélisation!$A$23,IF(C289&gt;=Modélisation!$B$22,Modélisation!$A$22,IF(C289&gt;=Modélisation!$B$21,Modélisation!$A$21,IF(C289&gt;=Modélisation!$B$20,Modélisation!$A$20,IF(C289&gt;=Modélisation!$B$19,Modélisation!$A$19,IF(C289&gt;=Modélisation!$B$18,Modélisation!$A$18,Modélisation!$A$17))))))))))))</f>
        <v/>
      </c>
      <c r="F289" s="1" t="str">
        <f>IF(ISBLANK(C289),"",VLOOKUP(E289,Modélisation!$A$17:$H$23,8,FALSE))</f>
        <v/>
      </c>
      <c r="G289" s="4" t="str">
        <f>IF(ISBLANK(C289),"",IF(Modélisation!$B$3="Oui",IF(D289=Liste!$F$2,0%,VLOOKUP(D289,Modélisation!$A$69:$B$86,2,FALSE)),""))</f>
        <v/>
      </c>
      <c r="H289" s="1" t="str">
        <f>IF(ISBLANK(C289),"",IF(Modélisation!$B$3="Oui",F289*(1-G289),F289))</f>
        <v/>
      </c>
    </row>
    <row r="290" spans="1:8" x14ac:dyDescent="0.35">
      <c r="A290" s="2">
        <v>289</v>
      </c>
      <c r="B290" s="36"/>
      <c r="C290" s="39"/>
      <c r="D290" s="37"/>
      <c r="E290" s="1" t="str">
        <f>IF(ISBLANK(C290),"",IF(Modélisation!$B$10=3,IF(C290&gt;=Modélisation!$B$19,Modélisation!$A$19,IF(C290&gt;=Modélisation!$B$18,Modélisation!$A$18,Modélisation!$A$17)),IF(Modélisation!$B$10=4,IF(C290&gt;=Modélisation!$B$20,Modélisation!$A$20,IF(C290&gt;=Modélisation!$B$19,Modélisation!$A$19,IF(C290&gt;=Modélisation!$B$18,Modélisation!$A$18,Modélisation!$A$17))),IF(Modélisation!$B$10=5,IF(C290&gt;=Modélisation!$B$21,Modélisation!$A$21,IF(C290&gt;=Modélisation!$B$20,Modélisation!$A$20,IF(C290&gt;=Modélisation!$B$19,Modélisation!$A$19,IF(C290&gt;=Modélisation!$B$18,Modélisation!$A$18,Modélisation!$A$17)))),IF(Modélisation!$B$10=6,IF(C290&gt;=Modélisation!$B$22,Modélisation!$A$22,IF(C290&gt;=Modélisation!$B$21,Modélisation!$A$21,IF(C290&gt;=Modélisation!$B$20,Modélisation!$A$20,IF(C290&gt;=Modélisation!$B$19,Modélisation!$A$19,IF(C290&gt;=Modélisation!$B$18,Modélisation!$A$18,Modélisation!$A$17))))),IF(Modélisation!$B$10=7,IF(C290&gt;=Modélisation!$B$23,Modélisation!$A$23,IF(C290&gt;=Modélisation!$B$22,Modélisation!$A$22,IF(C290&gt;=Modélisation!$B$21,Modélisation!$A$21,IF(C290&gt;=Modélisation!$B$20,Modélisation!$A$20,IF(C290&gt;=Modélisation!$B$19,Modélisation!$A$19,IF(C290&gt;=Modélisation!$B$18,Modélisation!$A$18,Modélisation!$A$17))))))))))))</f>
        <v/>
      </c>
      <c r="F290" s="1" t="str">
        <f>IF(ISBLANK(C290),"",VLOOKUP(E290,Modélisation!$A$17:$H$23,8,FALSE))</f>
        <v/>
      </c>
      <c r="G290" s="4" t="str">
        <f>IF(ISBLANK(C290),"",IF(Modélisation!$B$3="Oui",IF(D290=Liste!$F$2,0%,VLOOKUP(D290,Modélisation!$A$69:$B$86,2,FALSE)),""))</f>
        <v/>
      </c>
      <c r="H290" s="1" t="str">
        <f>IF(ISBLANK(C290),"",IF(Modélisation!$B$3="Oui",F290*(1-G290),F290))</f>
        <v/>
      </c>
    </row>
    <row r="291" spans="1:8" x14ac:dyDescent="0.35">
      <c r="A291" s="2">
        <v>290</v>
      </c>
      <c r="B291" s="36"/>
      <c r="C291" s="39"/>
      <c r="D291" s="37"/>
      <c r="E291" s="1" t="str">
        <f>IF(ISBLANK(C291),"",IF(Modélisation!$B$10=3,IF(C291&gt;=Modélisation!$B$19,Modélisation!$A$19,IF(C291&gt;=Modélisation!$B$18,Modélisation!$A$18,Modélisation!$A$17)),IF(Modélisation!$B$10=4,IF(C291&gt;=Modélisation!$B$20,Modélisation!$A$20,IF(C291&gt;=Modélisation!$B$19,Modélisation!$A$19,IF(C291&gt;=Modélisation!$B$18,Modélisation!$A$18,Modélisation!$A$17))),IF(Modélisation!$B$10=5,IF(C291&gt;=Modélisation!$B$21,Modélisation!$A$21,IF(C291&gt;=Modélisation!$B$20,Modélisation!$A$20,IF(C291&gt;=Modélisation!$B$19,Modélisation!$A$19,IF(C291&gt;=Modélisation!$B$18,Modélisation!$A$18,Modélisation!$A$17)))),IF(Modélisation!$B$10=6,IF(C291&gt;=Modélisation!$B$22,Modélisation!$A$22,IF(C291&gt;=Modélisation!$B$21,Modélisation!$A$21,IF(C291&gt;=Modélisation!$B$20,Modélisation!$A$20,IF(C291&gt;=Modélisation!$B$19,Modélisation!$A$19,IF(C291&gt;=Modélisation!$B$18,Modélisation!$A$18,Modélisation!$A$17))))),IF(Modélisation!$B$10=7,IF(C291&gt;=Modélisation!$B$23,Modélisation!$A$23,IF(C291&gt;=Modélisation!$B$22,Modélisation!$A$22,IF(C291&gt;=Modélisation!$B$21,Modélisation!$A$21,IF(C291&gt;=Modélisation!$B$20,Modélisation!$A$20,IF(C291&gt;=Modélisation!$B$19,Modélisation!$A$19,IF(C291&gt;=Modélisation!$B$18,Modélisation!$A$18,Modélisation!$A$17))))))))))))</f>
        <v/>
      </c>
      <c r="F291" s="1" t="str">
        <f>IF(ISBLANK(C291),"",VLOOKUP(E291,Modélisation!$A$17:$H$23,8,FALSE))</f>
        <v/>
      </c>
      <c r="G291" s="4" t="str">
        <f>IF(ISBLANK(C291),"",IF(Modélisation!$B$3="Oui",IF(D291=Liste!$F$2,0%,VLOOKUP(D291,Modélisation!$A$69:$B$86,2,FALSE)),""))</f>
        <v/>
      </c>
      <c r="H291" s="1" t="str">
        <f>IF(ISBLANK(C291),"",IF(Modélisation!$B$3="Oui",F291*(1-G291),F291))</f>
        <v/>
      </c>
    </row>
    <row r="292" spans="1:8" x14ac:dyDescent="0.35">
      <c r="A292" s="2">
        <v>291</v>
      </c>
      <c r="B292" s="36"/>
      <c r="C292" s="39"/>
      <c r="D292" s="37"/>
      <c r="E292" s="1" t="str">
        <f>IF(ISBLANK(C292),"",IF(Modélisation!$B$10=3,IF(C292&gt;=Modélisation!$B$19,Modélisation!$A$19,IF(C292&gt;=Modélisation!$B$18,Modélisation!$A$18,Modélisation!$A$17)),IF(Modélisation!$B$10=4,IF(C292&gt;=Modélisation!$B$20,Modélisation!$A$20,IF(C292&gt;=Modélisation!$B$19,Modélisation!$A$19,IF(C292&gt;=Modélisation!$B$18,Modélisation!$A$18,Modélisation!$A$17))),IF(Modélisation!$B$10=5,IF(C292&gt;=Modélisation!$B$21,Modélisation!$A$21,IF(C292&gt;=Modélisation!$B$20,Modélisation!$A$20,IF(C292&gt;=Modélisation!$B$19,Modélisation!$A$19,IF(C292&gt;=Modélisation!$B$18,Modélisation!$A$18,Modélisation!$A$17)))),IF(Modélisation!$B$10=6,IF(C292&gt;=Modélisation!$B$22,Modélisation!$A$22,IF(C292&gt;=Modélisation!$B$21,Modélisation!$A$21,IF(C292&gt;=Modélisation!$B$20,Modélisation!$A$20,IF(C292&gt;=Modélisation!$B$19,Modélisation!$A$19,IF(C292&gt;=Modélisation!$B$18,Modélisation!$A$18,Modélisation!$A$17))))),IF(Modélisation!$B$10=7,IF(C292&gt;=Modélisation!$B$23,Modélisation!$A$23,IF(C292&gt;=Modélisation!$B$22,Modélisation!$A$22,IF(C292&gt;=Modélisation!$B$21,Modélisation!$A$21,IF(C292&gt;=Modélisation!$B$20,Modélisation!$A$20,IF(C292&gt;=Modélisation!$B$19,Modélisation!$A$19,IF(C292&gt;=Modélisation!$B$18,Modélisation!$A$18,Modélisation!$A$17))))))))))))</f>
        <v/>
      </c>
      <c r="F292" s="1" t="str">
        <f>IF(ISBLANK(C292),"",VLOOKUP(E292,Modélisation!$A$17:$H$23,8,FALSE))</f>
        <v/>
      </c>
      <c r="G292" s="4" t="str">
        <f>IF(ISBLANK(C292),"",IF(Modélisation!$B$3="Oui",IF(D292=Liste!$F$2,0%,VLOOKUP(D292,Modélisation!$A$69:$B$86,2,FALSE)),""))</f>
        <v/>
      </c>
      <c r="H292" s="1" t="str">
        <f>IF(ISBLANK(C292),"",IF(Modélisation!$B$3="Oui",F292*(1-G292),F292))</f>
        <v/>
      </c>
    </row>
    <row r="293" spans="1:8" x14ac:dyDescent="0.35">
      <c r="A293" s="2">
        <v>292</v>
      </c>
      <c r="B293" s="36"/>
      <c r="C293" s="39"/>
      <c r="D293" s="37"/>
      <c r="E293" s="1" t="str">
        <f>IF(ISBLANK(C293),"",IF(Modélisation!$B$10=3,IF(C293&gt;=Modélisation!$B$19,Modélisation!$A$19,IF(C293&gt;=Modélisation!$B$18,Modélisation!$A$18,Modélisation!$A$17)),IF(Modélisation!$B$10=4,IF(C293&gt;=Modélisation!$B$20,Modélisation!$A$20,IF(C293&gt;=Modélisation!$B$19,Modélisation!$A$19,IF(C293&gt;=Modélisation!$B$18,Modélisation!$A$18,Modélisation!$A$17))),IF(Modélisation!$B$10=5,IF(C293&gt;=Modélisation!$B$21,Modélisation!$A$21,IF(C293&gt;=Modélisation!$B$20,Modélisation!$A$20,IF(C293&gt;=Modélisation!$B$19,Modélisation!$A$19,IF(C293&gt;=Modélisation!$B$18,Modélisation!$A$18,Modélisation!$A$17)))),IF(Modélisation!$B$10=6,IF(C293&gt;=Modélisation!$B$22,Modélisation!$A$22,IF(C293&gt;=Modélisation!$B$21,Modélisation!$A$21,IF(C293&gt;=Modélisation!$B$20,Modélisation!$A$20,IF(C293&gt;=Modélisation!$B$19,Modélisation!$A$19,IF(C293&gt;=Modélisation!$B$18,Modélisation!$A$18,Modélisation!$A$17))))),IF(Modélisation!$B$10=7,IF(C293&gt;=Modélisation!$B$23,Modélisation!$A$23,IF(C293&gt;=Modélisation!$B$22,Modélisation!$A$22,IF(C293&gt;=Modélisation!$B$21,Modélisation!$A$21,IF(C293&gt;=Modélisation!$B$20,Modélisation!$A$20,IF(C293&gt;=Modélisation!$B$19,Modélisation!$A$19,IF(C293&gt;=Modélisation!$B$18,Modélisation!$A$18,Modélisation!$A$17))))))))))))</f>
        <v/>
      </c>
      <c r="F293" s="1" t="str">
        <f>IF(ISBLANK(C293),"",VLOOKUP(E293,Modélisation!$A$17:$H$23,8,FALSE))</f>
        <v/>
      </c>
      <c r="G293" s="4" t="str">
        <f>IF(ISBLANK(C293),"",IF(Modélisation!$B$3="Oui",IF(D293=Liste!$F$2,0%,VLOOKUP(D293,Modélisation!$A$69:$B$86,2,FALSE)),""))</f>
        <v/>
      </c>
      <c r="H293" s="1" t="str">
        <f>IF(ISBLANK(C293),"",IF(Modélisation!$B$3="Oui",F293*(1-G293),F293))</f>
        <v/>
      </c>
    </row>
    <row r="294" spans="1:8" x14ac:dyDescent="0.35">
      <c r="A294" s="2">
        <v>293</v>
      </c>
      <c r="B294" s="36"/>
      <c r="C294" s="39"/>
      <c r="D294" s="37"/>
      <c r="E294" s="1" t="str">
        <f>IF(ISBLANK(C294),"",IF(Modélisation!$B$10=3,IF(C294&gt;=Modélisation!$B$19,Modélisation!$A$19,IF(C294&gt;=Modélisation!$B$18,Modélisation!$A$18,Modélisation!$A$17)),IF(Modélisation!$B$10=4,IF(C294&gt;=Modélisation!$B$20,Modélisation!$A$20,IF(C294&gt;=Modélisation!$B$19,Modélisation!$A$19,IF(C294&gt;=Modélisation!$B$18,Modélisation!$A$18,Modélisation!$A$17))),IF(Modélisation!$B$10=5,IF(C294&gt;=Modélisation!$B$21,Modélisation!$A$21,IF(C294&gt;=Modélisation!$B$20,Modélisation!$A$20,IF(C294&gt;=Modélisation!$B$19,Modélisation!$A$19,IF(C294&gt;=Modélisation!$B$18,Modélisation!$A$18,Modélisation!$A$17)))),IF(Modélisation!$B$10=6,IF(C294&gt;=Modélisation!$B$22,Modélisation!$A$22,IF(C294&gt;=Modélisation!$B$21,Modélisation!$A$21,IF(C294&gt;=Modélisation!$B$20,Modélisation!$A$20,IF(C294&gt;=Modélisation!$B$19,Modélisation!$A$19,IF(C294&gt;=Modélisation!$B$18,Modélisation!$A$18,Modélisation!$A$17))))),IF(Modélisation!$B$10=7,IF(C294&gt;=Modélisation!$B$23,Modélisation!$A$23,IF(C294&gt;=Modélisation!$B$22,Modélisation!$A$22,IF(C294&gt;=Modélisation!$B$21,Modélisation!$A$21,IF(C294&gt;=Modélisation!$B$20,Modélisation!$A$20,IF(C294&gt;=Modélisation!$B$19,Modélisation!$A$19,IF(C294&gt;=Modélisation!$B$18,Modélisation!$A$18,Modélisation!$A$17))))))))))))</f>
        <v/>
      </c>
      <c r="F294" s="1" t="str">
        <f>IF(ISBLANK(C294),"",VLOOKUP(E294,Modélisation!$A$17:$H$23,8,FALSE))</f>
        <v/>
      </c>
      <c r="G294" s="4" t="str">
        <f>IF(ISBLANK(C294),"",IF(Modélisation!$B$3="Oui",IF(D294=Liste!$F$2,0%,VLOOKUP(D294,Modélisation!$A$69:$B$86,2,FALSE)),""))</f>
        <v/>
      </c>
      <c r="H294" s="1" t="str">
        <f>IF(ISBLANK(C294),"",IF(Modélisation!$B$3="Oui",F294*(1-G294),F294))</f>
        <v/>
      </c>
    </row>
    <row r="295" spans="1:8" x14ac:dyDescent="0.35">
      <c r="A295" s="2">
        <v>294</v>
      </c>
      <c r="B295" s="36"/>
      <c r="C295" s="39"/>
      <c r="D295" s="37"/>
      <c r="E295" s="1" t="str">
        <f>IF(ISBLANK(C295),"",IF(Modélisation!$B$10=3,IF(C295&gt;=Modélisation!$B$19,Modélisation!$A$19,IF(C295&gt;=Modélisation!$B$18,Modélisation!$A$18,Modélisation!$A$17)),IF(Modélisation!$B$10=4,IF(C295&gt;=Modélisation!$B$20,Modélisation!$A$20,IF(C295&gt;=Modélisation!$B$19,Modélisation!$A$19,IF(C295&gt;=Modélisation!$B$18,Modélisation!$A$18,Modélisation!$A$17))),IF(Modélisation!$B$10=5,IF(C295&gt;=Modélisation!$B$21,Modélisation!$A$21,IF(C295&gt;=Modélisation!$B$20,Modélisation!$A$20,IF(C295&gt;=Modélisation!$B$19,Modélisation!$A$19,IF(C295&gt;=Modélisation!$B$18,Modélisation!$A$18,Modélisation!$A$17)))),IF(Modélisation!$B$10=6,IF(C295&gt;=Modélisation!$B$22,Modélisation!$A$22,IF(C295&gt;=Modélisation!$B$21,Modélisation!$A$21,IF(C295&gt;=Modélisation!$B$20,Modélisation!$A$20,IF(C295&gt;=Modélisation!$B$19,Modélisation!$A$19,IF(C295&gt;=Modélisation!$B$18,Modélisation!$A$18,Modélisation!$A$17))))),IF(Modélisation!$B$10=7,IF(C295&gt;=Modélisation!$B$23,Modélisation!$A$23,IF(C295&gt;=Modélisation!$B$22,Modélisation!$A$22,IF(C295&gt;=Modélisation!$B$21,Modélisation!$A$21,IF(C295&gt;=Modélisation!$B$20,Modélisation!$A$20,IF(C295&gt;=Modélisation!$B$19,Modélisation!$A$19,IF(C295&gt;=Modélisation!$B$18,Modélisation!$A$18,Modélisation!$A$17))))))))))))</f>
        <v/>
      </c>
      <c r="F295" s="1" t="str">
        <f>IF(ISBLANK(C295),"",VLOOKUP(E295,Modélisation!$A$17:$H$23,8,FALSE))</f>
        <v/>
      </c>
      <c r="G295" s="4" t="str">
        <f>IF(ISBLANK(C295),"",IF(Modélisation!$B$3="Oui",IF(D295=Liste!$F$2,0%,VLOOKUP(D295,Modélisation!$A$69:$B$86,2,FALSE)),""))</f>
        <v/>
      </c>
      <c r="H295" s="1" t="str">
        <f>IF(ISBLANK(C295),"",IF(Modélisation!$B$3="Oui",F295*(1-G295),F295))</f>
        <v/>
      </c>
    </row>
    <row r="296" spans="1:8" x14ac:dyDescent="0.35">
      <c r="A296" s="2">
        <v>295</v>
      </c>
      <c r="B296" s="36"/>
      <c r="C296" s="39"/>
      <c r="D296" s="37"/>
      <c r="E296" s="1" t="str">
        <f>IF(ISBLANK(C296),"",IF(Modélisation!$B$10=3,IF(C296&gt;=Modélisation!$B$19,Modélisation!$A$19,IF(C296&gt;=Modélisation!$B$18,Modélisation!$A$18,Modélisation!$A$17)),IF(Modélisation!$B$10=4,IF(C296&gt;=Modélisation!$B$20,Modélisation!$A$20,IF(C296&gt;=Modélisation!$B$19,Modélisation!$A$19,IF(C296&gt;=Modélisation!$B$18,Modélisation!$A$18,Modélisation!$A$17))),IF(Modélisation!$B$10=5,IF(C296&gt;=Modélisation!$B$21,Modélisation!$A$21,IF(C296&gt;=Modélisation!$B$20,Modélisation!$A$20,IF(C296&gt;=Modélisation!$B$19,Modélisation!$A$19,IF(C296&gt;=Modélisation!$B$18,Modélisation!$A$18,Modélisation!$A$17)))),IF(Modélisation!$B$10=6,IF(C296&gt;=Modélisation!$B$22,Modélisation!$A$22,IF(C296&gt;=Modélisation!$B$21,Modélisation!$A$21,IF(C296&gt;=Modélisation!$B$20,Modélisation!$A$20,IF(C296&gt;=Modélisation!$B$19,Modélisation!$A$19,IF(C296&gt;=Modélisation!$B$18,Modélisation!$A$18,Modélisation!$A$17))))),IF(Modélisation!$B$10=7,IF(C296&gt;=Modélisation!$B$23,Modélisation!$A$23,IF(C296&gt;=Modélisation!$B$22,Modélisation!$A$22,IF(C296&gt;=Modélisation!$B$21,Modélisation!$A$21,IF(C296&gt;=Modélisation!$B$20,Modélisation!$A$20,IF(C296&gt;=Modélisation!$B$19,Modélisation!$A$19,IF(C296&gt;=Modélisation!$B$18,Modélisation!$A$18,Modélisation!$A$17))))))))))))</f>
        <v/>
      </c>
      <c r="F296" s="1" t="str">
        <f>IF(ISBLANK(C296),"",VLOOKUP(E296,Modélisation!$A$17:$H$23,8,FALSE))</f>
        <v/>
      </c>
      <c r="G296" s="4" t="str">
        <f>IF(ISBLANK(C296),"",IF(Modélisation!$B$3="Oui",IF(D296=Liste!$F$2,0%,VLOOKUP(D296,Modélisation!$A$69:$B$86,2,FALSE)),""))</f>
        <v/>
      </c>
      <c r="H296" s="1" t="str">
        <f>IF(ISBLANK(C296),"",IF(Modélisation!$B$3="Oui",F296*(1-G296),F296))</f>
        <v/>
      </c>
    </row>
    <row r="297" spans="1:8" x14ac:dyDescent="0.35">
      <c r="A297" s="2">
        <v>296</v>
      </c>
      <c r="B297" s="36"/>
      <c r="C297" s="39"/>
      <c r="D297" s="37"/>
      <c r="E297" s="1" t="str">
        <f>IF(ISBLANK(C297),"",IF(Modélisation!$B$10=3,IF(C297&gt;=Modélisation!$B$19,Modélisation!$A$19,IF(C297&gt;=Modélisation!$B$18,Modélisation!$A$18,Modélisation!$A$17)),IF(Modélisation!$B$10=4,IF(C297&gt;=Modélisation!$B$20,Modélisation!$A$20,IF(C297&gt;=Modélisation!$B$19,Modélisation!$A$19,IF(C297&gt;=Modélisation!$B$18,Modélisation!$A$18,Modélisation!$A$17))),IF(Modélisation!$B$10=5,IF(C297&gt;=Modélisation!$B$21,Modélisation!$A$21,IF(C297&gt;=Modélisation!$B$20,Modélisation!$A$20,IF(C297&gt;=Modélisation!$B$19,Modélisation!$A$19,IF(C297&gt;=Modélisation!$B$18,Modélisation!$A$18,Modélisation!$A$17)))),IF(Modélisation!$B$10=6,IF(C297&gt;=Modélisation!$B$22,Modélisation!$A$22,IF(C297&gt;=Modélisation!$B$21,Modélisation!$A$21,IF(C297&gt;=Modélisation!$B$20,Modélisation!$A$20,IF(C297&gt;=Modélisation!$B$19,Modélisation!$A$19,IF(C297&gt;=Modélisation!$B$18,Modélisation!$A$18,Modélisation!$A$17))))),IF(Modélisation!$B$10=7,IF(C297&gt;=Modélisation!$B$23,Modélisation!$A$23,IF(C297&gt;=Modélisation!$B$22,Modélisation!$A$22,IF(C297&gt;=Modélisation!$B$21,Modélisation!$A$21,IF(C297&gt;=Modélisation!$B$20,Modélisation!$A$20,IF(C297&gt;=Modélisation!$B$19,Modélisation!$A$19,IF(C297&gt;=Modélisation!$B$18,Modélisation!$A$18,Modélisation!$A$17))))))))))))</f>
        <v/>
      </c>
      <c r="F297" s="1" t="str">
        <f>IF(ISBLANK(C297),"",VLOOKUP(E297,Modélisation!$A$17:$H$23,8,FALSE))</f>
        <v/>
      </c>
      <c r="G297" s="4" t="str">
        <f>IF(ISBLANK(C297),"",IF(Modélisation!$B$3="Oui",IF(D297=Liste!$F$2,0%,VLOOKUP(D297,Modélisation!$A$69:$B$86,2,FALSE)),""))</f>
        <v/>
      </c>
      <c r="H297" s="1" t="str">
        <f>IF(ISBLANK(C297),"",IF(Modélisation!$B$3="Oui",F297*(1-G297),F297))</f>
        <v/>
      </c>
    </row>
    <row r="298" spans="1:8" x14ac:dyDescent="0.35">
      <c r="A298" s="2">
        <v>297</v>
      </c>
      <c r="B298" s="36"/>
      <c r="C298" s="39"/>
      <c r="D298" s="37"/>
      <c r="E298" s="1" t="str">
        <f>IF(ISBLANK(C298),"",IF(Modélisation!$B$10=3,IF(C298&gt;=Modélisation!$B$19,Modélisation!$A$19,IF(C298&gt;=Modélisation!$B$18,Modélisation!$A$18,Modélisation!$A$17)),IF(Modélisation!$B$10=4,IF(C298&gt;=Modélisation!$B$20,Modélisation!$A$20,IF(C298&gt;=Modélisation!$B$19,Modélisation!$A$19,IF(C298&gt;=Modélisation!$B$18,Modélisation!$A$18,Modélisation!$A$17))),IF(Modélisation!$B$10=5,IF(C298&gt;=Modélisation!$B$21,Modélisation!$A$21,IF(C298&gt;=Modélisation!$B$20,Modélisation!$A$20,IF(C298&gt;=Modélisation!$B$19,Modélisation!$A$19,IF(C298&gt;=Modélisation!$B$18,Modélisation!$A$18,Modélisation!$A$17)))),IF(Modélisation!$B$10=6,IF(C298&gt;=Modélisation!$B$22,Modélisation!$A$22,IF(C298&gt;=Modélisation!$B$21,Modélisation!$A$21,IF(C298&gt;=Modélisation!$B$20,Modélisation!$A$20,IF(C298&gt;=Modélisation!$B$19,Modélisation!$A$19,IF(C298&gt;=Modélisation!$B$18,Modélisation!$A$18,Modélisation!$A$17))))),IF(Modélisation!$B$10=7,IF(C298&gt;=Modélisation!$B$23,Modélisation!$A$23,IF(C298&gt;=Modélisation!$B$22,Modélisation!$A$22,IF(C298&gt;=Modélisation!$B$21,Modélisation!$A$21,IF(C298&gt;=Modélisation!$B$20,Modélisation!$A$20,IF(C298&gt;=Modélisation!$B$19,Modélisation!$A$19,IF(C298&gt;=Modélisation!$B$18,Modélisation!$A$18,Modélisation!$A$17))))))))))))</f>
        <v/>
      </c>
      <c r="F298" s="1" t="str">
        <f>IF(ISBLANK(C298),"",VLOOKUP(E298,Modélisation!$A$17:$H$23,8,FALSE))</f>
        <v/>
      </c>
      <c r="G298" s="4" t="str">
        <f>IF(ISBLANK(C298),"",IF(Modélisation!$B$3="Oui",IF(D298=Liste!$F$2,0%,VLOOKUP(D298,Modélisation!$A$69:$B$86,2,FALSE)),""))</f>
        <v/>
      </c>
      <c r="H298" s="1" t="str">
        <f>IF(ISBLANK(C298),"",IF(Modélisation!$B$3="Oui",F298*(1-G298),F298))</f>
        <v/>
      </c>
    </row>
    <row r="299" spans="1:8" x14ac:dyDescent="0.35">
      <c r="A299" s="2">
        <v>298</v>
      </c>
      <c r="B299" s="36"/>
      <c r="C299" s="39"/>
      <c r="D299" s="37"/>
      <c r="E299" s="1" t="str">
        <f>IF(ISBLANK(C299),"",IF(Modélisation!$B$10=3,IF(C299&gt;=Modélisation!$B$19,Modélisation!$A$19,IF(C299&gt;=Modélisation!$B$18,Modélisation!$A$18,Modélisation!$A$17)),IF(Modélisation!$B$10=4,IF(C299&gt;=Modélisation!$B$20,Modélisation!$A$20,IF(C299&gt;=Modélisation!$B$19,Modélisation!$A$19,IF(C299&gt;=Modélisation!$B$18,Modélisation!$A$18,Modélisation!$A$17))),IF(Modélisation!$B$10=5,IF(C299&gt;=Modélisation!$B$21,Modélisation!$A$21,IF(C299&gt;=Modélisation!$B$20,Modélisation!$A$20,IF(C299&gt;=Modélisation!$B$19,Modélisation!$A$19,IF(C299&gt;=Modélisation!$B$18,Modélisation!$A$18,Modélisation!$A$17)))),IF(Modélisation!$B$10=6,IF(C299&gt;=Modélisation!$B$22,Modélisation!$A$22,IF(C299&gt;=Modélisation!$B$21,Modélisation!$A$21,IF(C299&gt;=Modélisation!$B$20,Modélisation!$A$20,IF(C299&gt;=Modélisation!$B$19,Modélisation!$A$19,IF(C299&gt;=Modélisation!$B$18,Modélisation!$A$18,Modélisation!$A$17))))),IF(Modélisation!$B$10=7,IF(C299&gt;=Modélisation!$B$23,Modélisation!$A$23,IF(C299&gt;=Modélisation!$B$22,Modélisation!$A$22,IF(C299&gt;=Modélisation!$B$21,Modélisation!$A$21,IF(C299&gt;=Modélisation!$B$20,Modélisation!$A$20,IF(C299&gt;=Modélisation!$B$19,Modélisation!$A$19,IF(C299&gt;=Modélisation!$B$18,Modélisation!$A$18,Modélisation!$A$17))))))))))))</f>
        <v/>
      </c>
      <c r="F299" s="1" t="str">
        <f>IF(ISBLANK(C299),"",VLOOKUP(E299,Modélisation!$A$17:$H$23,8,FALSE))</f>
        <v/>
      </c>
      <c r="G299" s="4" t="str">
        <f>IF(ISBLANK(C299),"",IF(Modélisation!$B$3="Oui",IF(D299=Liste!$F$2,0%,VLOOKUP(D299,Modélisation!$A$69:$B$86,2,FALSE)),""))</f>
        <v/>
      </c>
      <c r="H299" s="1" t="str">
        <f>IF(ISBLANK(C299),"",IF(Modélisation!$B$3="Oui",F299*(1-G299),F299))</f>
        <v/>
      </c>
    </row>
    <row r="300" spans="1:8" x14ac:dyDescent="0.35">
      <c r="A300" s="2">
        <v>299</v>
      </c>
      <c r="B300" s="36"/>
      <c r="C300" s="39"/>
      <c r="D300" s="37"/>
      <c r="E300" s="1" t="str">
        <f>IF(ISBLANK(C300),"",IF(Modélisation!$B$10=3,IF(C300&gt;=Modélisation!$B$19,Modélisation!$A$19,IF(C300&gt;=Modélisation!$B$18,Modélisation!$A$18,Modélisation!$A$17)),IF(Modélisation!$B$10=4,IF(C300&gt;=Modélisation!$B$20,Modélisation!$A$20,IF(C300&gt;=Modélisation!$B$19,Modélisation!$A$19,IF(C300&gt;=Modélisation!$B$18,Modélisation!$A$18,Modélisation!$A$17))),IF(Modélisation!$B$10=5,IF(C300&gt;=Modélisation!$B$21,Modélisation!$A$21,IF(C300&gt;=Modélisation!$B$20,Modélisation!$A$20,IF(C300&gt;=Modélisation!$B$19,Modélisation!$A$19,IF(C300&gt;=Modélisation!$B$18,Modélisation!$A$18,Modélisation!$A$17)))),IF(Modélisation!$B$10=6,IF(C300&gt;=Modélisation!$B$22,Modélisation!$A$22,IF(C300&gt;=Modélisation!$B$21,Modélisation!$A$21,IF(C300&gt;=Modélisation!$B$20,Modélisation!$A$20,IF(C300&gt;=Modélisation!$B$19,Modélisation!$A$19,IF(C300&gt;=Modélisation!$B$18,Modélisation!$A$18,Modélisation!$A$17))))),IF(Modélisation!$B$10=7,IF(C300&gt;=Modélisation!$B$23,Modélisation!$A$23,IF(C300&gt;=Modélisation!$B$22,Modélisation!$A$22,IF(C300&gt;=Modélisation!$B$21,Modélisation!$A$21,IF(C300&gt;=Modélisation!$B$20,Modélisation!$A$20,IF(C300&gt;=Modélisation!$B$19,Modélisation!$A$19,IF(C300&gt;=Modélisation!$B$18,Modélisation!$A$18,Modélisation!$A$17))))))))))))</f>
        <v/>
      </c>
      <c r="F300" s="1" t="str">
        <f>IF(ISBLANK(C300),"",VLOOKUP(E300,Modélisation!$A$17:$H$23,8,FALSE))</f>
        <v/>
      </c>
      <c r="G300" s="4" t="str">
        <f>IF(ISBLANK(C300),"",IF(Modélisation!$B$3="Oui",IF(D300=Liste!$F$2,0%,VLOOKUP(D300,Modélisation!$A$69:$B$86,2,FALSE)),""))</f>
        <v/>
      </c>
      <c r="H300" s="1" t="str">
        <f>IF(ISBLANK(C300),"",IF(Modélisation!$B$3="Oui",F300*(1-G300),F300))</f>
        <v/>
      </c>
    </row>
    <row r="301" spans="1:8" x14ac:dyDescent="0.35">
      <c r="A301" s="2">
        <v>300</v>
      </c>
      <c r="B301" s="36"/>
      <c r="C301" s="39"/>
      <c r="D301" s="37"/>
      <c r="E301" s="1" t="str">
        <f>IF(ISBLANK(C301),"",IF(Modélisation!$B$10=3,IF(C301&gt;=Modélisation!$B$19,Modélisation!$A$19,IF(C301&gt;=Modélisation!$B$18,Modélisation!$A$18,Modélisation!$A$17)),IF(Modélisation!$B$10=4,IF(C301&gt;=Modélisation!$B$20,Modélisation!$A$20,IF(C301&gt;=Modélisation!$B$19,Modélisation!$A$19,IF(C301&gt;=Modélisation!$B$18,Modélisation!$A$18,Modélisation!$A$17))),IF(Modélisation!$B$10=5,IF(C301&gt;=Modélisation!$B$21,Modélisation!$A$21,IF(C301&gt;=Modélisation!$B$20,Modélisation!$A$20,IF(C301&gt;=Modélisation!$B$19,Modélisation!$A$19,IF(C301&gt;=Modélisation!$B$18,Modélisation!$A$18,Modélisation!$A$17)))),IF(Modélisation!$B$10=6,IF(C301&gt;=Modélisation!$B$22,Modélisation!$A$22,IF(C301&gt;=Modélisation!$B$21,Modélisation!$A$21,IF(C301&gt;=Modélisation!$B$20,Modélisation!$A$20,IF(C301&gt;=Modélisation!$B$19,Modélisation!$A$19,IF(C301&gt;=Modélisation!$B$18,Modélisation!$A$18,Modélisation!$A$17))))),IF(Modélisation!$B$10=7,IF(C301&gt;=Modélisation!$B$23,Modélisation!$A$23,IF(C301&gt;=Modélisation!$B$22,Modélisation!$A$22,IF(C301&gt;=Modélisation!$B$21,Modélisation!$A$21,IF(C301&gt;=Modélisation!$B$20,Modélisation!$A$20,IF(C301&gt;=Modélisation!$B$19,Modélisation!$A$19,IF(C301&gt;=Modélisation!$B$18,Modélisation!$A$18,Modélisation!$A$17))))))))))))</f>
        <v/>
      </c>
      <c r="F301" s="1" t="str">
        <f>IF(ISBLANK(C301),"",VLOOKUP(E301,Modélisation!$A$17:$H$23,8,FALSE))</f>
        <v/>
      </c>
      <c r="G301" s="4" t="str">
        <f>IF(ISBLANK(C301),"",IF(Modélisation!$B$3="Oui",IF(D301=Liste!$F$2,0%,VLOOKUP(D301,Modélisation!$A$69:$B$86,2,FALSE)),""))</f>
        <v/>
      </c>
      <c r="H301" s="1" t="str">
        <f>IF(ISBLANK(C301),"",IF(Modélisation!$B$3="Oui",F301*(1-G301),F301))</f>
        <v/>
      </c>
    </row>
    <row r="302" spans="1:8" x14ac:dyDescent="0.35">
      <c r="A302" s="2">
        <v>301</v>
      </c>
      <c r="B302" s="36"/>
      <c r="C302" s="39"/>
      <c r="D302" s="37"/>
      <c r="E302" s="1" t="str">
        <f>IF(ISBLANK(C302),"",IF(Modélisation!$B$10=3,IF(C302&gt;=Modélisation!$B$19,Modélisation!$A$19,IF(C302&gt;=Modélisation!$B$18,Modélisation!$A$18,Modélisation!$A$17)),IF(Modélisation!$B$10=4,IF(C302&gt;=Modélisation!$B$20,Modélisation!$A$20,IF(C302&gt;=Modélisation!$B$19,Modélisation!$A$19,IF(C302&gt;=Modélisation!$B$18,Modélisation!$A$18,Modélisation!$A$17))),IF(Modélisation!$B$10=5,IF(C302&gt;=Modélisation!$B$21,Modélisation!$A$21,IF(C302&gt;=Modélisation!$B$20,Modélisation!$A$20,IF(C302&gt;=Modélisation!$B$19,Modélisation!$A$19,IF(C302&gt;=Modélisation!$B$18,Modélisation!$A$18,Modélisation!$A$17)))),IF(Modélisation!$B$10=6,IF(C302&gt;=Modélisation!$B$22,Modélisation!$A$22,IF(C302&gt;=Modélisation!$B$21,Modélisation!$A$21,IF(C302&gt;=Modélisation!$B$20,Modélisation!$A$20,IF(C302&gt;=Modélisation!$B$19,Modélisation!$A$19,IF(C302&gt;=Modélisation!$B$18,Modélisation!$A$18,Modélisation!$A$17))))),IF(Modélisation!$B$10=7,IF(C302&gt;=Modélisation!$B$23,Modélisation!$A$23,IF(C302&gt;=Modélisation!$B$22,Modélisation!$A$22,IF(C302&gt;=Modélisation!$B$21,Modélisation!$A$21,IF(C302&gt;=Modélisation!$B$20,Modélisation!$A$20,IF(C302&gt;=Modélisation!$B$19,Modélisation!$A$19,IF(C302&gt;=Modélisation!$B$18,Modélisation!$A$18,Modélisation!$A$17))))))))))))</f>
        <v/>
      </c>
      <c r="F302" s="1" t="str">
        <f>IF(ISBLANK(C302),"",VLOOKUP(E302,Modélisation!$A$17:$H$23,8,FALSE))</f>
        <v/>
      </c>
      <c r="G302" s="4" t="str">
        <f>IF(ISBLANK(C302),"",IF(Modélisation!$B$3="Oui",IF(D302=Liste!$F$2,0%,VLOOKUP(D302,Modélisation!$A$69:$B$86,2,FALSE)),""))</f>
        <v/>
      </c>
      <c r="H302" s="1" t="str">
        <f>IF(ISBLANK(C302),"",IF(Modélisation!$B$3="Oui",F302*(1-G302),F302))</f>
        <v/>
      </c>
    </row>
    <row r="303" spans="1:8" x14ac:dyDescent="0.35">
      <c r="A303" s="2">
        <v>302</v>
      </c>
      <c r="B303" s="36"/>
      <c r="C303" s="39"/>
      <c r="D303" s="37"/>
      <c r="E303" s="1" t="str">
        <f>IF(ISBLANK(C303),"",IF(Modélisation!$B$10=3,IF(C303&gt;=Modélisation!$B$19,Modélisation!$A$19,IF(C303&gt;=Modélisation!$B$18,Modélisation!$A$18,Modélisation!$A$17)),IF(Modélisation!$B$10=4,IF(C303&gt;=Modélisation!$B$20,Modélisation!$A$20,IF(C303&gt;=Modélisation!$B$19,Modélisation!$A$19,IF(C303&gt;=Modélisation!$B$18,Modélisation!$A$18,Modélisation!$A$17))),IF(Modélisation!$B$10=5,IF(C303&gt;=Modélisation!$B$21,Modélisation!$A$21,IF(C303&gt;=Modélisation!$B$20,Modélisation!$A$20,IF(C303&gt;=Modélisation!$B$19,Modélisation!$A$19,IF(C303&gt;=Modélisation!$B$18,Modélisation!$A$18,Modélisation!$A$17)))),IF(Modélisation!$B$10=6,IF(C303&gt;=Modélisation!$B$22,Modélisation!$A$22,IF(C303&gt;=Modélisation!$B$21,Modélisation!$A$21,IF(C303&gt;=Modélisation!$B$20,Modélisation!$A$20,IF(C303&gt;=Modélisation!$B$19,Modélisation!$A$19,IF(C303&gt;=Modélisation!$B$18,Modélisation!$A$18,Modélisation!$A$17))))),IF(Modélisation!$B$10=7,IF(C303&gt;=Modélisation!$B$23,Modélisation!$A$23,IF(C303&gt;=Modélisation!$B$22,Modélisation!$A$22,IF(C303&gt;=Modélisation!$B$21,Modélisation!$A$21,IF(C303&gt;=Modélisation!$B$20,Modélisation!$A$20,IF(C303&gt;=Modélisation!$B$19,Modélisation!$A$19,IF(C303&gt;=Modélisation!$B$18,Modélisation!$A$18,Modélisation!$A$17))))))))))))</f>
        <v/>
      </c>
      <c r="F303" s="1" t="str">
        <f>IF(ISBLANK(C303),"",VLOOKUP(E303,Modélisation!$A$17:$H$23,8,FALSE))</f>
        <v/>
      </c>
      <c r="G303" s="4" t="str">
        <f>IF(ISBLANK(C303),"",IF(Modélisation!$B$3="Oui",IF(D303=Liste!$F$2,0%,VLOOKUP(D303,Modélisation!$A$69:$B$86,2,FALSE)),""))</f>
        <v/>
      </c>
      <c r="H303" s="1" t="str">
        <f>IF(ISBLANK(C303),"",IF(Modélisation!$B$3="Oui",F303*(1-G303),F303))</f>
        <v/>
      </c>
    </row>
    <row r="304" spans="1:8" x14ac:dyDescent="0.35">
      <c r="A304" s="2">
        <v>303</v>
      </c>
      <c r="B304" s="36"/>
      <c r="C304" s="39"/>
      <c r="D304" s="37"/>
      <c r="E304" s="1" t="str">
        <f>IF(ISBLANK(C304),"",IF(Modélisation!$B$10=3,IF(C304&gt;=Modélisation!$B$19,Modélisation!$A$19,IF(C304&gt;=Modélisation!$B$18,Modélisation!$A$18,Modélisation!$A$17)),IF(Modélisation!$B$10=4,IF(C304&gt;=Modélisation!$B$20,Modélisation!$A$20,IF(C304&gt;=Modélisation!$B$19,Modélisation!$A$19,IF(C304&gt;=Modélisation!$B$18,Modélisation!$A$18,Modélisation!$A$17))),IF(Modélisation!$B$10=5,IF(C304&gt;=Modélisation!$B$21,Modélisation!$A$21,IF(C304&gt;=Modélisation!$B$20,Modélisation!$A$20,IF(C304&gt;=Modélisation!$B$19,Modélisation!$A$19,IF(C304&gt;=Modélisation!$B$18,Modélisation!$A$18,Modélisation!$A$17)))),IF(Modélisation!$B$10=6,IF(C304&gt;=Modélisation!$B$22,Modélisation!$A$22,IF(C304&gt;=Modélisation!$B$21,Modélisation!$A$21,IF(C304&gt;=Modélisation!$B$20,Modélisation!$A$20,IF(C304&gt;=Modélisation!$B$19,Modélisation!$A$19,IF(C304&gt;=Modélisation!$B$18,Modélisation!$A$18,Modélisation!$A$17))))),IF(Modélisation!$B$10=7,IF(C304&gt;=Modélisation!$B$23,Modélisation!$A$23,IF(C304&gt;=Modélisation!$B$22,Modélisation!$A$22,IF(C304&gt;=Modélisation!$B$21,Modélisation!$A$21,IF(C304&gt;=Modélisation!$B$20,Modélisation!$A$20,IF(C304&gt;=Modélisation!$B$19,Modélisation!$A$19,IF(C304&gt;=Modélisation!$B$18,Modélisation!$A$18,Modélisation!$A$17))))))))))))</f>
        <v/>
      </c>
      <c r="F304" s="1" t="str">
        <f>IF(ISBLANK(C304),"",VLOOKUP(E304,Modélisation!$A$17:$H$23,8,FALSE))</f>
        <v/>
      </c>
      <c r="G304" s="4" t="str">
        <f>IF(ISBLANK(C304),"",IF(Modélisation!$B$3="Oui",IF(D304=Liste!$F$2,0%,VLOOKUP(D304,Modélisation!$A$69:$B$86,2,FALSE)),""))</f>
        <v/>
      </c>
      <c r="H304" s="1" t="str">
        <f>IF(ISBLANK(C304),"",IF(Modélisation!$B$3="Oui",F304*(1-G304),F304))</f>
        <v/>
      </c>
    </row>
    <row r="305" spans="1:8" x14ac:dyDescent="0.35">
      <c r="A305" s="2">
        <v>304</v>
      </c>
      <c r="B305" s="36"/>
      <c r="C305" s="39"/>
      <c r="D305" s="37"/>
      <c r="E305" s="1" t="str">
        <f>IF(ISBLANK(C305),"",IF(Modélisation!$B$10=3,IF(C305&gt;=Modélisation!$B$19,Modélisation!$A$19,IF(C305&gt;=Modélisation!$B$18,Modélisation!$A$18,Modélisation!$A$17)),IF(Modélisation!$B$10=4,IF(C305&gt;=Modélisation!$B$20,Modélisation!$A$20,IF(C305&gt;=Modélisation!$B$19,Modélisation!$A$19,IF(C305&gt;=Modélisation!$B$18,Modélisation!$A$18,Modélisation!$A$17))),IF(Modélisation!$B$10=5,IF(C305&gt;=Modélisation!$B$21,Modélisation!$A$21,IF(C305&gt;=Modélisation!$B$20,Modélisation!$A$20,IF(C305&gt;=Modélisation!$B$19,Modélisation!$A$19,IF(C305&gt;=Modélisation!$B$18,Modélisation!$A$18,Modélisation!$A$17)))),IF(Modélisation!$B$10=6,IF(C305&gt;=Modélisation!$B$22,Modélisation!$A$22,IF(C305&gt;=Modélisation!$B$21,Modélisation!$A$21,IF(C305&gt;=Modélisation!$B$20,Modélisation!$A$20,IF(C305&gt;=Modélisation!$B$19,Modélisation!$A$19,IF(C305&gt;=Modélisation!$B$18,Modélisation!$A$18,Modélisation!$A$17))))),IF(Modélisation!$B$10=7,IF(C305&gt;=Modélisation!$B$23,Modélisation!$A$23,IF(C305&gt;=Modélisation!$B$22,Modélisation!$A$22,IF(C305&gt;=Modélisation!$B$21,Modélisation!$A$21,IF(C305&gt;=Modélisation!$B$20,Modélisation!$A$20,IF(C305&gt;=Modélisation!$B$19,Modélisation!$A$19,IF(C305&gt;=Modélisation!$B$18,Modélisation!$A$18,Modélisation!$A$17))))))))))))</f>
        <v/>
      </c>
      <c r="F305" s="1" t="str">
        <f>IF(ISBLANK(C305),"",VLOOKUP(E305,Modélisation!$A$17:$H$23,8,FALSE))</f>
        <v/>
      </c>
      <c r="G305" s="4" t="str">
        <f>IF(ISBLANK(C305),"",IF(Modélisation!$B$3="Oui",IF(D305=Liste!$F$2,0%,VLOOKUP(D305,Modélisation!$A$69:$B$86,2,FALSE)),""))</f>
        <v/>
      </c>
      <c r="H305" s="1" t="str">
        <f>IF(ISBLANK(C305),"",IF(Modélisation!$B$3="Oui",F305*(1-G305),F305))</f>
        <v/>
      </c>
    </row>
    <row r="306" spans="1:8" x14ac:dyDescent="0.35">
      <c r="A306" s="2">
        <v>305</v>
      </c>
      <c r="B306" s="36"/>
      <c r="C306" s="39"/>
      <c r="D306" s="37"/>
      <c r="E306" s="1" t="str">
        <f>IF(ISBLANK(C306),"",IF(Modélisation!$B$10=3,IF(C306&gt;=Modélisation!$B$19,Modélisation!$A$19,IF(C306&gt;=Modélisation!$B$18,Modélisation!$A$18,Modélisation!$A$17)),IF(Modélisation!$B$10=4,IF(C306&gt;=Modélisation!$B$20,Modélisation!$A$20,IF(C306&gt;=Modélisation!$B$19,Modélisation!$A$19,IF(C306&gt;=Modélisation!$B$18,Modélisation!$A$18,Modélisation!$A$17))),IF(Modélisation!$B$10=5,IF(C306&gt;=Modélisation!$B$21,Modélisation!$A$21,IF(C306&gt;=Modélisation!$B$20,Modélisation!$A$20,IF(C306&gt;=Modélisation!$B$19,Modélisation!$A$19,IF(C306&gt;=Modélisation!$B$18,Modélisation!$A$18,Modélisation!$A$17)))),IF(Modélisation!$B$10=6,IF(C306&gt;=Modélisation!$B$22,Modélisation!$A$22,IF(C306&gt;=Modélisation!$B$21,Modélisation!$A$21,IF(C306&gt;=Modélisation!$B$20,Modélisation!$A$20,IF(C306&gt;=Modélisation!$B$19,Modélisation!$A$19,IF(C306&gt;=Modélisation!$B$18,Modélisation!$A$18,Modélisation!$A$17))))),IF(Modélisation!$B$10=7,IF(C306&gt;=Modélisation!$B$23,Modélisation!$A$23,IF(C306&gt;=Modélisation!$B$22,Modélisation!$A$22,IF(C306&gt;=Modélisation!$B$21,Modélisation!$A$21,IF(C306&gt;=Modélisation!$B$20,Modélisation!$A$20,IF(C306&gt;=Modélisation!$B$19,Modélisation!$A$19,IF(C306&gt;=Modélisation!$B$18,Modélisation!$A$18,Modélisation!$A$17))))))))))))</f>
        <v/>
      </c>
      <c r="F306" s="1" t="str">
        <f>IF(ISBLANK(C306),"",VLOOKUP(E306,Modélisation!$A$17:$H$23,8,FALSE))</f>
        <v/>
      </c>
      <c r="G306" s="4" t="str">
        <f>IF(ISBLANK(C306),"",IF(Modélisation!$B$3="Oui",IF(D306=Liste!$F$2,0%,VLOOKUP(D306,Modélisation!$A$69:$B$86,2,FALSE)),""))</f>
        <v/>
      </c>
      <c r="H306" s="1" t="str">
        <f>IF(ISBLANK(C306),"",IF(Modélisation!$B$3="Oui",F306*(1-G306),F306))</f>
        <v/>
      </c>
    </row>
    <row r="307" spans="1:8" x14ac:dyDescent="0.35">
      <c r="A307" s="2">
        <v>306</v>
      </c>
      <c r="B307" s="36"/>
      <c r="C307" s="39"/>
      <c r="D307" s="37"/>
      <c r="E307" s="1" t="str">
        <f>IF(ISBLANK(C307),"",IF(Modélisation!$B$10=3,IF(C307&gt;=Modélisation!$B$19,Modélisation!$A$19,IF(C307&gt;=Modélisation!$B$18,Modélisation!$A$18,Modélisation!$A$17)),IF(Modélisation!$B$10=4,IF(C307&gt;=Modélisation!$B$20,Modélisation!$A$20,IF(C307&gt;=Modélisation!$B$19,Modélisation!$A$19,IF(C307&gt;=Modélisation!$B$18,Modélisation!$A$18,Modélisation!$A$17))),IF(Modélisation!$B$10=5,IF(C307&gt;=Modélisation!$B$21,Modélisation!$A$21,IF(C307&gt;=Modélisation!$B$20,Modélisation!$A$20,IF(C307&gt;=Modélisation!$B$19,Modélisation!$A$19,IF(C307&gt;=Modélisation!$B$18,Modélisation!$A$18,Modélisation!$A$17)))),IF(Modélisation!$B$10=6,IF(C307&gt;=Modélisation!$B$22,Modélisation!$A$22,IF(C307&gt;=Modélisation!$B$21,Modélisation!$A$21,IF(C307&gt;=Modélisation!$B$20,Modélisation!$A$20,IF(C307&gt;=Modélisation!$B$19,Modélisation!$A$19,IF(C307&gt;=Modélisation!$B$18,Modélisation!$A$18,Modélisation!$A$17))))),IF(Modélisation!$B$10=7,IF(C307&gt;=Modélisation!$B$23,Modélisation!$A$23,IF(C307&gt;=Modélisation!$B$22,Modélisation!$A$22,IF(C307&gt;=Modélisation!$B$21,Modélisation!$A$21,IF(C307&gt;=Modélisation!$B$20,Modélisation!$A$20,IF(C307&gt;=Modélisation!$B$19,Modélisation!$A$19,IF(C307&gt;=Modélisation!$B$18,Modélisation!$A$18,Modélisation!$A$17))))))))))))</f>
        <v/>
      </c>
      <c r="F307" s="1" t="str">
        <f>IF(ISBLANK(C307),"",VLOOKUP(E307,Modélisation!$A$17:$H$23,8,FALSE))</f>
        <v/>
      </c>
      <c r="G307" s="4" t="str">
        <f>IF(ISBLANK(C307),"",IF(Modélisation!$B$3="Oui",IF(D307=Liste!$F$2,0%,VLOOKUP(D307,Modélisation!$A$69:$B$86,2,FALSE)),""))</f>
        <v/>
      </c>
      <c r="H307" s="1" t="str">
        <f>IF(ISBLANK(C307),"",IF(Modélisation!$B$3="Oui",F307*(1-G307),F307))</f>
        <v/>
      </c>
    </row>
    <row r="308" spans="1:8" x14ac:dyDescent="0.35">
      <c r="A308" s="2">
        <v>307</v>
      </c>
      <c r="B308" s="36"/>
      <c r="C308" s="39"/>
      <c r="D308" s="37"/>
      <c r="E308" s="1" t="str">
        <f>IF(ISBLANK(C308),"",IF(Modélisation!$B$10=3,IF(C308&gt;=Modélisation!$B$19,Modélisation!$A$19,IF(C308&gt;=Modélisation!$B$18,Modélisation!$A$18,Modélisation!$A$17)),IF(Modélisation!$B$10=4,IF(C308&gt;=Modélisation!$B$20,Modélisation!$A$20,IF(C308&gt;=Modélisation!$B$19,Modélisation!$A$19,IF(C308&gt;=Modélisation!$B$18,Modélisation!$A$18,Modélisation!$A$17))),IF(Modélisation!$B$10=5,IF(C308&gt;=Modélisation!$B$21,Modélisation!$A$21,IF(C308&gt;=Modélisation!$B$20,Modélisation!$A$20,IF(C308&gt;=Modélisation!$B$19,Modélisation!$A$19,IF(C308&gt;=Modélisation!$B$18,Modélisation!$A$18,Modélisation!$A$17)))),IF(Modélisation!$B$10=6,IF(C308&gt;=Modélisation!$B$22,Modélisation!$A$22,IF(C308&gt;=Modélisation!$B$21,Modélisation!$A$21,IF(C308&gt;=Modélisation!$B$20,Modélisation!$A$20,IF(C308&gt;=Modélisation!$B$19,Modélisation!$A$19,IF(C308&gt;=Modélisation!$B$18,Modélisation!$A$18,Modélisation!$A$17))))),IF(Modélisation!$B$10=7,IF(C308&gt;=Modélisation!$B$23,Modélisation!$A$23,IF(C308&gt;=Modélisation!$B$22,Modélisation!$A$22,IF(C308&gt;=Modélisation!$B$21,Modélisation!$A$21,IF(C308&gt;=Modélisation!$B$20,Modélisation!$A$20,IF(C308&gt;=Modélisation!$B$19,Modélisation!$A$19,IF(C308&gt;=Modélisation!$B$18,Modélisation!$A$18,Modélisation!$A$17))))))))))))</f>
        <v/>
      </c>
      <c r="F308" s="1" t="str">
        <f>IF(ISBLANK(C308),"",VLOOKUP(E308,Modélisation!$A$17:$H$23,8,FALSE))</f>
        <v/>
      </c>
      <c r="G308" s="4" t="str">
        <f>IF(ISBLANK(C308),"",IF(Modélisation!$B$3="Oui",IF(D308=Liste!$F$2,0%,VLOOKUP(D308,Modélisation!$A$69:$B$86,2,FALSE)),""))</f>
        <v/>
      </c>
      <c r="H308" s="1" t="str">
        <f>IF(ISBLANK(C308),"",IF(Modélisation!$B$3="Oui",F308*(1-G308),F308))</f>
        <v/>
      </c>
    </row>
    <row r="309" spans="1:8" x14ac:dyDescent="0.35">
      <c r="A309" s="2">
        <v>308</v>
      </c>
      <c r="B309" s="36"/>
      <c r="C309" s="39"/>
      <c r="D309" s="37"/>
      <c r="E309" s="1" t="str">
        <f>IF(ISBLANK(C309),"",IF(Modélisation!$B$10=3,IF(C309&gt;=Modélisation!$B$19,Modélisation!$A$19,IF(C309&gt;=Modélisation!$B$18,Modélisation!$A$18,Modélisation!$A$17)),IF(Modélisation!$B$10=4,IF(C309&gt;=Modélisation!$B$20,Modélisation!$A$20,IF(C309&gt;=Modélisation!$B$19,Modélisation!$A$19,IF(C309&gt;=Modélisation!$B$18,Modélisation!$A$18,Modélisation!$A$17))),IF(Modélisation!$B$10=5,IF(C309&gt;=Modélisation!$B$21,Modélisation!$A$21,IF(C309&gt;=Modélisation!$B$20,Modélisation!$A$20,IF(C309&gt;=Modélisation!$B$19,Modélisation!$A$19,IF(C309&gt;=Modélisation!$B$18,Modélisation!$A$18,Modélisation!$A$17)))),IF(Modélisation!$B$10=6,IF(C309&gt;=Modélisation!$B$22,Modélisation!$A$22,IF(C309&gt;=Modélisation!$B$21,Modélisation!$A$21,IF(C309&gt;=Modélisation!$B$20,Modélisation!$A$20,IF(C309&gt;=Modélisation!$B$19,Modélisation!$A$19,IF(C309&gt;=Modélisation!$B$18,Modélisation!$A$18,Modélisation!$A$17))))),IF(Modélisation!$B$10=7,IF(C309&gt;=Modélisation!$B$23,Modélisation!$A$23,IF(C309&gt;=Modélisation!$B$22,Modélisation!$A$22,IF(C309&gt;=Modélisation!$B$21,Modélisation!$A$21,IF(C309&gt;=Modélisation!$B$20,Modélisation!$A$20,IF(C309&gt;=Modélisation!$B$19,Modélisation!$A$19,IF(C309&gt;=Modélisation!$B$18,Modélisation!$A$18,Modélisation!$A$17))))))))))))</f>
        <v/>
      </c>
      <c r="F309" s="1" t="str">
        <f>IF(ISBLANK(C309),"",VLOOKUP(E309,Modélisation!$A$17:$H$23,8,FALSE))</f>
        <v/>
      </c>
      <c r="G309" s="4" t="str">
        <f>IF(ISBLANK(C309),"",IF(Modélisation!$B$3="Oui",IF(D309=Liste!$F$2,0%,VLOOKUP(D309,Modélisation!$A$69:$B$86,2,FALSE)),""))</f>
        <v/>
      </c>
      <c r="H309" s="1" t="str">
        <f>IF(ISBLANK(C309),"",IF(Modélisation!$B$3="Oui",F309*(1-G309),F309))</f>
        <v/>
      </c>
    </row>
    <row r="310" spans="1:8" x14ac:dyDescent="0.35">
      <c r="A310" s="2">
        <v>309</v>
      </c>
      <c r="B310" s="36"/>
      <c r="C310" s="39"/>
      <c r="D310" s="37"/>
      <c r="E310" s="1" t="str">
        <f>IF(ISBLANK(C310),"",IF(Modélisation!$B$10=3,IF(C310&gt;=Modélisation!$B$19,Modélisation!$A$19,IF(C310&gt;=Modélisation!$B$18,Modélisation!$A$18,Modélisation!$A$17)),IF(Modélisation!$B$10=4,IF(C310&gt;=Modélisation!$B$20,Modélisation!$A$20,IF(C310&gt;=Modélisation!$B$19,Modélisation!$A$19,IF(C310&gt;=Modélisation!$B$18,Modélisation!$A$18,Modélisation!$A$17))),IF(Modélisation!$B$10=5,IF(C310&gt;=Modélisation!$B$21,Modélisation!$A$21,IF(C310&gt;=Modélisation!$B$20,Modélisation!$A$20,IF(C310&gt;=Modélisation!$B$19,Modélisation!$A$19,IF(C310&gt;=Modélisation!$B$18,Modélisation!$A$18,Modélisation!$A$17)))),IF(Modélisation!$B$10=6,IF(C310&gt;=Modélisation!$B$22,Modélisation!$A$22,IF(C310&gt;=Modélisation!$B$21,Modélisation!$A$21,IF(C310&gt;=Modélisation!$B$20,Modélisation!$A$20,IF(C310&gt;=Modélisation!$B$19,Modélisation!$A$19,IF(C310&gt;=Modélisation!$B$18,Modélisation!$A$18,Modélisation!$A$17))))),IF(Modélisation!$B$10=7,IF(C310&gt;=Modélisation!$B$23,Modélisation!$A$23,IF(C310&gt;=Modélisation!$B$22,Modélisation!$A$22,IF(C310&gt;=Modélisation!$B$21,Modélisation!$A$21,IF(C310&gt;=Modélisation!$B$20,Modélisation!$A$20,IF(C310&gt;=Modélisation!$B$19,Modélisation!$A$19,IF(C310&gt;=Modélisation!$B$18,Modélisation!$A$18,Modélisation!$A$17))))))))))))</f>
        <v/>
      </c>
      <c r="F310" s="1" t="str">
        <f>IF(ISBLANK(C310),"",VLOOKUP(E310,Modélisation!$A$17:$H$23,8,FALSE))</f>
        <v/>
      </c>
      <c r="G310" s="4" t="str">
        <f>IF(ISBLANK(C310),"",IF(Modélisation!$B$3="Oui",IF(D310=Liste!$F$2,0%,VLOOKUP(D310,Modélisation!$A$69:$B$86,2,FALSE)),""))</f>
        <v/>
      </c>
      <c r="H310" s="1" t="str">
        <f>IF(ISBLANK(C310),"",IF(Modélisation!$B$3="Oui",F310*(1-G310),F310))</f>
        <v/>
      </c>
    </row>
    <row r="311" spans="1:8" x14ac:dyDescent="0.35">
      <c r="A311" s="2">
        <v>310</v>
      </c>
      <c r="B311" s="36"/>
      <c r="C311" s="39"/>
      <c r="D311" s="37"/>
      <c r="E311" s="1" t="str">
        <f>IF(ISBLANK(C311),"",IF(Modélisation!$B$10=3,IF(C311&gt;=Modélisation!$B$19,Modélisation!$A$19,IF(C311&gt;=Modélisation!$B$18,Modélisation!$A$18,Modélisation!$A$17)),IF(Modélisation!$B$10=4,IF(C311&gt;=Modélisation!$B$20,Modélisation!$A$20,IF(C311&gt;=Modélisation!$B$19,Modélisation!$A$19,IF(C311&gt;=Modélisation!$B$18,Modélisation!$A$18,Modélisation!$A$17))),IF(Modélisation!$B$10=5,IF(C311&gt;=Modélisation!$B$21,Modélisation!$A$21,IF(C311&gt;=Modélisation!$B$20,Modélisation!$A$20,IF(C311&gt;=Modélisation!$B$19,Modélisation!$A$19,IF(C311&gt;=Modélisation!$B$18,Modélisation!$A$18,Modélisation!$A$17)))),IF(Modélisation!$B$10=6,IF(C311&gt;=Modélisation!$B$22,Modélisation!$A$22,IF(C311&gt;=Modélisation!$B$21,Modélisation!$A$21,IF(C311&gt;=Modélisation!$B$20,Modélisation!$A$20,IF(C311&gt;=Modélisation!$B$19,Modélisation!$A$19,IF(C311&gt;=Modélisation!$B$18,Modélisation!$A$18,Modélisation!$A$17))))),IF(Modélisation!$B$10=7,IF(C311&gt;=Modélisation!$B$23,Modélisation!$A$23,IF(C311&gt;=Modélisation!$B$22,Modélisation!$A$22,IF(C311&gt;=Modélisation!$B$21,Modélisation!$A$21,IF(C311&gt;=Modélisation!$B$20,Modélisation!$A$20,IF(C311&gt;=Modélisation!$B$19,Modélisation!$A$19,IF(C311&gt;=Modélisation!$B$18,Modélisation!$A$18,Modélisation!$A$17))))))))))))</f>
        <v/>
      </c>
      <c r="F311" s="1" t="str">
        <f>IF(ISBLANK(C311),"",VLOOKUP(E311,Modélisation!$A$17:$H$23,8,FALSE))</f>
        <v/>
      </c>
      <c r="G311" s="4" t="str">
        <f>IF(ISBLANK(C311),"",IF(Modélisation!$B$3="Oui",IF(D311=Liste!$F$2,0%,VLOOKUP(D311,Modélisation!$A$69:$B$86,2,FALSE)),""))</f>
        <v/>
      </c>
      <c r="H311" s="1" t="str">
        <f>IF(ISBLANK(C311),"",IF(Modélisation!$B$3="Oui",F311*(1-G311),F311))</f>
        <v/>
      </c>
    </row>
    <row r="312" spans="1:8" x14ac:dyDescent="0.35">
      <c r="A312" s="2">
        <v>311</v>
      </c>
      <c r="B312" s="36"/>
      <c r="C312" s="39"/>
      <c r="D312" s="37"/>
      <c r="E312" s="1" t="str">
        <f>IF(ISBLANK(C312),"",IF(Modélisation!$B$10=3,IF(C312&gt;=Modélisation!$B$19,Modélisation!$A$19,IF(C312&gt;=Modélisation!$B$18,Modélisation!$A$18,Modélisation!$A$17)),IF(Modélisation!$B$10=4,IF(C312&gt;=Modélisation!$B$20,Modélisation!$A$20,IF(C312&gt;=Modélisation!$B$19,Modélisation!$A$19,IF(C312&gt;=Modélisation!$B$18,Modélisation!$A$18,Modélisation!$A$17))),IF(Modélisation!$B$10=5,IF(C312&gt;=Modélisation!$B$21,Modélisation!$A$21,IF(C312&gt;=Modélisation!$B$20,Modélisation!$A$20,IF(C312&gt;=Modélisation!$B$19,Modélisation!$A$19,IF(C312&gt;=Modélisation!$B$18,Modélisation!$A$18,Modélisation!$A$17)))),IF(Modélisation!$B$10=6,IF(C312&gt;=Modélisation!$B$22,Modélisation!$A$22,IF(C312&gt;=Modélisation!$B$21,Modélisation!$A$21,IF(C312&gt;=Modélisation!$B$20,Modélisation!$A$20,IF(C312&gt;=Modélisation!$B$19,Modélisation!$A$19,IF(C312&gt;=Modélisation!$B$18,Modélisation!$A$18,Modélisation!$A$17))))),IF(Modélisation!$B$10=7,IF(C312&gt;=Modélisation!$B$23,Modélisation!$A$23,IF(C312&gt;=Modélisation!$B$22,Modélisation!$A$22,IF(C312&gt;=Modélisation!$B$21,Modélisation!$A$21,IF(C312&gt;=Modélisation!$B$20,Modélisation!$A$20,IF(C312&gt;=Modélisation!$B$19,Modélisation!$A$19,IF(C312&gt;=Modélisation!$B$18,Modélisation!$A$18,Modélisation!$A$17))))))))))))</f>
        <v/>
      </c>
      <c r="F312" s="1" t="str">
        <f>IF(ISBLANK(C312),"",VLOOKUP(E312,Modélisation!$A$17:$H$23,8,FALSE))</f>
        <v/>
      </c>
      <c r="G312" s="4" t="str">
        <f>IF(ISBLANK(C312),"",IF(Modélisation!$B$3="Oui",IF(D312=Liste!$F$2,0%,VLOOKUP(D312,Modélisation!$A$69:$B$86,2,FALSE)),""))</f>
        <v/>
      </c>
      <c r="H312" s="1" t="str">
        <f>IF(ISBLANK(C312),"",IF(Modélisation!$B$3="Oui",F312*(1-G312),F312))</f>
        <v/>
      </c>
    </row>
    <row r="313" spans="1:8" x14ac:dyDescent="0.35">
      <c r="A313" s="2">
        <v>312</v>
      </c>
      <c r="B313" s="36"/>
      <c r="C313" s="39"/>
      <c r="D313" s="37"/>
      <c r="E313" s="1" t="str">
        <f>IF(ISBLANK(C313),"",IF(Modélisation!$B$10=3,IF(C313&gt;=Modélisation!$B$19,Modélisation!$A$19,IF(C313&gt;=Modélisation!$B$18,Modélisation!$A$18,Modélisation!$A$17)),IF(Modélisation!$B$10=4,IF(C313&gt;=Modélisation!$B$20,Modélisation!$A$20,IF(C313&gt;=Modélisation!$B$19,Modélisation!$A$19,IF(C313&gt;=Modélisation!$B$18,Modélisation!$A$18,Modélisation!$A$17))),IF(Modélisation!$B$10=5,IF(C313&gt;=Modélisation!$B$21,Modélisation!$A$21,IF(C313&gt;=Modélisation!$B$20,Modélisation!$A$20,IF(C313&gt;=Modélisation!$B$19,Modélisation!$A$19,IF(C313&gt;=Modélisation!$B$18,Modélisation!$A$18,Modélisation!$A$17)))),IF(Modélisation!$B$10=6,IF(C313&gt;=Modélisation!$B$22,Modélisation!$A$22,IF(C313&gt;=Modélisation!$B$21,Modélisation!$A$21,IF(C313&gt;=Modélisation!$B$20,Modélisation!$A$20,IF(C313&gt;=Modélisation!$B$19,Modélisation!$A$19,IF(C313&gt;=Modélisation!$B$18,Modélisation!$A$18,Modélisation!$A$17))))),IF(Modélisation!$B$10=7,IF(C313&gt;=Modélisation!$B$23,Modélisation!$A$23,IF(C313&gt;=Modélisation!$B$22,Modélisation!$A$22,IF(C313&gt;=Modélisation!$B$21,Modélisation!$A$21,IF(C313&gt;=Modélisation!$B$20,Modélisation!$A$20,IF(C313&gt;=Modélisation!$B$19,Modélisation!$A$19,IF(C313&gt;=Modélisation!$B$18,Modélisation!$A$18,Modélisation!$A$17))))))))))))</f>
        <v/>
      </c>
      <c r="F313" s="1" t="str">
        <f>IF(ISBLANK(C313),"",VLOOKUP(E313,Modélisation!$A$17:$H$23,8,FALSE))</f>
        <v/>
      </c>
      <c r="G313" s="4" t="str">
        <f>IF(ISBLANK(C313),"",IF(Modélisation!$B$3="Oui",IF(D313=Liste!$F$2,0%,VLOOKUP(D313,Modélisation!$A$69:$B$86,2,FALSE)),""))</f>
        <v/>
      </c>
      <c r="H313" s="1" t="str">
        <f>IF(ISBLANK(C313),"",IF(Modélisation!$B$3="Oui",F313*(1-G313),F313))</f>
        <v/>
      </c>
    </row>
    <row r="314" spans="1:8" x14ac:dyDescent="0.35">
      <c r="A314" s="2">
        <v>313</v>
      </c>
      <c r="B314" s="36"/>
      <c r="C314" s="39"/>
      <c r="D314" s="37"/>
      <c r="E314" s="1" t="str">
        <f>IF(ISBLANK(C314),"",IF(Modélisation!$B$10=3,IF(C314&gt;=Modélisation!$B$19,Modélisation!$A$19,IF(C314&gt;=Modélisation!$B$18,Modélisation!$A$18,Modélisation!$A$17)),IF(Modélisation!$B$10=4,IF(C314&gt;=Modélisation!$B$20,Modélisation!$A$20,IF(C314&gt;=Modélisation!$B$19,Modélisation!$A$19,IF(C314&gt;=Modélisation!$B$18,Modélisation!$A$18,Modélisation!$A$17))),IF(Modélisation!$B$10=5,IF(C314&gt;=Modélisation!$B$21,Modélisation!$A$21,IF(C314&gt;=Modélisation!$B$20,Modélisation!$A$20,IF(C314&gt;=Modélisation!$B$19,Modélisation!$A$19,IF(C314&gt;=Modélisation!$B$18,Modélisation!$A$18,Modélisation!$A$17)))),IF(Modélisation!$B$10=6,IF(C314&gt;=Modélisation!$B$22,Modélisation!$A$22,IF(C314&gt;=Modélisation!$B$21,Modélisation!$A$21,IF(C314&gt;=Modélisation!$B$20,Modélisation!$A$20,IF(C314&gt;=Modélisation!$B$19,Modélisation!$A$19,IF(C314&gt;=Modélisation!$B$18,Modélisation!$A$18,Modélisation!$A$17))))),IF(Modélisation!$B$10=7,IF(C314&gt;=Modélisation!$B$23,Modélisation!$A$23,IF(C314&gt;=Modélisation!$B$22,Modélisation!$A$22,IF(C314&gt;=Modélisation!$B$21,Modélisation!$A$21,IF(C314&gt;=Modélisation!$B$20,Modélisation!$A$20,IF(C314&gt;=Modélisation!$B$19,Modélisation!$A$19,IF(C314&gt;=Modélisation!$B$18,Modélisation!$A$18,Modélisation!$A$17))))))))))))</f>
        <v/>
      </c>
      <c r="F314" s="1" t="str">
        <f>IF(ISBLANK(C314),"",VLOOKUP(E314,Modélisation!$A$17:$H$23,8,FALSE))</f>
        <v/>
      </c>
      <c r="G314" s="4" t="str">
        <f>IF(ISBLANK(C314),"",IF(Modélisation!$B$3="Oui",IF(D314=Liste!$F$2,0%,VLOOKUP(D314,Modélisation!$A$69:$B$86,2,FALSE)),""))</f>
        <v/>
      </c>
      <c r="H314" s="1" t="str">
        <f>IF(ISBLANK(C314),"",IF(Modélisation!$B$3="Oui",F314*(1-G314),F314))</f>
        <v/>
      </c>
    </row>
    <row r="315" spans="1:8" x14ac:dyDescent="0.35">
      <c r="A315" s="2">
        <v>314</v>
      </c>
      <c r="B315" s="36"/>
      <c r="C315" s="39"/>
      <c r="D315" s="37"/>
      <c r="E315" s="1" t="str">
        <f>IF(ISBLANK(C315),"",IF(Modélisation!$B$10=3,IF(C315&gt;=Modélisation!$B$19,Modélisation!$A$19,IF(C315&gt;=Modélisation!$B$18,Modélisation!$A$18,Modélisation!$A$17)),IF(Modélisation!$B$10=4,IF(C315&gt;=Modélisation!$B$20,Modélisation!$A$20,IF(C315&gt;=Modélisation!$B$19,Modélisation!$A$19,IF(C315&gt;=Modélisation!$B$18,Modélisation!$A$18,Modélisation!$A$17))),IF(Modélisation!$B$10=5,IF(C315&gt;=Modélisation!$B$21,Modélisation!$A$21,IF(C315&gt;=Modélisation!$B$20,Modélisation!$A$20,IF(C315&gt;=Modélisation!$B$19,Modélisation!$A$19,IF(C315&gt;=Modélisation!$B$18,Modélisation!$A$18,Modélisation!$A$17)))),IF(Modélisation!$B$10=6,IF(C315&gt;=Modélisation!$B$22,Modélisation!$A$22,IF(C315&gt;=Modélisation!$B$21,Modélisation!$A$21,IF(C315&gt;=Modélisation!$B$20,Modélisation!$A$20,IF(C315&gt;=Modélisation!$B$19,Modélisation!$A$19,IF(C315&gt;=Modélisation!$B$18,Modélisation!$A$18,Modélisation!$A$17))))),IF(Modélisation!$B$10=7,IF(C315&gt;=Modélisation!$B$23,Modélisation!$A$23,IF(C315&gt;=Modélisation!$B$22,Modélisation!$A$22,IF(C315&gt;=Modélisation!$B$21,Modélisation!$A$21,IF(C315&gt;=Modélisation!$B$20,Modélisation!$A$20,IF(C315&gt;=Modélisation!$B$19,Modélisation!$A$19,IF(C315&gt;=Modélisation!$B$18,Modélisation!$A$18,Modélisation!$A$17))))))))))))</f>
        <v/>
      </c>
      <c r="F315" s="1" t="str">
        <f>IF(ISBLANK(C315),"",VLOOKUP(E315,Modélisation!$A$17:$H$23,8,FALSE))</f>
        <v/>
      </c>
      <c r="G315" s="4" t="str">
        <f>IF(ISBLANK(C315),"",IF(Modélisation!$B$3="Oui",IF(D315=Liste!$F$2,0%,VLOOKUP(D315,Modélisation!$A$69:$B$86,2,FALSE)),""))</f>
        <v/>
      </c>
      <c r="H315" s="1" t="str">
        <f>IF(ISBLANK(C315),"",IF(Modélisation!$B$3="Oui",F315*(1-G315),F315))</f>
        <v/>
      </c>
    </row>
    <row r="316" spans="1:8" x14ac:dyDescent="0.35">
      <c r="A316" s="2">
        <v>315</v>
      </c>
      <c r="B316" s="36"/>
      <c r="C316" s="39"/>
      <c r="D316" s="37"/>
      <c r="E316" s="1" t="str">
        <f>IF(ISBLANK(C316),"",IF(Modélisation!$B$10=3,IF(C316&gt;=Modélisation!$B$19,Modélisation!$A$19,IF(C316&gt;=Modélisation!$B$18,Modélisation!$A$18,Modélisation!$A$17)),IF(Modélisation!$B$10=4,IF(C316&gt;=Modélisation!$B$20,Modélisation!$A$20,IF(C316&gt;=Modélisation!$B$19,Modélisation!$A$19,IF(C316&gt;=Modélisation!$B$18,Modélisation!$A$18,Modélisation!$A$17))),IF(Modélisation!$B$10=5,IF(C316&gt;=Modélisation!$B$21,Modélisation!$A$21,IF(C316&gt;=Modélisation!$B$20,Modélisation!$A$20,IF(C316&gt;=Modélisation!$B$19,Modélisation!$A$19,IF(C316&gt;=Modélisation!$B$18,Modélisation!$A$18,Modélisation!$A$17)))),IF(Modélisation!$B$10=6,IF(C316&gt;=Modélisation!$B$22,Modélisation!$A$22,IF(C316&gt;=Modélisation!$B$21,Modélisation!$A$21,IF(C316&gt;=Modélisation!$B$20,Modélisation!$A$20,IF(C316&gt;=Modélisation!$B$19,Modélisation!$A$19,IF(C316&gt;=Modélisation!$B$18,Modélisation!$A$18,Modélisation!$A$17))))),IF(Modélisation!$B$10=7,IF(C316&gt;=Modélisation!$B$23,Modélisation!$A$23,IF(C316&gt;=Modélisation!$B$22,Modélisation!$A$22,IF(C316&gt;=Modélisation!$B$21,Modélisation!$A$21,IF(C316&gt;=Modélisation!$B$20,Modélisation!$A$20,IF(C316&gt;=Modélisation!$B$19,Modélisation!$A$19,IF(C316&gt;=Modélisation!$B$18,Modélisation!$A$18,Modélisation!$A$17))))))))))))</f>
        <v/>
      </c>
      <c r="F316" s="1" t="str">
        <f>IF(ISBLANK(C316),"",VLOOKUP(E316,Modélisation!$A$17:$H$23,8,FALSE))</f>
        <v/>
      </c>
      <c r="G316" s="4" t="str">
        <f>IF(ISBLANK(C316),"",IF(Modélisation!$B$3="Oui",IF(D316=Liste!$F$2,0%,VLOOKUP(D316,Modélisation!$A$69:$B$86,2,FALSE)),""))</f>
        <v/>
      </c>
      <c r="H316" s="1" t="str">
        <f>IF(ISBLANK(C316),"",IF(Modélisation!$B$3="Oui",F316*(1-G316),F316))</f>
        <v/>
      </c>
    </row>
    <row r="317" spans="1:8" x14ac:dyDescent="0.35">
      <c r="A317" s="2">
        <v>316</v>
      </c>
      <c r="B317" s="36"/>
      <c r="C317" s="39"/>
      <c r="D317" s="37"/>
      <c r="E317" s="1" t="str">
        <f>IF(ISBLANK(C317),"",IF(Modélisation!$B$10=3,IF(C317&gt;=Modélisation!$B$19,Modélisation!$A$19,IF(C317&gt;=Modélisation!$B$18,Modélisation!$A$18,Modélisation!$A$17)),IF(Modélisation!$B$10=4,IF(C317&gt;=Modélisation!$B$20,Modélisation!$A$20,IF(C317&gt;=Modélisation!$B$19,Modélisation!$A$19,IF(C317&gt;=Modélisation!$B$18,Modélisation!$A$18,Modélisation!$A$17))),IF(Modélisation!$B$10=5,IF(C317&gt;=Modélisation!$B$21,Modélisation!$A$21,IF(C317&gt;=Modélisation!$B$20,Modélisation!$A$20,IF(C317&gt;=Modélisation!$B$19,Modélisation!$A$19,IF(C317&gt;=Modélisation!$B$18,Modélisation!$A$18,Modélisation!$A$17)))),IF(Modélisation!$B$10=6,IF(C317&gt;=Modélisation!$B$22,Modélisation!$A$22,IF(C317&gt;=Modélisation!$B$21,Modélisation!$A$21,IF(C317&gt;=Modélisation!$B$20,Modélisation!$A$20,IF(C317&gt;=Modélisation!$B$19,Modélisation!$A$19,IF(C317&gt;=Modélisation!$B$18,Modélisation!$A$18,Modélisation!$A$17))))),IF(Modélisation!$B$10=7,IF(C317&gt;=Modélisation!$B$23,Modélisation!$A$23,IF(C317&gt;=Modélisation!$B$22,Modélisation!$A$22,IF(C317&gt;=Modélisation!$B$21,Modélisation!$A$21,IF(C317&gt;=Modélisation!$B$20,Modélisation!$A$20,IF(C317&gt;=Modélisation!$B$19,Modélisation!$A$19,IF(C317&gt;=Modélisation!$B$18,Modélisation!$A$18,Modélisation!$A$17))))))))))))</f>
        <v/>
      </c>
      <c r="F317" s="1" t="str">
        <f>IF(ISBLANK(C317),"",VLOOKUP(E317,Modélisation!$A$17:$H$23,8,FALSE))</f>
        <v/>
      </c>
      <c r="G317" s="4" t="str">
        <f>IF(ISBLANK(C317),"",IF(Modélisation!$B$3="Oui",IF(D317=Liste!$F$2,0%,VLOOKUP(D317,Modélisation!$A$69:$B$86,2,FALSE)),""))</f>
        <v/>
      </c>
      <c r="H317" s="1" t="str">
        <f>IF(ISBLANK(C317),"",IF(Modélisation!$B$3="Oui",F317*(1-G317),F317))</f>
        <v/>
      </c>
    </row>
    <row r="318" spans="1:8" x14ac:dyDescent="0.35">
      <c r="A318" s="2">
        <v>317</v>
      </c>
      <c r="B318" s="36"/>
      <c r="C318" s="39"/>
      <c r="D318" s="37"/>
      <c r="E318" s="1" t="str">
        <f>IF(ISBLANK(C318),"",IF(Modélisation!$B$10=3,IF(C318&gt;=Modélisation!$B$19,Modélisation!$A$19,IF(C318&gt;=Modélisation!$B$18,Modélisation!$A$18,Modélisation!$A$17)),IF(Modélisation!$B$10=4,IF(C318&gt;=Modélisation!$B$20,Modélisation!$A$20,IF(C318&gt;=Modélisation!$B$19,Modélisation!$A$19,IF(C318&gt;=Modélisation!$B$18,Modélisation!$A$18,Modélisation!$A$17))),IF(Modélisation!$B$10=5,IF(C318&gt;=Modélisation!$B$21,Modélisation!$A$21,IF(C318&gt;=Modélisation!$B$20,Modélisation!$A$20,IF(C318&gt;=Modélisation!$B$19,Modélisation!$A$19,IF(C318&gt;=Modélisation!$B$18,Modélisation!$A$18,Modélisation!$A$17)))),IF(Modélisation!$B$10=6,IF(C318&gt;=Modélisation!$B$22,Modélisation!$A$22,IF(C318&gt;=Modélisation!$B$21,Modélisation!$A$21,IF(C318&gt;=Modélisation!$B$20,Modélisation!$A$20,IF(C318&gt;=Modélisation!$B$19,Modélisation!$A$19,IF(C318&gt;=Modélisation!$B$18,Modélisation!$A$18,Modélisation!$A$17))))),IF(Modélisation!$B$10=7,IF(C318&gt;=Modélisation!$B$23,Modélisation!$A$23,IF(C318&gt;=Modélisation!$B$22,Modélisation!$A$22,IF(C318&gt;=Modélisation!$B$21,Modélisation!$A$21,IF(C318&gt;=Modélisation!$B$20,Modélisation!$A$20,IF(C318&gt;=Modélisation!$B$19,Modélisation!$A$19,IF(C318&gt;=Modélisation!$B$18,Modélisation!$A$18,Modélisation!$A$17))))))))))))</f>
        <v/>
      </c>
      <c r="F318" s="1" t="str">
        <f>IF(ISBLANK(C318),"",VLOOKUP(E318,Modélisation!$A$17:$H$23,8,FALSE))</f>
        <v/>
      </c>
      <c r="G318" s="4" t="str">
        <f>IF(ISBLANK(C318),"",IF(Modélisation!$B$3="Oui",IF(D318=Liste!$F$2,0%,VLOOKUP(D318,Modélisation!$A$69:$B$86,2,FALSE)),""))</f>
        <v/>
      </c>
      <c r="H318" s="1" t="str">
        <f>IF(ISBLANK(C318),"",IF(Modélisation!$B$3="Oui",F318*(1-G318),F318))</f>
        <v/>
      </c>
    </row>
    <row r="319" spans="1:8" x14ac:dyDescent="0.35">
      <c r="A319" s="2">
        <v>318</v>
      </c>
      <c r="B319" s="36"/>
      <c r="C319" s="39"/>
      <c r="D319" s="37"/>
      <c r="E319" s="1" t="str">
        <f>IF(ISBLANK(C319),"",IF(Modélisation!$B$10=3,IF(C319&gt;=Modélisation!$B$19,Modélisation!$A$19,IF(C319&gt;=Modélisation!$B$18,Modélisation!$A$18,Modélisation!$A$17)),IF(Modélisation!$B$10=4,IF(C319&gt;=Modélisation!$B$20,Modélisation!$A$20,IF(C319&gt;=Modélisation!$B$19,Modélisation!$A$19,IF(C319&gt;=Modélisation!$B$18,Modélisation!$A$18,Modélisation!$A$17))),IF(Modélisation!$B$10=5,IF(C319&gt;=Modélisation!$B$21,Modélisation!$A$21,IF(C319&gt;=Modélisation!$B$20,Modélisation!$A$20,IF(C319&gt;=Modélisation!$B$19,Modélisation!$A$19,IF(C319&gt;=Modélisation!$B$18,Modélisation!$A$18,Modélisation!$A$17)))),IF(Modélisation!$B$10=6,IF(C319&gt;=Modélisation!$B$22,Modélisation!$A$22,IF(C319&gt;=Modélisation!$B$21,Modélisation!$A$21,IF(C319&gt;=Modélisation!$B$20,Modélisation!$A$20,IF(C319&gt;=Modélisation!$B$19,Modélisation!$A$19,IF(C319&gt;=Modélisation!$B$18,Modélisation!$A$18,Modélisation!$A$17))))),IF(Modélisation!$B$10=7,IF(C319&gt;=Modélisation!$B$23,Modélisation!$A$23,IF(C319&gt;=Modélisation!$B$22,Modélisation!$A$22,IF(C319&gt;=Modélisation!$B$21,Modélisation!$A$21,IF(C319&gt;=Modélisation!$B$20,Modélisation!$A$20,IF(C319&gt;=Modélisation!$B$19,Modélisation!$A$19,IF(C319&gt;=Modélisation!$B$18,Modélisation!$A$18,Modélisation!$A$17))))))))))))</f>
        <v/>
      </c>
      <c r="F319" s="1" t="str">
        <f>IF(ISBLANK(C319),"",VLOOKUP(E319,Modélisation!$A$17:$H$23,8,FALSE))</f>
        <v/>
      </c>
      <c r="G319" s="4" t="str">
        <f>IF(ISBLANK(C319),"",IF(Modélisation!$B$3="Oui",IF(D319=Liste!$F$2,0%,VLOOKUP(D319,Modélisation!$A$69:$B$86,2,FALSE)),""))</f>
        <v/>
      </c>
      <c r="H319" s="1" t="str">
        <f>IF(ISBLANK(C319),"",IF(Modélisation!$B$3="Oui",F319*(1-G319),F319))</f>
        <v/>
      </c>
    </row>
    <row r="320" spans="1:8" x14ac:dyDescent="0.35">
      <c r="A320" s="2">
        <v>319</v>
      </c>
      <c r="B320" s="36"/>
      <c r="C320" s="39"/>
      <c r="D320" s="37"/>
      <c r="E320" s="1" t="str">
        <f>IF(ISBLANK(C320),"",IF(Modélisation!$B$10=3,IF(C320&gt;=Modélisation!$B$19,Modélisation!$A$19,IF(C320&gt;=Modélisation!$B$18,Modélisation!$A$18,Modélisation!$A$17)),IF(Modélisation!$B$10=4,IF(C320&gt;=Modélisation!$B$20,Modélisation!$A$20,IF(C320&gt;=Modélisation!$B$19,Modélisation!$A$19,IF(C320&gt;=Modélisation!$B$18,Modélisation!$A$18,Modélisation!$A$17))),IF(Modélisation!$B$10=5,IF(C320&gt;=Modélisation!$B$21,Modélisation!$A$21,IF(C320&gt;=Modélisation!$B$20,Modélisation!$A$20,IF(C320&gt;=Modélisation!$B$19,Modélisation!$A$19,IF(C320&gt;=Modélisation!$B$18,Modélisation!$A$18,Modélisation!$A$17)))),IF(Modélisation!$B$10=6,IF(C320&gt;=Modélisation!$B$22,Modélisation!$A$22,IF(C320&gt;=Modélisation!$B$21,Modélisation!$A$21,IF(C320&gt;=Modélisation!$B$20,Modélisation!$A$20,IF(C320&gt;=Modélisation!$B$19,Modélisation!$A$19,IF(C320&gt;=Modélisation!$B$18,Modélisation!$A$18,Modélisation!$A$17))))),IF(Modélisation!$B$10=7,IF(C320&gt;=Modélisation!$B$23,Modélisation!$A$23,IF(C320&gt;=Modélisation!$B$22,Modélisation!$A$22,IF(C320&gt;=Modélisation!$B$21,Modélisation!$A$21,IF(C320&gt;=Modélisation!$B$20,Modélisation!$A$20,IF(C320&gt;=Modélisation!$B$19,Modélisation!$A$19,IF(C320&gt;=Modélisation!$B$18,Modélisation!$A$18,Modélisation!$A$17))))))))))))</f>
        <v/>
      </c>
      <c r="F320" s="1" t="str">
        <f>IF(ISBLANK(C320),"",VLOOKUP(E320,Modélisation!$A$17:$H$23,8,FALSE))</f>
        <v/>
      </c>
      <c r="G320" s="4" t="str">
        <f>IF(ISBLANK(C320),"",IF(Modélisation!$B$3="Oui",IF(D320=Liste!$F$2,0%,VLOOKUP(D320,Modélisation!$A$69:$B$86,2,FALSE)),""))</f>
        <v/>
      </c>
      <c r="H320" s="1" t="str">
        <f>IF(ISBLANK(C320),"",IF(Modélisation!$B$3="Oui",F320*(1-G320),F320))</f>
        <v/>
      </c>
    </row>
    <row r="321" spans="1:8" x14ac:dyDescent="0.35">
      <c r="A321" s="2">
        <v>320</v>
      </c>
      <c r="B321" s="36"/>
      <c r="C321" s="39"/>
      <c r="D321" s="37"/>
      <c r="E321" s="1" t="str">
        <f>IF(ISBLANK(C321),"",IF(Modélisation!$B$10=3,IF(C321&gt;=Modélisation!$B$19,Modélisation!$A$19,IF(C321&gt;=Modélisation!$B$18,Modélisation!$A$18,Modélisation!$A$17)),IF(Modélisation!$B$10=4,IF(C321&gt;=Modélisation!$B$20,Modélisation!$A$20,IF(C321&gt;=Modélisation!$B$19,Modélisation!$A$19,IF(C321&gt;=Modélisation!$B$18,Modélisation!$A$18,Modélisation!$A$17))),IF(Modélisation!$B$10=5,IF(C321&gt;=Modélisation!$B$21,Modélisation!$A$21,IF(C321&gt;=Modélisation!$B$20,Modélisation!$A$20,IF(C321&gt;=Modélisation!$B$19,Modélisation!$A$19,IF(C321&gt;=Modélisation!$B$18,Modélisation!$A$18,Modélisation!$A$17)))),IF(Modélisation!$B$10=6,IF(C321&gt;=Modélisation!$B$22,Modélisation!$A$22,IF(C321&gt;=Modélisation!$B$21,Modélisation!$A$21,IF(C321&gt;=Modélisation!$B$20,Modélisation!$A$20,IF(C321&gt;=Modélisation!$B$19,Modélisation!$A$19,IF(C321&gt;=Modélisation!$B$18,Modélisation!$A$18,Modélisation!$A$17))))),IF(Modélisation!$B$10=7,IF(C321&gt;=Modélisation!$B$23,Modélisation!$A$23,IF(C321&gt;=Modélisation!$B$22,Modélisation!$A$22,IF(C321&gt;=Modélisation!$B$21,Modélisation!$A$21,IF(C321&gt;=Modélisation!$B$20,Modélisation!$A$20,IF(C321&gt;=Modélisation!$B$19,Modélisation!$A$19,IF(C321&gt;=Modélisation!$B$18,Modélisation!$A$18,Modélisation!$A$17))))))))))))</f>
        <v/>
      </c>
      <c r="F321" s="1" t="str">
        <f>IF(ISBLANK(C321),"",VLOOKUP(E321,Modélisation!$A$17:$H$23,8,FALSE))</f>
        <v/>
      </c>
      <c r="G321" s="4" t="str">
        <f>IF(ISBLANK(C321),"",IF(Modélisation!$B$3="Oui",IF(D321=Liste!$F$2,0%,VLOOKUP(D321,Modélisation!$A$69:$B$86,2,FALSE)),""))</f>
        <v/>
      </c>
      <c r="H321" s="1" t="str">
        <f>IF(ISBLANK(C321),"",IF(Modélisation!$B$3="Oui",F321*(1-G321),F321))</f>
        <v/>
      </c>
    </row>
    <row r="322" spans="1:8" x14ac:dyDescent="0.35">
      <c r="A322" s="2">
        <v>321</v>
      </c>
      <c r="B322" s="36"/>
      <c r="C322" s="39"/>
      <c r="D322" s="37"/>
      <c r="E322" s="1" t="str">
        <f>IF(ISBLANK(C322),"",IF(Modélisation!$B$10=3,IF(C322&gt;=Modélisation!$B$19,Modélisation!$A$19,IF(C322&gt;=Modélisation!$B$18,Modélisation!$A$18,Modélisation!$A$17)),IF(Modélisation!$B$10=4,IF(C322&gt;=Modélisation!$B$20,Modélisation!$A$20,IF(C322&gt;=Modélisation!$B$19,Modélisation!$A$19,IF(C322&gt;=Modélisation!$B$18,Modélisation!$A$18,Modélisation!$A$17))),IF(Modélisation!$B$10=5,IF(C322&gt;=Modélisation!$B$21,Modélisation!$A$21,IF(C322&gt;=Modélisation!$B$20,Modélisation!$A$20,IF(C322&gt;=Modélisation!$B$19,Modélisation!$A$19,IF(C322&gt;=Modélisation!$B$18,Modélisation!$A$18,Modélisation!$A$17)))),IF(Modélisation!$B$10=6,IF(C322&gt;=Modélisation!$B$22,Modélisation!$A$22,IF(C322&gt;=Modélisation!$B$21,Modélisation!$A$21,IF(C322&gt;=Modélisation!$B$20,Modélisation!$A$20,IF(C322&gt;=Modélisation!$B$19,Modélisation!$A$19,IF(C322&gt;=Modélisation!$B$18,Modélisation!$A$18,Modélisation!$A$17))))),IF(Modélisation!$B$10=7,IF(C322&gt;=Modélisation!$B$23,Modélisation!$A$23,IF(C322&gt;=Modélisation!$B$22,Modélisation!$A$22,IF(C322&gt;=Modélisation!$B$21,Modélisation!$A$21,IF(C322&gt;=Modélisation!$B$20,Modélisation!$A$20,IF(C322&gt;=Modélisation!$B$19,Modélisation!$A$19,IF(C322&gt;=Modélisation!$B$18,Modélisation!$A$18,Modélisation!$A$17))))))))))))</f>
        <v/>
      </c>
      <c r="F322" s="1" t="str">
        <f>IF(ISBLANK(C322),"",VLOOKUP(E322,Modélisation!$A$17:$H$23,8,FALSE))</f>
        <v/>
      </c>
      <c r="G322" s="4" t="str">
        <f>IF(ISBLANK(C322),"",IF(Modélisation!$B$3="Oui",IF(D322=Liste!$F$2,0%,VLOOKUP(D322,Modélisation!$A$69:$B$86,2,FALSE)),""))</f>
        <v/>
      </c>
      <c r="H322" s="1" t="str">
        <f>IF(ISBLANK(C322),"",IF(Modélisation!$B$3="Oui",F322*(1-G322),F322))</f>
        <v/>
      </c>
    </row>
    <row r="323" spans="1:8" x14ac:dyDescent="0.35">
      <c r="A323" s="2">
        <v>322</v>
      </c>
      <c r="B323" s="36"/>
      <c r="C323" s="39"/>
      <c r="D323" s="37"/>
      <c r="E323" s="1" t="str">
        <f>IF(ISBLANK(C323),"",IF(Modélisation!$B$10=3,IF(C323&gt;=Modélisation!$B$19,Modélisation!$A$19,IF(C323&gt;=Modélisation!$B$18,Modélisation!$A$18,Modélisation!$A$17)),IF(Modélisation!$B$10=4,IF(C323&gt;=Modélisation!$B$20,Modélisation!$A$20,IF(C323&gt;=Modélisation!$B$19,Modélisation!$A$19,IF(C323&gt;=Modélisation!$B$18,Modélisation!$A$18,Modélisation!$A$17))),IF(Modélisation!$B$10=5,IF(C323&gt;=Modélisation!$B$21,Modélisation!$A$21,IF(C323&gt;=Modélisation!$B$20,Modélisation!$A$20,IF(C323&gt;=Modélisation!$B$19,Modélisation!$A$19,IF(C323&gt;=Modélisation!$B$18,Modélisation!$A$18,Modélisation!$A$17)))),IF(Modélisation!$B$10=6,IF(C323&gt;=Modélisation!$B$22,Modélisation!$A$22,IF(C323&gt;=Modélisation!$B$21,Modélisation!$A$21,IF(C323&gt;=Modélisation!$B$20,Modélisation!$A$20,IF(C323&gt;=Modélisation!$B$19,Modélisation!$A$19,IF(C323&gt;=Modélisation!$B$18,Modélisation!$A$18,Modélisation!$A$17))))),IF(Modélisation!$B$10=7,IF(C323&gt;=Modélisation!$B$23,Modélisation!$A$23,IF(C323&gt;=Modélisation!$B$22,Modélisation!$A$22,IF(C323&gt;=Modélisation!$B$21,Modélisation!$A$21,IF(C323&gt;=Modélisation!$B$20,Modélisation!$A$20,IF(C323&gt;=Modélisation!$B$19,Modélisation!$A$19,IF(C323&gt;=Modélisation!$B$18,Modélisation!$A$18,Modélisation!$A$17))))))))))))</f>
        <v/>
      </c>
      <c r="F323" s="1" t="str">
        <f>IF(ISBLANK(C323),"",VLOOKUP(E323,Modélisation!$A$17:$H$23,8,FALSE))</f>
        <v/>
      </c>
      <c r="G323" s="4" t="str">
        <f>IF(ISBLANK(C323),"",IF(Modélisation!$B$3="Oui",IF(D323=Liste!$F$2,0%,VLOOKUP(D323,Modélisation!$A$69:$B$86,2,FALSE)),""))</f>
        <v/>
      </c>
      <c r="H323" s="1" t="str">
        <f>IF(ISBLANK(C323),"",IF(Modélisation!$B$3="Oui",F323*(1-G323),F323))</f>
        <v/>
      </c>
    </row>
    <row r="324" spans="1:8" x14ac:dyDescent="0.35">
      <c r="A324" s="2">
        <v>323</v>
      </c>
      <c r="B324" s="36"/>
      <c r="C324" s="39"/>
      <c r="D324" s="37"/>
      <c r="E324" s="1" t="str">
        <f>IF(ISBLANK(C324),"",IF(Modélisation!$B$10=3,IF(C324&gt;=Modélisation!$B$19,Modélisation!$A$19,IF(C324&gt;=Modélisation!$B$18,Modélisation!$A$18,Modélisation!$A$17)),IF(Modélisation!$B$10=4,IF(C324&gt;=Modélisation!$B$20,Modélisation!$A$20,IF(C324&gt;=Modélisation!$B$19,Modélisation!$A$19,IF(C324&gt;=Modélisation!$B$18,Modélisation!$A$18,Modélisation!$A$17))),IF(Modélisation!$B$10=5,IF(C324&gt;=Modélisation!$B$21,Modélisation!$A$21,IF(C324&gt;=Modélisation!$B$20,Modélisation!$A$20,IF(C324&gt;=Modélisation!$B$19,Modélisation!$A$19,IF(C324&gt;=Modélisation!$B$18,Modélisation!$A$18,Modélisation!$A$17)))),IF(Modélisation!$B$10=6,IF(C324&gt;=Modélisation!$B$22,Modélisation!$A$22,IF(C324&gt;=Modélisation!$B$21,Modélisation!$A$21,IF(C324&gt;=Modélisation!$B$20,Modélisation!$A$20,IF(C324&gt;=Modélisation!$B$19,Modélisation!$A$19,IF(C324&gt;=Modélisation!$B$18,Modélisation!$A$18,Modélisation!$A$17))))),IF(Modélisation!$B$10=7,IF(C324&gt;=Modélisation!$B$23,Modélisation!$A$23,IF(C324&gt;=Modélisation!$B$22,Modélisation!$A$22,IF(C324&gt;=Modélisation!$B$21,Modélisation!$A$21,IF(C324&gt;=Modélisation!$B$20,Modélisation!$A$20,IF(C324&gt;=Modélisation!$B$19,Modélisation!$A$19,IF(C324&gt;=Modélisation!$B$18,Modélisation!$A$18,Modélisation!$A$17))))))))))))</f>
        <v/>
      </c>
      <c r="F324" s="1" t="str">
        <f>IF(ISBLANK(C324),"",VLOOKUP(E324,Modélisation!$A$17:$H$23,8,FALSE))</f>
        <v/>
      </c>
      <c r="G324" s="4" t="str">
        <f>IF(ISBLANK(C324),"",IF(Modélisation!$B$3="Oui",IF(D324=Liste!$F$2,0%,VLOOKUP(D324,Modélisation!$A$69:$B$86,2,FALSE)),""))</f>
        <v/>
      </c>
      <c r="H324" s="1" t="str">
        <f>IF(ISBLANK(C324),"",IF(Modélisation!$B$3="Oui",F324*(1-G324),F324))</f>
        <v/>
      </c>
    </row>
    <row r="325" spans="1:8" x14ac:dyDescent="0.35">
      <c r="A325" s="2">
        <v>324</v>
      </c>
      <c r="B325" s="36"/>
      <c r="C325" s="39"/>
      <c r="D325" s="37"/>
      <c r="E325" s="1" t="str">
        <f>IF(ISBLANK(C325),"",IF(Modélisation!$B$10=3,IF(C325&gt;=Modélisation!$B$19,Modélisation!$A$19,IF(C325&gt;=Modélisation!$B$18,Modélisation!$A$18,Modélisation!$A$17)),IF(Modélisation!$B$10=4,IF(C325&gt;=Modélisation!$B$20,Modélisation!$A$20,IF(C325&gt;=Modélisation!$B$19,Modélisation!$A$19,IF(C325&gt;=Modélisation!$B$18,Modélisation!$A$18,Modélisation!$A$17))),IF(Modélisation!$B$10=5,IF(C325&gt;=Modélisation!$B$21,Modélisation!$A$21,IF(C325&gt;=Modélisation!$B$20,Modélisation!$A$20,IF(C325&gt;=Modélisation!$B$19,Modélisation!$A$19,IF(C325&gt;=Modélisation!$B$18,Modélisation!$A$18,Modélisation!$A$17)))),IF(Modélisation!$B$10=6,IF(C325&gt;=Modélisation!$B$22,Modélisation!$A$22,IF(C325&gt;=Modélisation!$B$21,Modélisation!$A$21,IF(C325&gt;=Modélisation!$B$20,Modélisation!$A$20,IF(C325&gt;=Modélisation!$B$19,Modélisation!$A$19,IF(C325&gt;=Modélisation!$B$18,Modélisation!$A$18,Modélisation!$A$17))))),IF(Modélisation!$B$10=7,IF(C325&gt;=Modélisation!$B$23,Modélisation!$A$23,IF(C325&gt;=Modélisation!$B$22,Modélisation!$A$22,IF(C325&gt;=Modélisation!$B$21,Modélisation!$A$21,IF(C325&gt;=Modélisation!$B$20,Modélisation!$A$20,IF(C325&gt;=Modélisation!$B$19,Modélisation!$A$19,IF(C325&gt;=Modélisation!$B$18,Modélisation!$A$18,Modélisation!$A$17))))))))))))</f>
        <v/>
      </c>
      <c r="F325" s="1" t="str">
        <f>IF(ISBLANK(C325),"",VLOOKUP(E325,Modélisation!$A$17:$H$23,8,FALSE))</f>
        <v/>
      </c>
      <c r="G325" s="4" t="str">
        <f>IF(ISBLANK(C325),"",IF(Modélisation!$B$3="Oui",IF(D325=Liste!$F$2,0%,VLOOKUP(D325,Modélisation!$A$69:$B$86,2,FALSE)),""))</f>
        <v/>
      </c>
      <c r="H325" s="1" t="str">
        <f>IF(ISBLANK(C325),"",IF(Modélisation!$B$3="Oui",F325*(1-G325),F325))</f>
        <v/>
      </c>
    </row>
    <row r="326" spans="1:8" x14ac:dyDescent="0.35">
      <c r="A326" s="2">
        <v>325</v>
      </c>
      <c r="B326" s="36"/>
      <c r="C326" s="39"/>
      <c r="D326" s="37"/>
      <c r="E326" s="1" t="str">
        <f>IF(ISBLANK(C326),"",IF(Modélisation!$B$10=3,IF(C326&gt;=Modélisation!$B$19,Modélisation!$A$19,IF(C326&gt;=Modélisation!$B$18,Modélisation!$A$18,Modélisation!$A$17)),IF(Modélisation!$B$10=4,IF(C326&gt;=Modélisation!$B$20,Modélisation!$A$20,IF(C326&gt;=Modélisation!$B$19,Modélisation!$A$19,IF(C326&gt;=Modélisation!$B$18,Modélisation!$A$18,Modélisation!$A$17))),IF(Modélisation!$B$10=5,IF(C326&gt;=Modélisation!$B$21,Modélisation!$A$21,IF(C326&gt;=Modélisation!$B$20,Modélisation!$A$20,IF(C326&gt;=Modélisation!$B$19,Modélisation!$A$19,IF(C326&gt;=Modélisation!$B$18,Modélisation!$A$18,Modélisation!$A$17)))),IF(Modélisation!$B$10=6,IF(C326&gt;=Modélisation!$B$22,Modélisation!$A$22,IF(C326&gt;=Modélisation!$B$21,Modélisation!$A$21,IF(C326&gt;=Modélisation!$B$20,Modélisation!$A$20,IF(C326&gt;=Modélisation!$B$19,Modélisation!$A$19,IF(C326&gt;=Modélisation!$B$18,Modélisation!$A$18,Modélisation!$A$17))))),IF(Modélisation!$B$10=7,IF(C326&gt;=Modélisation!$B$23,Modélisation!$A$23,IF(C326&gt;=Modélisation!$B$22,Modélisation!$A$22,IF(C326&gt;=Modélisation!$B$21,Modélisation!$A$21,IF(C326&gt;=Modélisation!$B$20,Modélisation!$A$20,IF(C326&gt;=Modélisation!$B$19,Modélisation!$A$19,IF(C326&gt;=Modélisation!$B$18,Modélisation!$A$18,Modélisation!$A$17))))))))))))</f>
        <v/>
      </c>
      <c r="F326" s="1" t="str">
        <f>IF(ISBLANK(C326),"",VLOOKUP(E326,Modélisation!$A$17:$H$23,8,FALSE))</f>
        <v/>
      </c>
      <c r="G326" s="4" t="str">
        <f>IF(ISBLANK(C326),"",IF(Modélisation!$B$3="Oui",IF(D326=Liste!$F$2,0%,VLOOKUP(D326,Modélisation!$A$69:$B$86,2,FALSE)),""))</f>
        <v/>
      </c>
      <c r="H326" s="1" t="str">
        <f>IF(ISBLANK(C326),"",IF(Modélisation!$B$3="Oui",F326*(1-G326),F326))</f>
        <v/>
      </c>
    </row>
    <row r="327" spans="1:8" x14ac:dyDescent="0.35">
      <c r="A327" s="2">
        <v>326</v>
      </c>
      <c r="B327" s="36"/>
      <c r="C327" s="39"/>
      <c r="D327" s="37"/>
      <c r="E327" s="1" t="str">
        <f>IF(ISBLANK(C327),"",IF(Modélisation!$B$10=3,IF(C327&gt;=Modélisation!$B$19,Modélisation!$A$19,IF(C327&gt;=Modélisation!$B$18,Modélisation!$A$18,Modélisation!$A$17)),IF(Modélisation!$B$10=4,IF(C327&gt;=Modélisation!$B$20,Modélisation!$A$20,IF(C327&gt;=Modélisation!$B$19,Modélisation!$A$19,IF(C327&gt;=Modélisation!$B$18,Modélisation!$A$18,Modélisation!$A$17))),IF(Modélisation!$B$10=5,IF(C327&gt;=Modélisation!$B$21,Modélisation!$A$21,IF(C327&gt;=Modélisation!$B$20,Modélisation!$A$20,IF(C327&gt;=Modélisation!$B$19,Modélisation!$A$19,IF(C327&gt;=Modélisation!$B$18,Modélisation!$A$18,Modélisation!$A$17)))),IF(Modélisation!$B$10=6,IF(C327&gt;=Modélisation!$B$22,Modélisation!$A$22,IF(C327&gt;=Modélisation!$B$21,Modélisation!$A$21,IF(C327&gt;=Modélisation!$B$20,Modélisation!$A$20,IF(C327&gt;=Modélisation!$B$19,Modélisation!$A$19,IF(C327&gt;=Modélisation!$B$18,Modélisation!$A$18,Modélisation!$A$17))))),IF(Modélisation!$B$10=7,IF(C327&gt;=Modélisation!$B$23,Modélisation!$A$23,IF(C327&gt;=Modélisation!$B$22,Modélisation!$A$22,IF(C327&gt;=Modélisation!$B$21,Modélisation!$A$21,IF(C327&gt;=Modélisation!$B$20,Modélisation!$A$20,IF(C327&gt;=Modélisation!$B$19,Modélisation!$A$19,IF(C327&gt;=Modélisation!$B$18,Modélisation!$A$18,Modélisation!$A$17))))))))))))</f>
        <v/>
      </c>
      <c r="F327" s="1" t="str">
        <f>IF(ISBLANK(C327),"",VLOOKUP(E327,Modélisation!$A$17:$H$23,8,FALSE))</f>
        <v/>
      </c>
      <c r="G327" s="4" t="str">
        <f>IF(ISBLANK(C327),"",IF(Modélisation!$B$3="Oui",IF(D327=Liste!$F$2,0%,VLOOKUP(D327,Modélisation!$A$69:$B$86,2,FALSE)),""))</f>
        <v/>
      </c>
      <c r="H327" s="1" t="str">
        <f>IF(ISBLANK(C327),"",IF(Modélisation!$B$3="Oui",F327*(1-G327),F327))</f>
        <v/>
      </c>
    </row>
    <row r="328" spans="1:8" x14ac:dyDescent="0.35">
      <c r="A328" s="2">
        <v>327</v>
      </c>
      <c r="B328" s="36"/>
      <c r="C328" s="39"/>
      <c r="D328" s="37"/>
      <c r="E328" s="1" t="str">
        <f>IF(ISBLANK(C328),"",IF(Modélisation!$B$10=3,IF(C328&gt;=Modélisation!$B$19,Modélisation!$A$19,IF(C328&gt;=Modélisation!$B$18,Modélisation!$A$18,Modélisation!$A$17)),IF(Modélisation!$B$10=4,IF(C328&gt;=Modélisation!$B$20,Modélisation!$A$20,IF(C328&gt;=Modélisation!$B$19,Modélisation!$A$19,IF(C328&gt;=Modélisation!$B$18,Modélisation!$A$18,Modélisation!$A$17))),IF(Modélisation!$B$10=5,IF(C328&gt;=Modélisation!$B$21,Modélisation!$A$21,IF(C328&gt;=Modélisation!$B$20,Modélisation!$A$20,IF(C328&gt;=Modélisation!$B$19,Modélisation!$A$19,IF(C328&gt;=Modélisation!$B$18,Modélisation!$A$18,Modélisation!$A$17)))),IF(Modélisation!$B$10=6,IF(C328&gt;=Modélisation!$B$22,Modélisation!$A$22,IF(C328&gt;=Modélisation!$B$21,Modélisation!$A$21,IF(C328&gt;=Modélisation!$B$20,Modélisation!$A$20,IF(C328&gt;=Modélisation!$B$19,Modélisation!$A$19,IF(C328&gt;=Modélisation!$B$18,Modélisation!$A$18,Modélisation!$A$17))))),IF(Modélisation!$B$10=7,IF(C328&gt;=Modélisation!$B$23,Modélisation!$A$23,IF(C328&gt;=Modélisation!$B$22,Modélisation!$A$22,IF(C328&gt;=Modélisation!$B$21,Modélisation!$A$21,IF(C328&gt;=Modélisation!$B$20,Modélisation!$A$20,IF(C328&gt;=Modélisation!$B$19,Modélisation!$A$19,IF(C328&gt;=Modélisation!$B$18,Modélisation!$A$18,Modélisation!$A$17))))))))))))</f>
        <v/>
      </c>
      <c r="F328" s="1" t="str">
        <f>IF(ISBLANK(C328),"",VLOOKUP(E328,Modélisation!$A$17:$H$23,8,FALSE))</f>
        <v/>
      </c>
      <c r="G328" s="4" t="str">
        <f>IF(ISBLANK(C328),"",IF(Modélisation!$B$3="Oui",IF(D328=Liste!$F$2,0%,VLOOKUP(D328,Modélisation!$A$69:$B$86,2,FALSE)),""))</f>
        <v/>
      </c>
      <c r="H328" s="1" t="str">
        <f>IF(ISBLANK(C328),"",IF(Modélisation!$B$3="Oui",F328*(1-G328),F328))</f>
        <v/>
      </c>
    </row>
    <row r="329" spans="1:8" x14ac:dyDescent="0.35">
      <c r="A329" s="2">
        <v>328</v>
      </c>
      <c r="B329" s="36"/>
      <c r="C329" s="39"/>
      <c r="D329" s="37"/>
      <c r="E329" s="1" t="str">
        <f>IF(ISBLANK(C329),"",IF(Modélisation!$B$10=3,IF(C329&gt;=Modélisation!$B$19,Modélisation!$A$19,IF(C329&gt;=Modélisation!$B$18,Modélisation!$A$18,Modélisation!$A$17)),IF(Modélisation!$B$10=4,IF(C329&gt;=Modélisation!$B$20,Modélisation!$A$20,IF(C329&gt;=Modélisation!$B$19,Modélisation!$A$19,IF(C329&gt;=Modélisation!$B$18,Modélisation!$A$18,Modélisation!$A$17))),IF(Modélisation!$B$10=5,IF(C329&gt;=Modélisation!$B$21,Modélisation!$A$21,IF(C329&gt;=Modélisation!$B$20,Modélisation!$A$20,IF(C329&gt;=Modélisation!$B$19,Modélisation!$A$19,IF(C329&gt;=Modélisation!$B$18,Modélisation!$A$18,Modélisation!$A$17)))),IF(Modélisation!$B$10=6,IF(C329&gt;=Modélisation!$B$22,Modélisation!$A$22,IF(C329&gt;=Modélisation!$B$21,Modélisation!$A$21,IF(C329&gt;=Modélisation!$B$20,Modélisation!$A$20,IF(C329&gt;=Modélisation!$B$19,Modélisation!$A$19,IF(C329&gt;=Modélisation!$B$18,Modélisation!$A$18,Modélisation!$A$17))))),IF(Modélisation!$B$10=7,IF(C329&gt;=Modélisation!$B$23,Modélisation!$A$23,IF(C329&gt;=Modélisation!$B$22,Modélisation!$A$22,IF(C329&gt;=Modélisation!$B$21,Modélisation!$A$21,IF(C329&gt;=Modélisation!$B$20,Modélisation!$A$20,IF(C329&gt;=Modélisation!$B$19,Modélisation!$A$19,IF(C329&gt;=Modélisation!$B$18,Modélisation!$A$18,Modélisation!$A$17))))))))))))</f>
        <v/>
      </c>
      <c r="F329" s="1" t="str">
        <f>IF(ISBLANK(C329),"",VLOOKUP(E329,Modélisation!$A$17:$H$23,8,FALSE))</f>
        <v/>
      </c>
      <c r="G329" s="4" t="str">
        <f>IF(ISBLANK(C329),"",IF(Modélisation!$B$3="Oui",IF(D329=Liste!$F$2,0%,VLOOKUP(D329,Modélisation!$A$69:$B$86,2,FALSE)),""))</f>
        <v/>
      </c>
      <c r="H329" s="1" t="str">
        <f>IF(ISBLANK(C329),"",IF(Modélisation!$B$3="Oui",F329*(1-G329),F329))</f>
        <v/>
      </c>
    </row>
    <row r="330" spans="1:8" x14ac:dyDescent="0.35">
      <c r="A330" s="2">
        <v>329</v>
      </c>
      <c r="B330" s="36"/>
      <c r="C330" s="39"/>
      <c r="D330" s="37"/>
      <c r="E330" s="1" t="str">
        <f>IF(ISBLANK(C330),"",IF(Modélisation!$B$10=3,IF(C330&gt;=Modélisation!$B$19,Modélisation!$A$19,IF(C330&gt;=Modélisation!$B$18,Modélisation!$A$18,Modélisation!$A$17)),IF(Modélisation!$B$10=4,IF(C330&gt;=Modélisation!$B$20,Modélisation!$A$20,IF(C330&gt;=Modélisation!$B$19,Modélisation!$A$19,IF(C330&gt;=Modélisation!$B$18,Modélisation!$A$18,Modélisation!$A$17))),IF(Modélisation!$B$10=5,IF(C330&gt;=Modélisation!$B$21,Modélisation!$A$21,IF(C330&gt;=Modélisation!$B$20,Modélisation!$A$20,IF(C330&gt;=Modélisation!$B$19,Modélisation!$A$19,IF(C330&gt;=Modélisation!$B$18,Modélisation!$A$18,Modélisation!$A$17)))),IF(Modélisation!$B$10=6,IF(C330&gt;=Modélisation!$B$22,Modélisation!$A$22,IF(C330&gt;=Modélisation!$B$21,Modélisation!$A$21,IF(C330&gt;=Modélisation!$B$20,Modélisation!$A$20,IF(C330&gt;=Modélisation!$B$19,Modélisation!$A$19,IF(C330&gt;=Modélisation!$B$18,Modélisation!$A$18,Modélisation!$A$17))))),IF(Modélisation!$B$10=7,IF(C330&gt;=Modélisation!$B$23,Modélisation!$A$23,IF(C330&gt;=Modélisation!$B$22,Modélisation!$A$22,IF(C330&gt;=Modélisation!$B$21,Modélisation!$A$21,IF(C330&gt;=Modélisation!$B$20,Modélisation!$A$20,IF(C330&gt;=Modélisation!$B$19,Modélisation!$A$19,IF(C330&gt;=Modélisation!$B$18,Modélisation!$A$18,Modélisation!$A$17))))))))))))</f>
        <v/>
      </c>
      <c r="F330" s="1" t="str">
        <f>IF(ISBLANK(C330),"",VLOOKUP(E330,Modélisation!$A$17:$H$23,8,FALSE))</f>
        <v/>
      </c>
      <c r="G330" s="4" t="str">
        <f>IF(ISBLANK(C330),"",IF(Modélisation!$B$3="Oui",IF(D330=Liste!$F$2,0%,VLOOKUP(D330,Modélisation!$A$69:$B$86,2,FALSE)),""))</f>
        <v/>
      </c>
      <c r="H330" s="1" t="str">
        <f>IF(ISBLANK(C330),"",IF(Modélisation!$B$3="Oui",F330*(1-G330),F330))</f>
        <v/>
      </c>
    </row>
    <row r="331" spans="1:8" x14ac:dyDescent="0.35">
      <c r="A331" s="2">
        <v>330</v>
      </c>
      <c r="B331" s="36"/>
      <c r="C331" s="39"/>
      <c r="D331" s="37"/>
      <c r="E331" s="1" t="str">
        <f>IF(ISBLANK(C331),"",IF(Modélisation!$B$10=3,IF(C331&gt;=Modélisation!$B$19,Modélisation!$A$19,IF(C331&gt;=Modélisation!$B$18,Modélisation!$A$18,Modélisation!$A$17)),IF(Modélisation!$B$10=4,IF(C331&gt;=Modélisation!$B$20,Modélisation!$A$20,IF(C331&gt;=Modélisation!$B$19,Modélisation!$A$19,IF(C331&gt;=Modélisation!$B$18,Modélisation!$A$18,Modélisation!$A$17))),IF(Modélisation!$B$10=5,IF(C331&gt;=Modélisation!$B$21,Modélisation!$A$21,IF(C331&gt;=Modélisation!$B$20,Modélisation!$A$20,IF(C331&gt;=Modélisation!$B$19,Modélisation!$A$19,IF(C331&gt;=Modélisation!$B$18,Modélisation!$A$18,Modélisation!$A$17)))),IF(Modélisation!$B$10=6,IF(C331&gt;=Modélisation!$B$22,Modélisation!$A$22,IF(C331&gt;=Modélisation!$B$21,Modélisation!$A$21,IF(C331&gt;=Modélisation!$B$20,Modélisation!$A$20,IF(C331&gt;=Modélisation!$B$19,Modélisation!$A$19,IF(C331&gt;=Modélisation!$B$18,Modélisation!$A$18,Modélisation!$A$17))))),IF(Modélisation!$B$10=7,IF(C331&gt;=Modélisation!$B$23,Modélisation!$A$23,IF(C331&gt;=Modélisation!$B$22,Modélisation!$A$22,IF(C331&gt;=Modélisation!$B$21,Modélisation!$A$21,IF(C331&gt;=Modélisation!$B$20,Modélisation!$A$20,IF(C331&gt;=Modélisation!$B$19,Modélisation!$A$19,IF(C331&gt;=Modélisation!$B$18,Modélisation!$A$18,Modélisation!$A$17))))))))))))</f>
        <v/>
      </c>
      <c r="F331" s="1" t="str">
        <f>IF(ISBLANK(C331),"",VLOOKUP(E331,Modélisation!$A$17:$H$23,8,FALSE))</f>
        <v/>
      </c>
      <c r="G331" s="4" t="str">
        <f>IF(ISBLANK(C331),"",IF(Modélisation!$B$3="Oui",IF(D331=Liste!$F$2,0%,VLOOKUP(D331,Modélisation!$A$69:$B$86,2,FALSE)),""))</f>
        <v/>
      </c>
      <c r="H331" s="1" t="str">
        <f>IF(ISBLANK(C331),"",IF(Modélisation!$B$3="Oui",F331*(1-G331),F331))</f>
        <v/>
      </c>
    </row>
    <row r="332" spans="1:8" x14ac:dyDescent="0.35">
      <c r="A332" s="2">
        <v>331</v>
      </c>
      <c r="B332" s="36"/>
      <c r="C332" s="39"/>
      <c r="D332" s="37"/>
      <c r="E332" s="1" t="str">
        <f>IF(ISBLANK(C332),"",IF(Modélisation!$B$10=3,IF(C332&gt;=Modélisation!$B$19,Modélisation!$A$19,IF(C332&gt;=Modélisation!$B$18,Modélisation!$A$18,Modélisation!$A$17)),IF(Modélisation!$B$10=4,IF(C332&gt;=Modélisation!$B$20,Modélisation!$A$20,IF(C332&gt;=Modélisation!$B$19,Modélisation!$A$19,IF(C332&gt;=Modélisation!$B$18,Modélisation!$A$18,Modélisation!$A$17))),IF(Modélisation!$B$10=5,IF(C332&gt;=Modélisation!$B$21,Modélisation!$A$21,IF(C332&gt;=Modélisation!$B$20,Modélisation!$A$20,IF(C332&gt;=Modélisation!$B$19,Modélisation!$A$19,IF(C332&gt;=Modélisation!$B$18,Modélisation!$A$18,Modélisation!$A$17)))),IF(Modélisation!$B$10=6,IF(C332&gt;=Modélisation!$B$22,Modélisation!$A$22,IF(C332&gt;=Modélisation!$B$21,Modélisation!$A$21,IF(C332&gt;=Modélisation!$B$20,Modélisation!$A$20,IF(C332&gt;=Modélisation!$B$19,Modélisation!$A$19,IF(C332&gt;=Modélisation!$B$18,Modélisation!$A$18,Modélisation!$A$17))))),IF(Modélisation!$B$10=7,IF(C332&gt;=Modélisation!$B$23,Modélisation!$A$23,IF(C332&gt;=Modélisation!$B$22,Modélisation!$A$22,IF(C332&gt;=Modélisation!$B$21,Modélisation!$A$21,IF(C332&gt;=Modélisation!$B$20,Modélisation!$A$20,IF(C332&gt;=Modélisation!$B$19,Modélisation!$A$19,IF(C332&gt;=Modélisation!$B$18,Modélisation!$A$18,Modélisation!$A$17))))))))))))</f>
        <v/>
      </c>
      <c r="F332" s="1" t="str">
        <f>IF(ISBLANK(C332),"",VLOOKUP(E332,Modélisation!$A$17:$H$23,8,FALSE))</f>
        <v/>
      </c>
      <c r="G332" s="4" t="str">
        <f>IF(ISBLANK(C332),"",IF(Modélisation!$B$3="Oui",IF(D332=Liste!$F$2,0%,VLOOKUP(D332,Modélisation!$A$69:$B$86,2,FALSE)),""))</f>
        <v/>
      </c>
      <c r="H332" s="1" t="str">
        <f>IF(ISBLANK(C332),"",IF(Modélisation!$B$3="Oui",F332*(1-G332),F332))</f>
        <v/>
      </c>
    </row>
    <row r="333" spans="1:8" x14ac:dyDescent="0.35">
      <c r="A333" s="2">
        <v>332</v>
      </c>
      <c r="B333" s="36"/>
      <c r="C333" s="39"/>
      <c r="D333" s="37"/>
      <c r="E333" s="1" t="str">
        <f>IF(ISBLANK(C333),"",IF(Modélisation!$B$10=3,IF(C333&gt;=Modélisation!$B$19,Modélisation!$A$19,IF(C333&gt;=Modélisation!$B$18,Modélisation!$A$18,Modélisation!$A$17)),IF(Modélisation!$B$10=4,IF(C333&gt;=Modélisation!$B$20,Modélisation!$A$20,IF(C333&gt;=Modélisation!$B$19,Modélisation!$A$19,IF(C333&gt;=Modélisation!$B$18,Modélisation!$A$18,Modélisation!$A$17))),IF(Modélisation!$B$10=5,IF(C333&gt;=Modélisation!$B$21,Modélisation!$A$21,IF(C333&gt;=Modélisation!$B$20,Modélisation!$A$20,IF(C333&gt;=Modélisation!$B$19,Modélisation!$A$19,IF(C333&gt;=Modélisation!$B$18,Modélisation!$A$18,Modélisation!$A$17)))),IF(Modélisation!$B$10=6,IF(C333&gt;=Modélisation!$B$22,Modélisation!$A$22,IF(C333&gt;=Modélisation!$B$21,Modélisation!$A$21,IF(C333&gt;=Modélisation!$B$20,Modélisation!$A$20,IF(C333&gt;=Modélisation!$B$19,Modélisation!$A$19,IF(C333&gt;=Modélisation!$B$18,Modélisation!$A$18,Modélisation!$A$17))))),IF(Modélisation!$B$10=7,IF(C333&gt;=Modélisation!$B$23,Modélisation!$A$23,IF(C333&gt;=Modélisation!$B$22,Modélisation!$A$22,IF(C333&gt;=Modélisation!$B$21,Modélisation!$A$21,IF(C333&gt;=Modélisation!$B$20,Modélisation!$A$20,IF(C333&gt;=Modélisation!$B$19,Modélisation!$A$19,IF(C333&gt;=Modélisation!$B$18,Modélisation!$A$18,Modélisation!$A$17))))))))))))</f>
        <v/>
      </c>
      <c r="F333" s="1" t="str">
        <f>IF(ISBLANK(C333),"",VLOOKUP(E333,Modélisation!$A$17:$H$23,8,FALSE))</f>
        <v/>
      </c>
      <c r="G333" s="4" t="str">
        <f>IF(ISBLANK(C333),"",IF(Modélisation!$B$3="Oui",IF(D333=Liste!$F$2,0%,VLOOKUP(D333,Modélisation!$A$69:$B$86,2,FALSE)),""))</f>
        <v/>
      </c>
      <c r="H333" s="1" t="str">
        <f>IF(ISBLANK(C333),"",IF(Modélisation!$B$3="Oui",F333*(1-G333),F333))</f>
        <v/>
      </c>
    </row>
    <row r="334" spans="1:8" x14ac:dyDescent="0.35">
      <c r="A334" s="2">
        <v>333</v>
      </c>
      <c r="B334" s="36"/>
      <c r="C334" s="39"/>
      <c r="D334" s="37"/>
      <c r="E334" s="1" t="str">
        <f>IF(ISBLANK(C334),"",IF(Modélisation!$B$10=3,IF(C334&gt;=Modélisation!$B$19,Modélisation!$A$19,IF(C334&gt;=Modélisation!$B$18,Modélisation!$A$18,Modélisation!$A$17)),IF(Modélisation!$B$10=4,IF(C334&gt;=Modélisation!$B$20,Modélisation!$A$20,IF(C334&gt;=Modélisation!$B$19,Modélisation!$A$19,IF(C334&gt;=Modélisation!$B$18,Modélisation!$A$18,Modélisation!$A$17))),IF(Modélisation!$B$10=5,IF(C334&gt;=Modélisation!$B$21,Modélisation!$A$21,IF(C334&gt;=Modélisation!$B$20,Modélisation!$A$20,IF(C334&gt;=Modélisation!$B$19,Modélisation!$A$19,IF(C334&gt;=Modélisation!$B$18,Modélisation!$A$18,Modélisation!$A$17)))),IF(Modélisation!$B$10=6,IF(C334&gt;=Modélisation!$B$22,Modélisation!$A$22,IF(C334&gt;=Modélisation!$B$21,Modélisation!$A$21,IF(C334&gt;=Modélisation!$B$20,Modélisation!$A$20,IF(C334&gt;=Modélisation!$B$19,Modélisation!$A$19,IF(C334&gt;=Modélisation!$B$18,Modélisation!$A$18,Modélisation!$A$17))))),IF(Modélisation!$B$10=7,IF(C334&gt;=Modélisation!$B$23,Modélisation!$A$23,IF(C334&gt;=Modélisation!$B$22,Modélisation!$A$22,IF(C334&gt;=Modélisation!$B$21,Modélisation!$A$21,IF(C334&gt;=Modélisation!$B$20,Modélisation!$A$20,IF(C334&gt;=Modélisation!$B$19,Modélisation!$A$19,IF(C334&gt;=Modélisation!$B$18,Modélisation!$A$18,Modélisation!$A$17))))))))))))</f>
        <v/>
      </c>
      <c r="F334" s="1" t="str">
        <f>IF(ISBLANK(C334),"",VLOOKUP(E334,Modélisation!$A$17:$H$23,8,FALSE))</f>
        <v/>
      </c>
      <c r="G334" s="4" t="str">
        <f>IF(ISBLANK(C334),"",IF(Modélisation!$B$3="Oui",IF(D334=Liste!$F$2,0%,VLOOKUP(D334,Modélisation!$A$69:$B$86,2,FALSE)),""))</f>
        <v/>
      </c>
      <c r="H334" s="1" t="str">
        <f>IF(ISBLANK(C334),"",IF(Modélisation!$B$3="Oui",F334*(1-G334),F334))</f>
        <v/>
      </c>
    </row>
    <row r="335" spans="1:8" x14ac:dyDescent="0.35">
      <c r="A335" s="2">
        <v>334</v>
      </c>
      <c r="B335" s="36"/>
      <c r="C335" s="39"/>
      <c r="D335" s="37"/>
      <c r="E335" s="1" t="str">
        <f>IF(ISBLANK(C335),"",IF(Modélisation!$B$10=3,IF(C335&gt;=Modélisation!$B$19,Modélisation!$A$19,IF(C335&gt;=Modélisation!$B$18,Modélisation!$A$18,Modélisation!$A$17)),IF(Modélisation!$B$10=4,IF(C335&gt;=Modélisation!$B$20,Modélisation!$A$20,IF(C335&gt;=Modélisation!$B$19,Modélisation!$A$19,IF(C335&gt;=Modélisation!$B$18,Modélisation!$A$18,Modélisation!$A$17))),IF(Modélisation!$B$10=5,IF(C335&gt;=Modélisation!$B$21,Modélisation!$A$21,IF(C335&gt;=Modélisation!$B$20,Modélisation!$A$20,IF(C335&gt;=Modélisation!$B$19,Modélisation!$A$19,IF(C335&gt;=Modélisation!$B$18,Modélisation!$A$18,Modélisation!$A$17)))),IF(Modélisation!$B$10=6,IF(C335&gt;=Modélisation!$B$22,Modélisation!$A$22,IF(C335&gt;=Modélisation!$B$21,Modélisation!$A$21,IF(C335&gt;=Modélisation!$B$20,Modélisation!$A$20,IF(C335&gt;=Modélisation!$B$19,Modélisation!$A$19,IF(C335&gt;=Modélisation!$B$18,Modélisation!$A$18,Modélisation!$A$17))))),IF(Modélisation!$B$10=7,IF(C335&gt;=Modélisation!$B$23,Modélisation!$A$23,IF(C335&gt;=Modélisation!$B$22,Modélisation!$A$22,IF(C335&gt;=Modélisation!$B$21,Modélisation!$A$21,IF(C335&gt;=Modélisation!$B$20,Modélisation!$A$20,IF(C335&gt;=Modélisation!$B$19,Modélisation!$A$19,IF(C335&gt;=Modélisation!$B$18,Modélisation!$A$18,Modélisation!$A$17))))))))))))</f>
        <v/>
      </c>
      <c r="F335" s="1" t="str">
        <f>IF(ISBLANK(C335),"",VLOOKUP(E335,Modélisation!$A$17:$H$23,8,FALSE))</f>
        <v/>
      </c>
      <c r="G335" s="4" t="str">
        <f>IF(ISBLANK(C335),"",IF(Modélisation!$B$3="Oui",IF(D335=Liste!$F$2,0%,VLOOKUP(D335,Modélisation!$A$69:$B$86,2,FALSE)),""))</f>
        <v/>
      </c>
      <c r="H335" s="1" t="str">
        <f>IF(ISBLANK(C335),"",IF(Modélisation!$B$3="Oui",F335*(1-G335),F335))</f>
        <v/>
      </c>
    </row>
    <row r="336" spans="1:8" x14ac:dyDescent="0.35">
      <c r="A336" s="2">
        <v>335</v>
      </c>
      <c r="B336" s="36"/>
      <c r="C336" s="39"/>
      <c r="D336" s="37"/>
      <c r="E336" s="1" t="str">
        <f>IF(ISBLANK(C336),"",IF(Modélisation!$B$10=3,IF(C336&gt;=Modélisation!$B$19,Modélisation!$A$19,IF(C336&gt;=Modélisation!$B$18,Modélisation!$A$18,Modélisation!$A$17)),IF(Modélisation!$B$10=4,IF(C336&gt;=Modélisation!$B$20,Modélisation!$A$20,IF(C336&gt;=Modélisation!$B$19,Modélisation!$A$19,IF(C336&gt;=Modélisation!$B$18,Modélisation!$A$18,Modélisation!$A$17))),IF(Modélisation!$B$10=5,IF(C336&gt;=Modélisation!$B$21,Modélisation!$A$21,IF(C336&gt;=Modélisation!$B$20,Modélisation!$A$20,IF(C336&gt;=Modélisation!$B$19,Modélisation!$A$19,IF(C336&gt;=Modélisation!$B$18,Modélisation!$A$18,Modélisation!$A$17)))),IF(Modélisation!$B$10=6,IF(C336&gt;=Modélisation!$B$22,Modélisation!$A$22,IF(C336&gt;=Modélisation!$B$21,Modélisation!$A$21,IF(C336&gt;=Modélisation!$B$20,Modélisation!$A$20,IF(C336&gt;=Modélisation!$B$19,Modélisation!$A$19,IF(C336&gt;=Modélisation!$B$18,Modélisation!$A$18,Modélisation!$A$17))))),IF(Modélisation!$B$10=7,IF(C336&gt;=Modélisation!$B$23,Modélisation!$A$23,IF(C336&gt;=Modélisation!$B$22,Modélisation!$A$22,IF(C336&gt;=Modélisation!$B$21,Modélisation!$A$21,IF(C336&gt;=Modélisation!$B$20,Modélisation!$A$20,IF(C336&gt;=Modélisation!$B$19,Modélisation!$A$19,IF(C336&gt;=Modélisation!$B$18,Modélisation!$A$18,Modélisation!$A$17))))))))))))</f>
        <v/>
      </c>
      <c r="F336" s="1" t="str">
        <f>IF(ISBLANK(C336),"",VLOOKUP(E336,Modélisation!$A$17:$H$23,8,FALSE))</f>
        <v/>
      </c>
      <c r="G336" s="4" t="str">
        <f>IF(ISBLANK(C336),"",IF(Modélisation!$B$3="Oui",IF(D336=Liste!$F$2,0%,VLOOKUP(D336,Modélisation!$A$69:$B$86,2,FALSE)),""))</f>
        <v/>
      </c>
      <c r="H336" s="1" t="str">
        <f>IF(ISBLANK(C336),"",IF(Modélisation!$B$3="Oui",F336*(1-G336),F336))</f>
        <v/>
      </c>
    </row>
    <row r="337" spans="1:8" x14ac:dyDescent="0.35">
      <c r="A337" s="2">
        <v>336</v>
      </c>
      <c r="B337" s="36"/>
      <c r="C337" s="39"/>
      <c r="D337" s="37"/>
      <c r="E337" s="1" t="str">
        <f>IF(ISBLANK(C337),"",IF(Modélisation!$B$10=3,IF(C337&gt;=Modélisation!$B$19,Modélisation!$A$19,IF(C337&gt;=Modélisation!$B$18,Modélisation!$A$18,Modélisation!$A$17)),IF(Modélisation!$B$10=4,IF(C337&gt;=Modélisation!$B$20,Modélisation!$A$20,IF(C337&gt;=Modélisation!$B$19,Modélisation!$A$19,IF(C337&gt;=Modélisation!$B$18,Modélisation!$A$18,Modélisation!$A$17))),IF(Modélisation!$B$10=5,IF(C337&gt;=Modélisation!$B$21,Modélisation!$A$21,IF(C337&gt;=Modélisation!$B$20,Modélisation!$A$20,IF(C337&gt;=Modélisation!$B$19,Modélisation!$A$19,IF(C337&gt;=Modélisation!$B$18,Modélisation!$A$18,Modélisation!$A$17)))),IF(Modélisation!$B$10=6,IF(C337&gt;=Modélisation!$B$22,Modélisation!$A$22,IF(C337&gt;=Modélisation!$B$21,Modélisation!$A$21,IF(C337&gt;=Modélisation!$B$20,Modélisation!$A$20,IF(C337&gt;=Modélisation!$B$19,Modélisation!$A$19,IF(C337&gt;=Modélisation!$B$18,Modélisation!$A$18,Modélisation!$A$17))))),IF(Modélisation!$B$10=7,IF(C337&gt;=Modélisation!$B$23,Modélisation!$A$23,IF(C337&gt;=Modélisation!$B$22,Modélisation!$A$22,IF(C337&gt;=Modélisation!$B$21,Modélisation!$A$21,IF(C337&gt;=Modélisation!$B$20,Modélisation!$A$20,IF(C337&gt;=Modélisation!$B$19,Modélisation!$A$19,IF(C337&gt;=Modélisation!$B$18,Modélisation!$A$18,Modélisation!$A$17))))))))))))</f>
        <v/>
      </c>
      <c r="F337" s="1" t="str">
        <f>IF(ISBLANK(C337),"",VLOOKUP(E337,Modélisation!$A$17:$H$23,8,FALSE))</f>
        <v/>
      </c>
      <c r="G337" s="4" t="str">
        <f>IF(ISBLANK(C337),"",IF(Modélisation!$B$3="Oui",IF(D337=Liste!$F$2,0%,VLOOKUP(D337,Modélisation!$A$69:$B$86,2,FALSE)),""))</f>
        <v/>
      </c>
      <c r="H337" s="1" t="str">
        <f>IF(ISBLANK(C337),"",IF(Modélisation!$B$3="Oui",F337*(1-G337),F337))</f>
        <v/>
      </c>
    </row>
    <row r="338" spans="1:8" x14ac:dyDescent="0.35">
      <c r="A338" s="2">
        <v>337</v>
      </c>
      <c r="B338" s="36"/>
      <c r="C338" s="39"/>
      <c r="D338" s="37"/>
      <c r="E338" s="1" t="str">
        <f>IF(ISBLANK(C338),"",IF(Modélisation!$B$10=3,IF(C338&gt;=Modélisation!$B$19,Modélisation!$A$19,IF(C338&gt;=Modélisation!$B$18,Modélisation!$A$18,Modélisation!$A$17)),IF(Modélisation!$B$10=4,IF(C338&gt;=Modélisation!$B$20,Modélisation!$A$20,IF(C338&gt;=Modélisation!$B$19,Modélisation!$A$19,IF(C338&gt;=Modélisation!$B$18,Modélisation!$A$18,Modélisation!$A$17))),IF(Modélisation!$B$10=5,IF(C338&gt;=Modélisation!$B$21,Modélisation!$A$21,IF(C338&gt;=Modélisation!$B$20,Modélisation!$A$20,IF(C338&gt;=Modélisation!$B$19,Modélisation!$A$19,IF(C338&gt;=Modélisation!$B$18,Modélisation!$A$18,Modélisation!$A$17)))),IF(Modélisation!$B$10=6,IF(C338&gt;=Modélisation!$B$22,Modélisation!$A$22,IF(C338&gt;=Modélisation!$B$21,Modélisation!$A$21,IF(C338&gt;=Modélisation!$B$20,Modélisation!$A$20,IF(C338&gt;=Modélisation!$B$19,Modélisation!$A$19,IF(C338&gt;=Modélisation!$B$18,Modélisation!$A$18,Modélisation!$A$17))))),IF(Modélisation!$B$10=7,IF(C338&gt;=Modélisation!$B$23,Modélisation!$A$23,IF(C338&gt;=Modélisation!$B$22,Modélisation!$A$22,IF(C338&gt;=Modélisation!$B$21,Modélisation!$A$21,IF(C338&gt;=Modélisation!$B$20,Modélisation!$A$20,IF(C338&gt;=Modélisation!$B$19,Modélisation!$A$19,IF(C338&gt;=Modélisation!$B$18,Modélisation!$A$18,Modélisation!$A$17))))))))))))</f>
        <v/>
      </c>
      <c r="F338" s="1" t="str">
        <f>IF(ISBLANK(C338),"",VLOOKUP(E338,Modélisation!$A$17:$H$23,8,FALSE))</f>
        <v/>
      </c>
      <c r="G338" s="4" t="str">
        <f>IF(ISBLANK(C338),"",IF(Modélisation!$B$3="Oui",IF(D338=Liste!$F$2,0%,VLOOKUP(D338,Modélisation!$A$69:$B$86,2,FALSE)),""))</f>
        <v/>
      </c>
      <c r="H338" s="1" t="str">
        <f>IF(ISBLANK(C338),"",IF(Modélisation!$B$3="Oui",F338*(1-G338),F338))</f>
        <v/>
      </c>
    </row>
    <row r="339" spans="1:8" x14ac:dyDescent="0.35">
      <c r="A339" s="2">
        <v>338</v>
      </c>
      <c r="B339" s="36"/>
      <c r="C339" s="39"/>
      <c r="D339" s="37"/>
      <c r="E339" s="1" t="str">
        <f>IF(ISBLANK(C339),"",IF(Modélisation!$B$10=3,IF(C339&gt;=Modélisation!$B$19,Modélisation!$A$19,IF(C339&gt;=Modélisation!$B$18,Modélisation!$A$18,Modélisation!$A$17)),IF(Modélisation!$B$10=4,IF(C339&gt;=Modélisation!$B$20,Modélisation!$A$20,IF(C339&gt;=Modélisation!$B$19,Modélisation!$A$19,IF(C339&gt;=Modélisation!$B$18,Modélisation!$A$18,Modélisation!$A$17))),IF(Modélisation!$B$10=5,IF(C339&gt;=Modélisation!$B$21,Modélisation!$A$21,IF(C339&gt;=Modélisation!$B$20,Modélisation!$A$20,IF(C339&gt;=Modélisation!$B$19,Modélisation!$A$19,IF(C339&gt;=Modélisation!$B$18,Modélisation!$A$18,Modélisation!$A$17)))),IF(Modélisation!$B$10=6,IF(C339&gt;=Modélisation!$B$22,Modélisation!$A$22,IF(C339&gt;=Modélisation!$B$21,Modélisation!$A$21,IF(C339&gt;=Modélisation!$B$20,Modélisation!$A$20,IF(C339&gt;=Modélisation!$B$19,Modélisation!$A$19,IF(C339&gt;=Modélisation!$B$18,Modélisation!$A$18,Modélisation!$A$17))))),IF(Modélisation!$B$10=7,IF(C339&gt;=Modélisation!$B$23,Modélisation!$A$23,IF(C339&gt;=Modélisation!$B$22,Modélisation!$A$22,IF(C339&gt;=Modélisation!$B$21,Modélisation!$A$21,IF(C339&gt;=Modélisation!$B$20,Modélisation!$A$20,IF(C339&gt;=Modélisation!$B$19,Modélisation!$A$19,IF(C339&gt;=Modélisation!$B$18,Modélisation!$A$18,Modélisation!$A$17))))))))))))</f>
        <v/>
      </c>
      <c r="F339" s="1" t="str">
        <f>IF(ISBLANK(C339),"",VLOOKUP(E339,Modélisation!$A$17:$H$23,8,FALSE))</f>
        <v/>
      </c>
      <c r="G339" s="4" t="str">
        <f>IF(ISBLANK(C339),"",IF(Modélisation!$B$3="Oui",IF(D339=Liste!$F$2,0%,VLOOKUP(D339,Modélisation!$A$69:$B$86,2,FALSE)),""))</f>
        <v/>
      </c>
      <c r="H339" s="1" t="str">
        <f>IF(ISBLANK(C339),"",IF(Modélisation!$B$3="Oui",F339*(1-G339),F339))</f>
        <v/>
      </c>
    </row>
    <row r="340" spans="1:8" x14ac:dyDescent="0.35">
      <c r="A340" s="2">
        <v>339</v>
      </c>
      <c r="B340" s="36"/>
      <c r="C340" s="39"/>
      <c r="D340" s="37"/>
      <c r="E340" s="1" t="str">
        <f>IF(ISBLANK(C340),"",IF(Modélisation!$B$10=3,IF(C340&gt;=Modélisation!$B$19,Modélisation!$A$19,IF(C340&gt;=Modélisation!$B$18,Modélisation!$A$18,Modélisation!$A$17)),IF(Modélisation!$B$10=4,IF(C340&gt;=Modélisation!$B$20,Modélisation!$A$20,IF(C340&gt;=Modélisation!$B$19,Modélisation!$A$19,IF(C340&gt;=Modélisation!$B$18,Modélisation!$A$18,Modélisation!$A$17))),IF(Modélisation!$B$10=5,IF(C340&gt;=Modélisation!$B$21,Modélisation!$A$21,IF(C340&gt;=Modélisation!$B$20,Modélisation!$A$20,IF(C340&gt;=Modélisation!$B$19,Modélisation!$A$19,IF(C340&gt;=Modélisation!$B$18,Modélisation!$A$18,Modélisation!$A$17)))),IF(Modélisation!$B$10=6,IF(C340&gt;=Modélisation!$B$22,Modélisation!$A$22,IF(C340&gt;=Modélisation!$B$21,Modélisation!$A$21,IF(C340&gt;=Modélisation!$B$20,Modélisation!$A$20,IF(C340&gt;=Modélisation!$B$19,Modélisation!$A$19,IF(C340&gt;=Modélisation!$B$18,Modélisation!$A$18,Modélisation!$A$17))))),IF(Modélisation!$B$10=7,IF(C340&gt;=Modélisation!$B$23,Modélisation!$A$23,IF(C340&gt;=Modélisation!$B$22,Modélisation!$A$22,IF(C340&gt;=Modélisation!$B$21,Modélisation!$A$21,IF(C340&gt;=Modélisation!$B$20,Modélisation!$A$20,IF(C340&gt;=Modélisation!$B$19,Modélisation!$A$19,IF(C340&gt;=Modélisation!$B$18,Modélisation!$A$18,Modélisation!$A$17))))))))))))</f>
        <v/>
      </c>
      <c r="F340" s="1" t="str">
        <f>IF(ISBLANK(C340),"",VLOOKUP(E340,Modélisation!$A$17:$H$23,8,FALSE))</f>
        <v/>
      </c>
      <c r="G340" s="4" t="str">
        <f>IF(ISBLANK(C340),"",IF(Modélisation!$B$3="Oui",IF(D340=Liste!$F$2,0%,VLOOKUP(D340,Modélisation!$A$69:$B$86,2,FALSE)),""))</f>
        <v/>
      </c>
      <c r="H340" s="1" t="str">
        <f>IF(ISBLANK(C340),"",IF(Modélisation!$B$3="Oui",F340*(1-G340),F340))</f>
        <v/>
      </c>
    </row>
    <row r="341" spans="1:8" x14ac:dyDescent="0.35">
      <c r="A341" s="2">
        <v>340</v>
      </c>
      <c r="B341" s="36"/>
      <c r="C341" s="39"/>
      <c r="D341" s="37"/>
      <c r="E341" s="1" t="str">
        <f>IF(ISBLANK(C341),"",IF(Modélisation!$B$10=3,IF(C341&gt;=Modélisation!$B$19,Modélisation!$A$19,IF(C341&gt;=Modélisation!$B$18,Modélisation!$A$18,Modélisation!$A$17)),IF(Modélisation!$B$10=4,IF(C341&gt;=Modélisation!$B$20,Modélisation!$A$20,IF(C341&gt;=Modélisation!$B$19,Modélisation!$A$19,IF(C341&gt;=Modélisation!$B$18,Modélisation!$A$18,Modélisation!$A$17))),IF(Modélisation!$B$10=5,IF(C341&gt;=Modélisation!$B$21,Modélisation!$A$21,IF(C341&gt;=Modélisation!$B$20,Modélisation!$A$20,IF(C341&gt;=Modélisation!$B$19,Modélisation!$A$19,IF(C341&gt;=Modélisation!$B$18,Modélisation!$A$18,Modélisation!$A$17)))),IF(Modélisation!$B$10=6,IF(C341&gt;=Modélisation!$B$22,Modélisation!$A$22,IF(C341&gt;=Modélisation!$B$21,Modélisation!$A$21,IF(C341&gt;=Modélisation!$B$20,Modélisation!$A$20,IF(C341&gt;=Modélisation!$B$19,Modélisation!$A$19,IF(C341&gt;=Modélisation!$B$18,Modélisation!$A$18,Modélisation!$A$17))))),IF(Modélisation!$B$10=7,IF(C341&gt;=Modélisation!$B$23,Modélisation!$A$23,IF(C341&gt;=Modélisation!$B$22,Modélisation!$A$22,IF(C341&gt;=Modélisation!$B$21,Modélisation!$A$21,IF(C341&gt;=Modélisation!$B$20,Modélisation!$A$20,IF(C341&gt;=Modélisation!$B$19,Modélisation!$A$19,IF(C341&gt;=Modélisation!$B$18,Modélisation!$A$18,Modélisation!$A$17))))))))))))</f>
        <v/>
      </c>
      <c r="F341" s="1" t="str">
        <f>IF(ISBLANK(C341),"",VLOOKUP(E341,Modélisation!$A$17:$H$23,8,FALSE))</f>
        <v/>
      </c>
      <c r="G341" s="4" t="str">
        <f>IF(ISBLANK(C341),"",IF(Modélisation!$B$3="Oui",IF(D341=Liste!$F$2,0%,VLOOKUP(D341,Modélisation!$A$69:$B$86,2,FALSE)),""))</f>
        <v/>
      </c>
      <c r="H341" s="1" t="str">
        <f>IF(ISBLANK(C341),"",IF(Modélisation!$B$3="Oui",F341*(1-G341),F341))</f>
        <v/>
      </c>
    </row>
    <row r="342" spans="1:8" x14ac:dyDescent="0.35">
      <c r="A342" s="2">
        <v>341</v>
      </c>
      <c r="B342" s="36"/>
      <c r="C342" s="39"/>
      <c r="D342" s="37"/>
      <c r="E342" s="1" t="str">
        <f>IF(ISBLANK(C342),"",IF(Modélisation!$B$10=3,IF(C342&gt;=Modélisation!$B$19,Modélisation!$A$19,IF(C342&gt;=Modélisation!$B$18,Modélisation!$A$18,Modélisation!$A$17)),IF(Modélisation!$B$10=4,IF(C342&gt;=Modélisation!$B$20,Modélisation!$A$20,IF(C342&gt;=Modélisation!$B$19,Modélisation!$A$19,IF(C342&gt;=Modélisation!$B$18,Modélisation!$A$18,Modélisation!$A$17))),IF(Modélisation!$B$10=5,IF(C342&gt;=Modélisation!$B$21,Modélisation!$A$21,IF(C342&gt;=Modélisation!$B$20,Modélisation!$A$20,IF(C342&gt;=Modélisation!$B$19,Modélisation!$A$19,IF(C342&gt;=Modélisation!$B$18,Modélisation!$A$18,Modélisation!$A$17)))),IF(Modélisation!$B$10=6,IF(C342&gt;=Modélisation!$B$22,Modélisation!$A$22,IF(C342&gt;=Modélisation!$B$21,Modélisation!$A$21,IF(C342&gt;=Modélisation!$B$20,Modélisation!$A$20,IF(C342&gt;=Modélisation!$B$19,Modélisation!$A$19,IF(C342&gt;=Modélisation!$B$18,Modélisation!$A$18,Modélisation!$A$17))))),IF(Modélisation!$B$10=7,IF(C342&gt;=Modélisation!$B$23,Modélisation!$A$23,IF(C342&gt;=Modélisation!$B$22,Modélisation!$A$22,IF(C342&gt;=Modélisation!$B$21,Modélisation!$A$21,IF(C342&gt;=Modélisation!$B$20,Modélisation!$A$20,IF(C342&gt;=Modélisation!$B$19,Modélisation!$A$19,IF(C342&gt;=Modélisation!$B$18,Modélisation!$A$18,Modélisation!$A$17))))))))))))</f>
        <v/>
      </c>
      <c r="F342" s="1" t="str">
        <f>IF(ISBLANK(C342),"",VLOOKUP(E342,Modélisation!$A$17:$H$23,8,FALSE))</f>
        <v/>
      </c>
      <c r="G342" s="4" t="str">
        <f>IF(ISBLANK(C342),"",IF(Modélisation!$B$3="Oui",IF(D342=Liste!$F$2,0%,VLOOKUP(D342,Modélisation!$A$69:$B$86,2,FALSE)),""))</f>
        <v/>
      </c>
      <c r="H342" s="1" t="str">
        <f>IF(ISBLANK(C342),"",IF(Modélisation!$B$3="Oui",F342*(1-G342),F342))</f>
        <v/>
      </c>
    </row>
    <row r="343" spans="1:8" x14ac:dyDescent="0.35">
      <c r="A343" s="2">
        <v>342</v>
      </c>
      <c r="B343" s="36"/>
      <c r="C343" s="39"/>
      <c r="D343" s="37"/>
      <c r="E343" s="1" t="str">
        <f>IF(ISBLANK(C343),"",IF(Modélisation!$B$10=3,IF(C343&gt;=Modélisation!$B$19,Modélisation!$A$19,IF(C343&gt;=Modélisation!$B$18,Modélisation!$A$18,Modélisation!$A$17)),IF(Modélisation!$B$10=4,IF(C343&gt;=Modélisation!$B$20,Modélisation!$A$20,IF(C343&gt;=Modélisation!$B$19,Modélisation!$A$19,IF(C343&gt;=Modélisation!$B$18,Modélisation!$A$18,Modélisation!$A$17))),IF(Modélisation!$B$10=5,IF(C343&gt;=Modélisation!$B$21,Modélisation!$A$21,IF(C343&gt;=Modélisation!$B$20,Modélisation!$A$20,IF(C343&gt;=Modélisation!$B$19,Modélisation!$A$19,IF(C343&gt;=Modélisation!$B$18,Modélisation!$A$18,Modélisation!$A$17)))),IF(Modélisation!$B$10=6,IF(C343&gt;=Modélisation!$B$22,Modélisation!$A$22,IF(C343&gt;=Modélisation!$B$21,Modélisation!$A$21,IF(C343&gt;=Modélisation!$B$20,Modélisation!$A$20,IF(C343&gt;=Modélisation!$B$19,Modélisation!$A$19,IF(C343&gt;=Modélisation!$B$18,Modélisation!$A$18,Modélisation!$A$17))))),IF(Modélisation!$B$10=7,IF(C343&gt;=Modélisation!$B$23,Modélisation!$A$23,IF(C343&gt;=Modélisation!$B$22,Modélisation!$A$22,IF(C343&gt;=Modélisation!$B$21,Modélisation!$A$21,IF(C343&gt;=Modélisation!$B$20,Modélisation!$A$20,IF(C343&gt;=Modélisation!$B$19,Modélisation!$A$19,IF(C343&gt;=Modélisation!$B$18,Modélisation!$A$18,Modélisation!$A$17))))))))))))</f>
        <v/>
      </c>
      <c r="F343" s="1" t="str">
        <f>IF(ISBLANK(C343),"",VLOOKUP(E343,Modélisation!$A$17:$H$23,8,FALSE))</f>
        <v/>
      </c>
      <c r="G343" s="4" t="str">
        <f>IF(ISBLANK(C343),"",IF(Modélisation!$B$3="Oui",IF(D343=Liste!$F$2,0%,VLOOKUP(D343,Modélisation!$A$69:$B$86,2,FALSE)),""))</f>
        <v/>
      </c>
      <c r="H343" s="1" t="str">
        <f>IF(ISBLANK(C343),"",IF(Modélisation!$B$3="Oui",F343*(1-G343),F343))</f>
        <v/>
      </c>
    </row>
    <row r="344" spans="1:8" x14ac:dyDescent="0.35">
      <c r="A344" s="2">
        <v>343</v>
      </c>
      <c r="B344" s="36"/>
      <c r="C344" s="39"/>
      <c r="D344" s="37"/>
      <c r="E344" s="1" t="str">
        <f>IF(ISBLANK(C344),"",IF(Modélisation!$B$10=3,IF(C344&gt;=Modélisation!$B$19,Modélisation!$A$19,IF(C344&gt;=Modélisation!$B$18,Modélisation!$A$18,Modélisation!$A$17)),IF(Modélisation!$B$10=4,IF(C344&gt;=Modélisation!$B$20,Modélisation!$A$20,IF(C344&gt;=Modélisation!$B$19,Modélisation!$A$19,IF(C344&gt;=Modélisation!$B$18,Modélisation!$A$18,Modélisation!$A$17))),IF(Modélisation!$B$10=5,IF(C344&gt;=Modélisation!$B$21,Modélisation!$A$21,IF(C344&gt;=Modélisation!$B$20,Modélisation!$A$20,IF(C344&gt;=Modélisation!$B$19,Modélisation!$A$19,IF(C344&gt;=Modélisation!$B$18,Modélisation!$A$18,Modélisation!$A$17)))),IF(Modélisation!$B$10=6,IF(C344&gt;=Modélisation!$B$22,Modélisation!$A$22,IF(C344&gt;=Modélisation!$B$21,Modélisation!$A$21,IF(C344&gt;=Modélisation!$B$20,Modélisation!$A$20,IF(C344&gt;=Modélisation!$B$19,Modélisation!$A$19,IF(C344&gt;=Modélisation!$B$18,Modélisation!$A$18,Modélisation!$A$17))))),IF(Modélisation!$B$10=7,IF(C344&gt;=Modélisation!$B$23,Modélisation!$A$23,IF(C344&gt;=Modélisation!$B$22,Modélisation!$A$22,IF(C344&gt;=Modélisation!$B$21,Modélisation!$A$21,IF(C344&gt;=Modélisation!$B$20,Modélisation!$A$20,IF(C344&gt;=Modélisation!$B$19,Modélisation!$A$19,IF(C344&gt;=Modélisation!$B$18,Modélisation!$A$18,Modélisation!$A$17))))))))))))</f>
        <v/>
      </c>
      <c r="F344" s="1" t="str">
        <f>IF(ISBLANK(C344),"",VLOOKUP(E344,Modélisation!$A$17:$H$23,8,FALSE))</f>
        <v/>
      </c>
      <c r="G344" s="4" t="str">
        <f>IF(ISBLANK(C344),"",IF(Modélisation!$B$3="Oui",IF(D344=Liste!$F$2,0%,VLOOKUP(D344,Modélisation!$A$69:$B$86,2,FALSE)),""))</f>
        <v/>
      </c>
      <c r="H344" s="1" t="str">
        <f>IF(ISBLANK(C344),"",IF(Modélisation!$B$3="Oui",F344*(1-G344),F344))</f>
        <v/>
      </c>
    </row>
    <row r="345" spans="1:8" x14ac:dyDescent="0.35">
      <c r="A345" s="2">
        <v>344</v>
      </c>
      <c r="B345" s="36"/>
      <c r="C345" s="39"/>
      <c r="D345" s="37"/>
      <c r="E345" s="1" t="str">
        <f>IF(ISBLANK(C345),"",IF(Modélisation!$B$10=3,IF(C345&gt;=Modélisation!$B$19,Modélisation!$A$19,IF(C345&gt;=Modélisation!$B$18,Modélisation!$A$18,Modélisation!$A$17)),IF(Modélisation!$B$10=4,IF(C345&gt;=Modélisation!$B$20,Modélisation!$A$20,IF(C345&gt;=Modélisation!$B$19,Modélisation!$A$19,IF(C345&gt;=Modélisation!$B$18,Modélisation!$A$18,Modélisation!$A$17))),IF(Modélisation!$B$10=5,IF(C345&gt;=Modélisation!$B$21,Modélisation!$A$21,IF(C345&gt;=Modélisation!$B$20,Modélisation!$A$20,IF(C345&gt;=Modélisation!$B$19,Modélisation!$A$19,IF(C345&gt;=Modélisation!$B$18,Modélisation!$A$18,Modélisation!$A$17)))),IF(Modélisation!$B$10=6,IF(C345&gt;=Modélisation!$B$22,Modélisation!$A$22,IF(C345&gt;=Modélisation!$B$21,Modélisation!$A$21,IF(C345&gt;=Modélisation!$B$20,Modélisation!$A$20,IF(C345&gt;=Modélisation!$B$19,Modélisation!$A$19,IF(C345&gt;=Modélisation!$B$18,Modélisation!$A$18,Modélisation!$A$17))))),IF(Modélisation!$B$10=7,IF(C345&gt;=Modélisation!$B$23,Modélisation!$A$23,IF(C345&gt;=Modélisation!$B$22,Modélisation!$A$22,IF(C345&gt;=Modélisation!$B$21,Modélisation!$A$21,IF(C345&gt;=Modélisation!$B$20,Modélisation!$A$20,IF(C345&gt;=Modélisation!$B$19,Modélisation!$A$19,IF(C345&gt;=Modélisation!$B$18,Modélisation!$A$18,Modélisation!$A$17))))))))))))</f>
        <v/>
      </c>
      <c r="F345" s="1" t="str">
        <f>IF(ISBLANK(C345),"",VLOOKUP(E345,Modélisation!$A$17:$H$23,8,FALSE))</f>
        <v/>
      </c>
      <c r="G345" s="4" t="str">
        <f>IF(ISBLANK(C345),"",IF(Modélisation!$B$3="Oui",IF(D345=Liste!$F$2,0%,VLOOKUP(D345,Modélisation!$A$69:$B$86,2,FALSE)),""))</f>
        <v/>
      </c>
      <c r="H345" s="1" t="str">
        <f>IF(ISBLANK(C345),"",IF(Modélisation!$B$3="Oui",F345*(1-G345),F345))</f>
        <v/>
      </c>
    </row>
    <row r="346" spans="1:8" x14ac:dyDescent="0.35">
      <c r="A346" s="2">
        <v>345</v>
      </c>
      <c r="B346" s="36"/>
      <c r="C346" s="39"/>
      <c r="D346" s="37"/>
      <c r="E346" s="1" t="str">
        <f>IF(ISBLANK(C346),"",IF(Modélisation!$B$10=3,IF(C346&gt;=Modélisation!$B$19,Modélisation!$A$19,IF(C346&gt;=Modélisation!$B$18,Modélisation!$A$18,Modélisation!$A$17)),IF(Modélisation!$B$10=4,IF(C346&gt;=Modélisation!$B$20,Modélisation!$A$20,IF(C346&gt;=Modélisation!$B$19,Modélisation!$A$19,IF(C346&gt;=Modélisation!$B$18,Modélisation!$A$18,Modélisation!$A$17))),IF(Modélisation!$B$10=5,IF(C346&gt;=Modélisation!$B$21,Modélisation!$A$21,IF(C346&gt;=Modélisation!$B$20,Modélisation!$A$20,IF(C346&gt;=Modélisation!$B$19,Modélisation!$A$19,IF(C346&gt;=Modélisation!$B$18,Modélisation!$A$18,Modélisation!$A$17)))),IF(Modélisation!$B$10=6,IF(C346&gt;=Modélisation!$B$22,Modélisation!$A$22,IF(C346&gt;=Modélisation!$B$21,Modélisation!$A$21,IF(C346&gt;=Modélisation!$B$20,Modélisation!$A$20,IF(C346&gt;=Modélisation!$B$19,Modélisation!$A$19,IF(C346&gt;=Modélisation!$B$18,Modélisation!$A$18,Modélisation!$A$17))))),IF(Modélisation!$B$10=7,IF(C346&gt;=Modélisation!$B$23,Modélisation!$A$23,IF(C346&gt;=Modélisation!$B$22,Modélisation!$A$22,IF(C346&gt;=Modélisation!$B$21,Modélisation!$A$21,IF(C346&gt;=Modélisation!$B$20,Modélisation!$A$20,IF(C346&gt;=Modélisation!$B$19,Modélisation!$A$19,IF(C346&gt;=Modélisation!$B$18,Modélisation!$A$18,Modélisation!$A$17))))))))))))</f>
        <v/>
      </c>
      <c r="F346" s="1" t="str">
        <f>IF(ISBLANK(C346),"",VLOOKUP(E346,Modélisation!$A$17:$H$23,8,FALSE))</f>
        <v/>
      </c>
      <c r="G346" s="4" t="str">
        <f>IF(ISBLANK(C346),"",IF(Modélisation!$B$3="Oui",IF(D346=Liste!$F$2,0%,VLOOKUP(D346,Modélisation!$A$69:$B$86,2,FALSE)),""))</f>
        <v/>
      </c>
      <c r="H346" s="1" t="str">
        <f>IF(ISBLANK(C346),"",IF(Modélisation!$B$3="Oui",F346*(1-G346),F346))</f>
        <v/>
      </c>
    </row>
    <row r="347" spans="1:8" x14ac:dyDescent="0.35">
      <c r="A347" s="2">
        <v>346</v>
      </c>
      <c r="B347" s="36"/>
      <c r="C347" s="39"/>
      <c r="D347" s="37"/>
      <c r="E347" s="1" t="str">
        <f>IF(ISBLANK(C347),"",IF(Modélisation!$B$10=3,IF(C347&gt;=Modélisation!$B$19,Modélisation!$A$19,IF(C347&gt;=Modélisation!$B$18,Modélisation!$A$18,Modélisation!$A$17)),IF(Modélisation!$B$10=4,IF(C347&gt;=Modélisation!$B$20,Modélisation!$A$20,IF(C347&gt;=Modélisation!$B$19,Modélisation!$A$19,IF(C347&gt;=Modélisation!$B$18,Modélisation!$A$18,Modélisation!$A$17))),IF(Modélisation!$B$10=5,IF(C347&gt;=Modélisation!$B$21,Modélisation!$A$21,IF(C347&gt;=Modélisation!$B$20,Modélisation!$A$20,IF(C347&gt;=Modélisation!$B$19,Modélisation!$A$19,IF(C347&gt;=Modélisation!$B$18,Modélisation!$A$18,Modélisation!$A$17)))),IF(Modélisation!$B$10=6,IF(C347&gt;=Modélisation!$B$22,Modélisation!$A$22,IF(C347&gt;=Modélisation!$B$21,Modélisation!$A$21,IF(C347&gt;=Modélisation!$B$20,Modélisation!$A$20,IF(C347&gt;=Modélisation!$B$19,Modélisation!$A$19,IF(C347&gt;=Modélisation!$B$18,Modélisation!$A$18,Modélisation!$A$17))))),IF(Modélisation!$B$10=7,IF(C347&gt;=Modélisation!$B$23,Modélisation!$A$23,IF(C347&gt;=Modélisation!$B$22,Modélisation!$A$22,IF(C347&gt;=Modélisation!$B$21,Modélisation!$A$21,IF(C347&gt;=Modélisation!$B$20,Modélisation!$A$20,IF(C347&gt;=Modélisation!$B$19,Modélisation!$A$19,IF(C347&gt;=Modélisation!$B$18,Modélisation!$A$18,Modélisation!$A$17))))))))))))</f>
        <v/>
      </c>
      <c r="F347" s="1" t="str">
        <f>IF(ISBLANK(C347),"",VLOOKUP(E347,Modélisation!$A$17:$H$23,8,FALSE))</f>
        <v/>
      </c>
      <c r="G347" s="4" t="str">
        <f>IF(ISBLANK(C347),"",IF(Modélisation!$B$3="Oui",IF(D347=Liste!$F$2,0%,VLOOKUP(D347,Modélisation!$A$69:$B$86,2,FALSE)),""))</f>
        <v/>
      </c>
      <c r="H347" s="1" t="str">
        <f>IF(ISBLANK(C347),"",IF(Modélisation!$B$3="Oui",F347*(1-G347),F347))</f>
        <v/>
      </c>
    </row>
    <row r="348" spans="1:8" x14ac:dyDescent="0.35">
      <c r="A348" s="2">
        <v>347</v>
      </c>
      <c r="B348" s="36"/>
      <c r="C348" s="39"/>
      <c r="D348" s="37"/>
      <c r="E348" s="1" t="str">
        <f>IF(ISBLANK(C348),"",IF(Modélisation!$B$10=3,IF(C348&gt;=Modélisation!$B$19,Modélisation!$A$19,IF(C348&gt;=Modélisation!$B$18,Modélisation!$A$18,Modélisation!$A$17)),IF(Modélisation!$B$10=4,IF(C348&gt;=Modélisation!$B$20,Modélisation!$A$20,IF(C348&gt;=Modélisation!$B$19,Modélisation!$A$19,IF(C348&gt;=Modélisation!$B$18,Modélisation!$A$18,Modélisation!$A$17))),IF(Modélisation!$B$10=5,IF(C348&gt;=Modélisation!$B$21,Modélisation!$A$21,IF(C348&gt;=Modélisation!$B$20,Modélisation!$A$20,IF(C348&gt;=Modélisation!$B$19,Modélisation!$A$19,IF(C348&gt;=Modélisation!$B$18,Modélisation!$A$18,Modélisation!$A$17)))),IF(Modélisation!$B$10=6,IF(C348&gt;=Modélisation!$B$22,Modélisation!$A$22,IF(C348&gt;=Modélisation!$B$21,Modélisation!$A$21,IF(C348&gt;=Modélisation!$B$20,Modélisation!$A$20,IF(C348&gt;=Modélisation!$B$19,Modélisation!$A$19,IF(C348&gt;=Modélisation!$B$18,Modélisation!$A$18,Modélisation!$A$17))))),IF(Modélisation!$B$10=7,IF(C348&gt;=Modélisation!$B$23,Modélisation!$A$23,IF(C348&gt;=Modélisation!$B$22,Modélisation!$A$22,IF(C348&gt;=Modélisation!$B$21,Modélisation!$A$21,IF(C348&gt;=Modélisation!$B$20,Modélisation!$A$20,IF(C348&gt;=Modélisation!$B$19,Modélisation!$A$19,IF(C348&gt;=Modélisation!$B$18,Modélisation!$A$18,Modélisation!$A$17))))))))))))</f>
        <v/>
      </c>
      <c r="F348" s="1" t="str">
        <f>IF(ISBLANK(C348),"",VLOOKUP(E348,Modélisation!$A$17:$H$23,8,FALSE))</f>
        <v/>
      </c>
      <c r="G348" s="4" t="str">
        <f>IF(ISBLANK(C348),"",IF(Modélisation!$B$3="Oui",IF(D348=Liste!$F$2,0%,VLOOKUP(D348,Modélisation!$A$69:$B$86,2,FALSE)),""))</f>
        <v/>
      </c>
      <c r="H348" s="1" t="str">
        <f>IF(ISBLANK(C348),"",IF(Modélisation!$B$3="Oui",F348*(1-G348),F348))</f>
        <v/>
      </c>
    </row>
    <row r="349" spans="1:8" x14ac:dyDescent="0.35">
      <c r="A349" s="2">
        <v>348</v>
      </c>
      <c r="B349" s="36"/>
      <c r="C349" s="39"/>
      <c r="D349" s="37"/>
      <c r="E349" s="1" t="str">
        <f>IF(ISBLANK(C349),"",IF(Modélisation!$B$10=3,IF(C349&gt;=Modélisation!$B$19,Modélisation!$A$19,IF(C349&gt;=Modélisation!$B$18,Modélisation!$A$18,Modélisation!$A$17)),IF(Modélisation!$B$10=4,IF(C349&gt;=Modélisation!$B$20,Modélisation!$A$20,IF(C349&gt;=Modélisation!$B$19,Modélisation!$A$19,IF(C349&gt;=Modélisation!$B$18,Modélisation!$A$18,Modélisation!$A$17))),IF(Modélisation!$B$10=5,IF(C349&gt;=Modélisation!$B$21,Modélisation!$A$21,IF(C349&gt;=Modélisation!$B$20,Modélisation!$A$20,IF(C349&gt;=Modélisation!$B$19,Modélisation!$A$19,IF(C349&gt;=Modélisation!$B$18,Modélisation!$A$18,Modélisation!$A$17)))),IF(Modélisation!$B$10=6,IF(C349&gt;=Modélisation!$B$22,Modélisation!$A$22,IF(C349&gt;=Modélisation!$B$21,Modélisation!$A$21,IF(C349&gt;=Modélisation!$B$20,Modélisation!$A$20,IF(C349&gt;=Modélisation!$B$19,Modélisation!$A$19,IF(C349&gt;=Modélisation!$B$18,Modélisation!$A$18,Modélisation!$A$17))))),IF(Modélisation!$B$10=7,IF(C349&gt;=Modélisation!$B$23,Modélisation!$A$23,IF(C349&gt;=Modélisation!$B$22,Modélisation!$A$22,IF(C349&gt;=Modélisation!$B$21,Modélisation!$A$21,IF(C349&gt;=Modélisation!$B$20,Modélisation!$A$20,IF(C349&gt;=Modélisation!$B$19,Modélisation!$A$19,IF(C349&gt;=Modélisation!$B$18,Modélisation!$A$18,Modélisation!$A$17))))))))))))</f>
        <v/>
      </c>
      <c r="F349" s="1" t="str">
        <f>IF(ISBLANK(C349),"",VLOOKUP(E349,Modélisation!$A$17:$H$23,8,FALSE))</f>
        <v/>
      </c>
      <c r="G349" s="4" t="str">
        <f>IF(ISBLANK(C349),"",IF(Modélisation!$B$3="Oui",IF(D349=Liste!$F$2,0%,VLOOKUP(D349,Modélisation!$A$69:$B$86,2,FALSE)),""))</f>
        <v/>
      </c>
      <c r="H349" s="1" t="str">
        <f>IF(ISBLANK(C349),"",IF(Modélisation!$B$3="Oui",F349*(1-G349),F349))</f>
        <v/>
      </c>
    </row>
    <row r="350" spans="1:8" x14ac:dyDescent="0.35">
      <c r="A350" s="2">
        <v>349</v>
      </c>
      <c r="B350" s="36"/>
      <c r="C350" s="39"/>
      <c r="D350" s="37"/>
      <c r="E350" s="1" t="str">
        <f>IF(ISBLANK(C350),"",IF(Modélisation!$B$10=3,IF(C350&gt;=Modélisation!$B$19,Modélisation!$A$19,IF(C350&gt;=Modélisation!$B$18,Modélisation!$A$18,Modélisation!$A$17)),IF(Modélisation!$B$10=4,IF(C350&gt;=Modélisation!$B$20,Modélisation!$A$20,IF(C350&gt;=Modélisation!$B$19,Modélisation!$A$19,IF(C350&gt;=Modélisation!$B$18,Modélisation!$A$18,Modélisation!$A$17))),IF(Modélisation!$B$10=5,IF(C350&gt;=Modélisation!$B$21,Modélisation!$A$21,IF(C350&gt;=Modélisation!$B$20,Modélisation!$A$20,IF(C350&gt;=Modélisation!$B$19,Modélisation!$A$19,IF(C350&gt;=Modélisation!$B$18,Modélisation!$A$18,Modélisation!$A$17)))),IF(Modélisation!$B$10=6,IF(C350&gt;=Modélisation!$B$22,Modélisation!$A$22,IF(C350&gt;=Modélisation!$B$21,Modélisation!$A$21,IF(C350&gt;=Modélisation!$B$20,Modélisation!$A$20,IF(C350&gt;=Modélisation!$B$19,Modélisation!$A$19,IF(C350&gt;=Modélisation!$B$18,Modélisation!$A$18,Modélisation!$A$17))))),IF(Modélisation!$B$10=7,IF(C350&gt;=Modélisation!$B$23,Modélisation!$A$23,IF(C350&gt;=Modélisation!$B$22,Modélisation!$A$22,IF(C350&gt;=Modélisation!$B$21,Modélisation!$A$21,IF(C350&gt;=Modélisation!$B$20,Modélisation!$A$20,IF(C350&gt;=Modélisation!$B$19,Modélisation!$A$19,IF(C350&gt;=Modélisation!$B$18,Modélisation!$A$18,Modélisation!$A$17))))))))))))</f>
        <v/>
      </c>
      <c r="F350" s="1" t="str">
        <f>IF(ISBLANK(C350),"",VLOOKUP(E350,Modélisation!$A$17:$H$23,8,FALSE))</f>
        <v/>
      </c>
      <c r="G350" s="4" t="str">
        <f>IF(ISBLANK(C350),"",IF(Modélisation!$B$3="Oui",IF(D350=Liste!$F$2,0%,VLOOKUP(D350,Modélisation!$A$69:$B$86,2,FALSE)),""))</f>
        <v/>
      </c>
      <c r="H350" s="1" t="str">
        <f>IF(ISBLANK(C350),"",IF(Modélisation!$B$3="Oui",F350*(1-G350),F350))</f>
        <v/>
      </c>
    </row>
    <row r="351" spans="1:8" x14ac:dyDescent="0.35">
      <c r="A351" s="2">
        <v>350</v>
      </c>
      <c r="B351" s="36"/>
      <c r="C351" s="39"/>
      <c r="D351" s="37"/>
      <c r="E351" s="1" t="str">
        <f>IF(ISBLANK(C351),"",IF(Modélisation!$B$10=3,IF(C351&gt;=Modélisation!$B$19,Modélisation!$A$19,IF(C351&gt;=Modélisation!$B$18,Modélisation!$A$18,Modélisation!$A$17)),IF(Modélisation!$B$10=4,IF(C351&gt;=Modélisation!$B$20,Modélisation!$A$20,IF(C351&gt;=Modélisation!$B$19,Modélisation!$A$19,IF(C351&gt;=Modélisation!$B$18,Modélisation!$A$18,Modélisation!$A$17))),IF(Modélisation!$B$10=5,IF(C351&gt;=Modélisation!$B$21,Modélisation!$A$21,IF(C351&gt;=Modélisation!$B$20,Modélisation!$A$20,IF(C351&gt;=Modélisation!$B$19,Modélisation!$A$19,IF(C351&gt;=Modélisation!$B$18,Modélisation!$A$18,Modélisation!$A$17)))),IF(Modélisation!$B$10=6,IF(C351&gt;=Modélisation!$B$22,Modélisation!$A$22,IF(C351&gt;=Modélisation!$B$21,Modélisation!$A$21,IF(C351&gt;=Modélisation!$B$20,Modélisation!$A$20,IF(C351&gt;=Modélisation!$B$19,Modélisation!$A$19,IF(C351&gt;=Modélisation!$B$18,Modélisation!$A$18,Modélisation!$A$17))))),IF(Modélisation!$B$10=7,IF(C351&gt;=Modélisation!$B$23,Modélisation!$A$23,IF(C351&gt;=Modélisation!$B$22,Modélisation!$A$22,IF(C351&gt;=Modélisation!$B$21,Modélisation!$A$21,IF(C351&gt;=Modélisation!$B$20,Modélisation!$A$20,IF(C351&gt;=Modélisation!$B$19,Modélisation!$A$19,IF(C351&gt;=Modélisation!$B$18,Modélisation!$A$18,Modélisation!$A$17))))))))))))</f>
        <v/>
      </c>
      <c r="F351" s="1" t="str">
        <f>IF(ISBLANK(C351),"",VLOOKUP(E351,Modélisation!$A$17:$H$23,8,FALSE))</f>
        <v/>
      </c>
      <c r="G351" s="4" t="str">
        <f>IF(ISBLANK(C351),"",IF(Modélisation!$B$3="Oui",IF(D351=Liste!$F$2,0%,VLOOKUP(D351,Modélisation!$A$69:$B$86,2,FALSE)),""))</f>
        <v/>
      </c>
      <c r="H351" s="1" t="str">
        <f>IF(ISBLANK(C351),"",IF(Modélisation!$B$3="Oui",F351*(1-G351),F351))</f>
        <v/>
      </c>
    </row>
    <row r="352" spans="1:8" x14ac:dyDescent="0.35">
      <c r="A352" s="2">
        <v>351</v>
      </c>
      <c r="B352" s="36"/>
      <c r="C352" s="39"/>
      <c r="D352" s="37"/>
      <c r="E352" s="1" t="str">
        <f>IF(ISBLANK(C352),"",IF(Modélisation!$B$10=3,IF(C352&gt;=Modélisation!$B$19,Modélisation!$A$19,IF(C352&gt;=Modélisation!$B$18,Modélisation!$A$18,Modélisation!$A$17)),IF(Modélisation!$B$10=4,IF(C352&gt;=Modélisation!$B$20,Modélisation!$A$20,IF(C352&gt;=Modélisation!$B$19,Modélisation!$A$19,IF(C352&gt;=Modélisation!$B$18,Modélisation!$A$18,Modélisation!$A$17))),IF(Modélisation!$B$10=5,IF(C352&gt;=Modélisation!$B$21,Modélisation!$A$21,IF(C352&gt;=Modélisation!$B$20,Modélisation!$A$20,IF(C352&gt;=Modélisation!$B$19,Modélisation!$A$19,IF(C352&gt;=Modélisation!$B$18,Modélisation!$A$18,Modélisation!$A$17)))),IF(Modélisation!$B$10=6,IF(C352&gt;=Modélisation!$B$22,Modélisation!$A$22,IF(C352&gt;=Modélisation!$B$21,Modélisation!$A$21,IF(C352&gt;=Modélisation!$B$20,Modélisation!$A$20,IF(C352&gt;=Modélisation!$B$19,Modélisation!$A$19,IF(C352&gt;=Modélisation!$B$18,Modélisation!$A$18,Modélisation!$A$17))))),IF(Modélisation!$B$10=7,IF(C352&gt;=Modélisation!$B$23,Modélisation!$A$23,IF(C352&gt;=Modélisation!$B$22,Modélisation!$A$22,IF(C352&gt;=Modélisation!$B$21,Modélisation!$A$21,IF(C352&gt;=Modélisation!$B$20,Modélisation!$A$20,IF(C352&gt;=Modélisation!$B$19,Modélisation!$A$19,IF(C352&gt;=Modélisation!$B$18,Modélisation!$A$18,Modélisation!$A$17))))))))))))</f>
        <v/>
      </c>
      <c r="F352" s="1" t="str">
        <f>IF(ISBLANK(C352),"",VLOOKUP(E352,Modélisation!$A$17:$H$23,8,FALSE))</f>
        <v/>
      </c>
      <c r="G352" s="4" t="str">
        <f>IF(ISBLANK(C352),"",IF(Modélisation!$B$3="Oui",IF(D352=Liste!$F$2,0%,VLOOKUP(D352,Modélisation!$A$69:$B$86,2,FALSE)),""))</f>
        <v/>
      </c>
      <c r="H352" s="1" t="str">
        <f>IF(ISBLANK(C352),"",IF(Modélisation!$B$3="Oui",F352*(1-G352),F352))</f>
        <v/>
      </c>
    </row>
    <row r="353" spans="1:8" x14ac:dyDescent="0.35">
      <c r="A353" s="2">
        <v>352</v>
      </c>
      <c r="B353" s="36"/>
      <c r="C353" s="39"/>
      <c r="D353" s="37"/>
      <c r="E353" s="1" t="str">
        <f>IF(ISBLANK(C353),"",IF(Modélisation!$B$10=3,IF(C353&gt;=Modélisation!$B$19,Modélisation!$A$19,IF(C353&gt;=Modélisation!$B$18,Modélisation!$A$18,Modélisation!$A$17)),IF(Modélisation!$B$10=4,IF(C353&gt;=Modélisation!$B$20,Modélisation!$A$20,IF(C353&gt;=Modélisation!$B$19,Modélisation!$A$19,IF(C353&gt;=Modélisation!$B$18,Modélisation!$A$18,Modélisation!$A$17))),IF(Modélisation!$B$10=5,IF(C353&gt;=Modélisation!$B$21,Modélisation!$A$21,IF(C353&gt;=Modélisation!$B$20,Modélisation!$A$20,IF(C353&gt;=Modélisation!$B$19,Modélisation!$A$19,IF(C353&gt;=Modélisation!$B$18,Modélisation!$A$18,Modélisation!$A$17)))),IF(Modélisation!$B$10=6,IF(C353&gt;=Modélisation!$B$22,Modélisation!$A$22,IF(C353&gt;=Modélisation!$B$21,Modélisation!$A$21,IF(C353&gt;=Modélisation!$B$20,Modélisation!$A$20,IF(C353&gt;=Modélisation!$B$19,Modélisation!$A$19,IF(C353&gt;=Modélisation!$B$18,Modélisation!$A$18,Modélisation!$A$17))))),IF(Modélisation!$B$10=7,IF(C353&gt;=Modélisation!$B$23,Modélisation!$A$23,IF(C353&gt;=Modélisation!$B$22,Modélisation!$A$22,IF(C353&gt;=Modélisation!$B$21,Modélisation!$A$21,IF(C353&gt;=Modélisation!$B$20,Modélisation!$A$20,IF(C353&gt;=Modélisation!$B$19,Modélisation!$A$19,IF(C353&gt;=Modélisation!$B$18,Modélisation!$A$18,Modélisation!$A$17))))))))))))</f>
        <v/>
      </c>
      <c r="F353" s="1" t="str">
        <f>IF(ISBLANK(C353),"",VLOOKUP(E353,Modélisation!$A$17:$H$23,8,FALSE))</f>
        <v/>
      </c>
      <c r="G353" s="4" t="str">
        <f>IF(ISBLANK(C353),"",IF(Modélisation!$B$3="Oui",IF(D353=Liste!$F$2,0%,VLOOKUP(D353,Modélisation!$A$69:$B$86,2,FALSE)),""))</f>
        <v/>
      </c>
      <c r="H353" s="1" t="str">
        <f>IF(ISBLANK(C353),"",IF(Modélisation!$B$3="Oui",F353*(1-G353),F353))</f>
        <v/>
      </c>
    </row>
    <row r="354" spans="1:8" x14ac:dyDescent="0.35">
      <c r="A354" s="2">
        <v>353</v>
      </c>
      <c r="B354" s="36"/>
      <c r="C354" s="39"/>
      <c r="D354" s="37"/>
      <c r="E354" s="1" t="str">
        <f>IF(ISBLANK(C354),"",IF(Modélisation!$B$10=3,IF(C354&gt;=Modélisation!$B$19,Modélisation!$A$19,IF(C354&gt;=Modélisation!$B$18,Modélisation!$A$18,Modélisation!$A$17)),IF(Modélisation!$B$10=4,IF(C354&gt;=Modélisation!$B$20,Modélisation!$A$20,IF(C354&gt;=Modélisation!$B$19,Modélisation!$A$19,IF(C354&gt;=Modélisation!$B$18,Modélisation!$A$18,Modélisation!$A$17))),IF(Modélisation!$B$10=5,IF(C354&gt;=Modélisation!$B$21,Modélisation!$A$21,IF(C354&gt;=Modélisation!$B$20,Modélisation!$A$20,IF(C354&gt;=Modélisation!$B$19,Modélisation!$A$19,IF(C354&gt;=Modélisation!$B$18,Modélisation!$A$18,Modélisation!$A$17)))),IF(Modélisation!$B$10=6,IF(C354&gt;=Modélisation!$B$22,Modélisation!$A$22,IF(C354&gt;=Modélisation!$B$21,Modélisation!$A$21,IF(C354&gt;=Modélisation!$B$20,Modélisation!$A$20,IF(C354&gt;=Modélisation!$B$19,Modélisation!$A$19,IF(C354&gt;=Modélisation!$B$18,Modélisation!$A$18,Modélisation!$A$17))))),IF(Modélisation!$B$10=7,IF(C354&gt;=Modélisation!$B$23,Modélisation!$A$23,IF(C354&gt;=Modélisation!$B$22,Modélisation!$A$22,IF(C354&gt;=Modélisation!$B$21,Modélisation!$A$21,IF(C354&gt;=Modélisation!$B$20,Modélisation!$A$20,IF(C354&gt;=Modélisation!$B$19,Modélisation!$A$19,IF(C354&gt;=Modélisation!$B$18,Modélisation!$A$18,Modélisation!$A$17))))))))))))</f>
        <v/>
      </c>
      <c r="F354" s="1" t="str">
        <f>IF(ISBLANK(C354),"",VLOOKUP(E354,Modélisation!$A$17:$H$23,8,FALSE))</f>
        <v/>
      </c>
      <c r="G354" s="4" t="str">
        <f>IF(ISBLANK(C354),"",IF(Modélisation!$B$3="Oui",IF(D354=Liste!$F$2,0%,VLOOKUP(D354,Modélisation!$A$69:$B$86,2,FALSE)),""))</f>
        <v/>
      </c>
      <c r="H354" s="1" t="str">
        <f>IF(ISBLANK(C354),"",IF(Modélisation!$B$3="Oui",F354*(1-G354),F354))</f>
        <v/>
      </c>
    </row>
    <row r="355" spans="1:8" x14ac:dyDescent="0.35">
      <c r="A355" s="2">
        <v>354</v>
      </c>
      <c r="B355" s="36"/>
      <c r="C355" s="39"/>
      <c r="D355" s="37"/>
      <c r="E355" s="1" t="str">
        <f>IF(ISBLANK(C355),"",IF(Modélisation!$B$10=3,IF(C355&gt;=Modélisation!$B$19,Modélisation!$A$19,IF(C355&gt;=Modélisation!$B$18,Modélisation!$A$18,Modélisation!$A$17)),IF(Modélisation!$B$10=4,IF(C355&gt;=Modélisation!$B$20,Modélisation!$A$20,IF(C355&gt;=Modélisation!$B$19,Modélisation!$A$19,IF(C355&gt;=Modélisation!$B$18,Modélisation!$A$18,Modélisation!$A$17))),IF(Modélisation!$B$10=5,IF(C355&gt;=Modélisation!$B$21,Modélisation!$A$21,IF(C355&gt;=Modélisation!$B$20,Modélisation!$A$20,IF(C355&gt;=Modélisation!$B$19,Modélisation!$A$19,IF(C355&gt;=Modélisation!$B$18,Modélisation!$A$18,Modélisation!$A$17)))),IF(Modélisation!$B$10=6,IF(C355&gt;=Modélisation!$B$22,Modélisation!$A$22,IF(C355&gt;=Modélisation!$B$21,Modélisation!$A$21,IF(C355&gt;=Modélisation!$B$20,Modélisation!$A$20,IF(C355&gt;=Modélisation!$B$19,Modélisation!$A$19,IF(C355&gt;=Modélisation!$B$18,Modélisation!$A$18,Modélisation!$A$17))))),IF(Modélisation!$B$10=7,IF(C355&gt;=Modélisation!$B$23,Modélisation!$A$23,IF(C355&gt;=Modélisation!$B$22,Modélisation!$A$22,IF(C355&gt;=Modélisation!$B$21,Modélisation!$A$21,IF(C355&gt;=Modélisation!$B$20,Modélisation!$A$20,IF(C355&gt;=Modélisation!$B$19,Modélisation!$A$19,IF(C355&gt;=Modélisation!$B$18,Modélisation!$A$18,Modélisation!$A$17))))))))))))</f>
        <v/>
      </c>
      <c r="F355" s="1" t="str">
        <f>IF(ISBLANK(C355),"",VLOOKUP(E355,Modélisation!$A$17:$H$23,8,FALSE))</f>
        <v/>
      </c>
      <c r="G355" s="4" t="str">
        <f>IF(ISBLANK(C355),"",IF(Modélisation!$B$3="Oui",IF(D355=Liste!$F$2,0%,VLOOKUP(D355,Modélisation!$A$69:$B$86,2,FALSE)),""))</f>
        <v/>
      </c>
      <c r="H355" s="1" t="str">
        <f>IF(ISBLANK(C355),"",IF(Modélisation!$B$3="Oui",F355*(1-G355),F355))</f>
        <v/>
      </c>
    </row>
    <row r="356" spans="1:8" x14ac:dyDescent="0.35">
      <c r="A356" s="2">
        <v>355</v>
      </c>
      <c r="B356" s="36"/>
      <c r="C356" s="39"/>
      <c r="D356" s="37"/>
      <c r="E356" s="1" t="str">
        <f>IF(ISBLANK(C356),"",IF(Modélisation!$B$10=3,IF(C356&gt;=Modélisation!$B$19,Modélisation!$A$19,IF(C356&gt;=Modélisation!$B$18,Modélisation!$A$18,Modélisation!$A$17)),IF(Modélisation!$B$10=4,IF(C356&gt;=Modélisation!$B$20,Modélisation!$A$20,IF(C356&gt;=Modélisation!$B$19,Modélisation!$A$19,IF(C356&gt;=Modélisation!$B$18,Modélisation!$A$18,Modélisation!$A$17))),IF(Modélisation!$B$10=5,IF(C356&gt;=Modélisation!$B$21,Modélisation!$A$21,IF(C356&gt;=Modélisation!$B$20,Modélisation!$A$20,IF(C356&gt;=Modélisation!$B$19,Modélisation!$A$19,IF(C356&gt;=Modélisation!$B$18,Modélisation!$A$18,Modélisation!$A$17)))),IF(Modélisation!$B$10=6,IF(C356&gt;=Modélisation!$B$22,Modélisation!$A$22,IF(C356&gt;=Modélisation!$B$21,Modélisation!$A$21,IF(C356&gt;=Modélisation!$B$20,Modélisation!$A$20,IF(C356&gt;=Modélisation!$B$19,Modélisation!$A$19,IF(C356&gt;=Modélisation!$B$18,Modélisation!$A$18,Modélisation!$A$17))))),IF(Modélisation!$B$10=7,IF(C356&gt;=Modélisation!$B$23,Modélisation!$A$23,IF(C356&gt;=Modélisation!$B$22,Modélisation!$A$22,IF(C356&gt;=Modélisation!$B$21,Modélisation!$A$21,IF(C356&gt;=Modélisation!$B$20,Modélisation!$A$20,IF(C356&gt;=Modélisation!$B$19,Modélisation!$A$19,IF(C356&gt;=Modélisation!$B$18,Modélisation!$A$18,Modélisation!$A$17))))))))))))</f>
        <v/>
      </c>
      <c r="F356" s="1" t="str">
        <f>IF(ISBLANK(C356),"",VLOOKUP(E356,Modélisation!$A$17:$H$23,8,FALSE))</f>
        <v/>
      </c>
      <c r="G356" s="4" t="str">
        <f>IF(ISBLANK(C356),"",IF(Modélisation!$B$3="Oui",IF(D356=Liste!$F$2,0%,VLOOKUP(D356,Modélisation!$A$69:$B$86,2,FALSE)),""))</f>
        <v/>
      </c>
      <c r="H356" s="1" t="str">
        <f>IF(ISBLANK(C356),"",IF(Modélisation!$B$3="Oui",F356*(1-G356),F356))</f>
        <v/>
      </c>
    </row>
    <row r="357" spans="1:8" x14ac:dyDescent="0.35">
      <c r="A357" s="2">
        <v>356</v>
      </c>
      <c r="B357" s="36"/>
      <c r="C357" s="39"/>
      <c r="D357" s="37"/>
      <c r="E357" s="1" t="str">
        <f>IF(ISBLANK(C357),"",IF(Modélisation!$B$10=3,IF(C357&gt;=Modélisation!$B$19,Modélisation!$A$19,IF(C357&gt;=Modélisation!$B$18,Modélisation!$A$18,Modélisation!$A$17)),IF(Modélisation!$B$10=4,IF(C357&gt;=Modélisation!$B$20,Modélisation!$A$20,IF(C357&gt;=Modélisation!$B$19,Modélisation!$A$19,IF(C357&gt;=Modélisation!$B$18,Modélisation!$A$18,Modélisation!$A$17))),IF(Modélisation!$B$10=5,IF(C357&gt;=Modélisation!$B$21,Modélisation!$A$21,IF(C357&gt;=Modélisation!$B$20,Modélisation!$A$20,IF(C357&gt;=Modélisation!$B$19,Modélisation!$A$19,IF(C357&gt;=Modélisation!$B$18,Modélisation!$A$18,Modélisation!$A$17)))),IF(Modélisation!$B$10=6,IF(C357&gt;=Modélisation!$B$22,Modélisation!$A$22,IF(C357&gt;=Modélisation!$B$21,Modélisation!$A$21,IF(C357&gt;=Modélisation!$B$20,Modélisation!$A$20,IF(C357&gt;=Modélisation!$B$19,Modélisation!$A$19,IF(C357&gt;=Modélisation!$B$18,Modélisation!$A$18,Modélisation!$A$17))))),IF(Modélisation!$B$10=7,IF(C357&gt;=Modélisation!$B$23,Modélisation!$A$23,IF(C357&gt;=Modélisation!$B$22,Modélisation!$A$22,IF(C357&gt;=Modélisation!$B$21,Modélisation!$A$21,IF(C357&gt;=Modélisation!$B$20,Modélisation!$A$20,IF(C357&gt;=Modélisation!$B$19,Modélisation!$A$19,IF(C357&gt;=Modélisation!$B$18,Modélisation!$A$18,Modélisation!$A$17))))))))))))</f>
        <v/>
      </c>
      <c r="F357" s="1" t="str">
        <f>IF(ISBLANK(C357),"",VLOOKUP(E357,Modélisation!$A$17:$H$23,8,FALSE))</f>
        <v/>
      </c>
      <c r="G357" s="4" t="str">
        <f>IF(ISBLANK(C357),"",IF(Modélisation!$B$3="Oui",IF(D357=Liste!$F$2,0%,VLOOKUP(D357,Modélisation!$A$69:$B$86,2,FALSE)),""))</f>
        <v/>
      </c>
      <c r="H357" s="1" t="str">
        <f>IF(ISBLANK(C357),"",IF(Modélisation!$B$3="Oui",F357*(1-G357),F357))</f>
        <v/>
      </c>
    </row>
    <row r="358" spans="1:8" x14ac:dyDescent="0.35">
      <c r="A358" s="2">
        <v>357</v>
      </c>
      <c r="B358" s="36"/>
      <c r="C358" s="39"/>
      <c r="D358" s="37"/>
      <c r="E358" s="1" t="str">
        <f>IF(ISBLANK(C358),"",IF(Modélisation!$B$10=3,IF(C358&gt;=Modélisation!$B$19,Modélisation!$A$19,IF(C358&gt;=Modélisation!$B$18,Modélisation!$A$18,Modélisation!$A$17)),IF(Modélisation!$B$10=4,IF(C358&gt;=Modélisation!$B$20,Modélisation!$A$20,IF(C358&gt;=Modélisation!$B$19,Modélisation!$A$19,IF(C358&gt;=Modélisation!$B$18,Modélisation!$A$18,Modélisation!$A$17))),IF(Modélisation!$B$10=5,IF(C358&gt;=Modélisation!$B$21,Modélisation!$A$21,IF(C358&gt;=Modélisation!$B$20,Modélisation!$A$20,IF(C358&gt;=Modélisation!$B$19,Modélisation!$A$19,IF(C358&gt;=Modélisation!$B$18,Modélisation!$A$18,Modélisation!$A$17)))),IF(Modélisation!$B$10=6,IF(C358&gt;=Modélisation!$B$22,Modélisation!$A$22,IF(C358&gt;=Modélisation!$B$21,Modélisation!$A$21,IF(C358&gt;=Modélisation!$B$20,Modélisation!$A$20,IF(C358&gt;=Modélisation!$B$19,Modélisation!$A$19,IF(C358&gt;=Modélisation!$B$18,Modélisation!$A$18,Modélisation!$A$17))))),IF(Modélisation!$B$10=7,IF(C358&gt;=Modélisation!$B$23,Modélisation!$A$23,IF(C358&gt;=Modélisation!$B$22,Modélisation!$A$22,IF(C358&gt;=Modélisation!$B$21,Modélisation!$A$21,IF(C358&gt;=Modélisation!$B$20,Modélisation!$A$20,IF(C358&gt;=Modélisation!$B$19,Modélisation!$A$19,IF(C358&gt;=Modélisation!$B$18,Modélisation!$A$18,Modélisation!$A$17))))))))))))</f>
        <v/>
      </c>
      <c r="F358" s="1" t="str">
        <f>IF(ISBLANK(C358),"",VLOOKUP(E358,Modélisation!$A$17:$H$23,8,FALSE))</f>
        <v/>
      </c>
      <c r="G358" s="4" t="str">
        <f>IF(ISBLANK(C358),"",IF(Modélisation!$B$3="Oui",IF(D358=Liste!$F$2,0%,VLOOKUP(D358,Modélisation!$A$69:$B$86,2,FALSE)),""))</f>
        <v/>
      </c>
      <c r="H358" s="1" t="str">
        <f>IF(ISBLANK(C358),"",IF(Modélisation!$B$3="Oui",F358*(1-G358),F358))</f>
        <v/>
      </c>
    </row>
    <row r="359" spans="1:8" x14ac:dyDescent="0.35">
      <c r="A359" s="2">
        <v>358</v>
      </c>
      <c r="B359" s="36"/>
      <c r="C359" s="39"/>
      <c r="D359" s="37"/>
      <c r="E359" s="1" t="str">
        <f>IF(ISBLANK(C359),"",IF(Modélisation!$B$10=3,IF(C359&gt;=Modélisation!$B$19,Modélisation!$A$19,IF(C359&gt;=Modélisation!$B$18,Modélisation!$A$18,Modélisation!$A$17)),IF(Modélisation!$B$10=4,IF(C359&gt;=Modélisation!$B$20,Modélisation!$A$20,IF(C359&gt;=Modélisation!$B$19,Modélisation!$A$19,IF(C359&gt;=Modélisation!$B$18,Modélisation!$A$18,Modélisation!$A$17))),IF(Modélisation!$B$10=5,IF(C359&gt;=Modélisation!$B$21,Modélisation!$A$21,IF(C359&gt;=Modélisation!$B$20,Modélisation!$A$20,IF(C359&gt;=Modélisation!$B$19,Modélisation!$A$19,IF(C359&gt;=Modélisation!$B$18,Modélisation!$A$18,Modélisation!$A$17)))),IF(Modélisation!$B$10=6,IF(C359&gt;=Modélisation!$B$22,Modélisation!$A$22,IF(C359&gt;=Modélisation!$B$21,Modélisation!$A$21,IF(C359&gt;=Modélisation!$B$20,Modélisation!$A$20,IF(C359&gt;=Modélisation!$B$19,Modélisation!$A$19,IF(C359&gt;=Modélisation!$B$18,Modélisation!$A$18,Modélisation!$A$17))))),IF(Modélisation!$B$10=7,IF(C359&gt;=Modélisation!$B$23,Modélisation!$A$23,IF(C359&gt;=Modélisation!$B$22,Modélisation!$A$22,IF(C359&gt;=Modélisation!$B$21,Modélisation!$A$21,IF(C359&gt;=Modélisation!$B$20,Modélisation!$A$20,IF(C359&gt;=Modélisation!$B$19,Modélisation!$A$19,IF(C359&gt;=Modélisation!$B$18,Modélisation!$A$18,Modélisation!$A$17))))))))))))</f>
        <v/>
      </c>
      <c r="F359" s="1" t="str">
        <f>IF(ISBLANK(C359),"",VLOOKUP(E359,Modélisation!$A$17:$H$23,8,FALSE))</f>
        <v/>
      </c>
      <c r="G359" s="4" t="str">
        <f>IF(ISBLANK(C359),"",IF(Modélisation!$B$3="Oui",IF(D359=Liste!$F$2,0%,VLOOKUP(D359,Modélisation!$A$69:$B$86,2,FALSE)),""))</f>
        <v/>
      </c>
      <c r="H359" s="1" t="str">
        <f>IF(ISBLANK(C359),"",IF(Modélisation!$B$3="Oui",F359*(1-G359),F359))</f>
        <v/>
      </c>
    </row>
    <row r="360" spans="1:8" x14ac:dyDescent="0.35">
      <c r="A360" s="2">
        <v>359</v>
      </c>
      <c r="B360" s="36"/>
      <c r="C360" s="39"/>
      <c r="D360" s="37"/>
      <c r="E360" s="1" t="str">
        <f>IF(ISBLANK(C360),"",IF(Modélisation!$B$10=3,IF(C360&gt;=Modélisation!$B$19,Modélisation!$A$19,IF(C360&gt;=Modélisation!$B$18,Modélisation!$A$18,Modélisation!$A$17)),IF(Modélisation!$B$10=4,IF(C360&gt;=Modélisation!$B$20,Modélisation!$A$20,IF(C360&gt;=Modélisation!$B$19,Modélisation!$A$19,IF(C360&gt;=Modélisation!$B$18,Modélisation!$A$18,Modélisation!$A$17))),IF(Modélisation!$B$10=5,IF(C360&gt;=Modélisation!$B$21,Modélisation!$A$21,IF(C360&gt;=Modélisation!$B$20,Modélisation!$A$20,IF(C360&gt;=Modélisation!$B$19,Modélisation!$A$19,IF(C360&gt;=Modélisation!$B$18,Modélisation!$A$18,Modélisation!$A$17)))),IF(Modélisation!$B$10=6,IF(C360&gt;=Modélisation!$B$22,Modélisation!$A$22,IF(C360&gt;=Modélisation!$B$21,Modélisation!$A$21,IF(C360&gt;=Modélisation!$B$20,Modélisation!$A$20,IF(C360&gt;=Modélisation!$B$19,Modélisation!$A$19,IF(C360&gt;=Modélisation!$B$18,Modélisation!$A$18,Modélisation!$A$17))))),IF(Modélisation!$B$10=7,IF(C360&gt;=Modélisation!$B$23,Modélisation!$A$23,IF(C360&gt;=Modélisation!$B$22,Modélisation!$A$22,IF(C360&gt;=Modélisation!$B$21,Modélisation!$A$21,IF(C360&gt;=Modélisation!$B$20,Modélisation!$A$20,IF(C360&gt;=Modélisation!$B$19,Modélisation!$A$19,IF(C360&gt;=Modélisation!$B$18,Modélisation!$A$18,Modélisation!$A$17))))))))))))</f>
        <v/>
      </c>
      <c r="F360" s="1" t="str">
        <f>IF(ISBLANK(C360),"",VLOOKUP(E360,Modélisation!$A$17:$H$23,8,FALSE))</f>
        <v/>
      </c>
      <c r="G360" s="4" t="str">
        <f>IF(ISBLANK(C360),"",IF(Modélisation!$B$3="Oui",IF(D360=Liste!$F$2,0%,VLOOKUP(D360,Modélisation!$A$69:$B$86,2,FALSE)),""))</f>
        <v/>
      </c>
      <c r="H360" s="1" t="str">
        <f>IF(ISBLANK(C360),"",IF(Modélisation!$B$3="Oui",F360*(1-G360),F360))</f>
        <v/>
      </c>
    </row>
    <row r="361" spans="1:8" x14ac:dyDescent="0.35">
      <c r="A361" s="2">
        <v>360</v>
      </c>
      <c r="B361" s="36"/>
      <c r="C361" s="39"/>
      <c r="D361" s="37"/>
      <c r="E361" s="1" t="str">
        <f>IF(ISBLANK(C361),"",IF(Modélisation!$B$10=3,IF(C361&gt;=Modélisation!$B$19,Modélisation!$A$19,IF(C361&gt;=Modélisation!$B$18,Modélisation!$A$18,Modélisation!$A$17)),IF(Modélisation!$B$10=4,IF(C361&gt;=Modélisation!$B$20,Modélisation!$A$20,IF(C361&gt;=Modélisation!$B$19,Modélisation!$A$19,IF(C361&gt;=Modélisation!$B$18,Modélisation!$A$18,Modélisation!$A$17))),IF(Modélisation!$B$10=5,IF(C361&gt;=Modélisation!$B$21,Modélisation!$A$21,IF(C361&gt;=Modélisation!$B$20,Modélisation!$A$20,IF(C361&gt;=Modélisation!$B$19,Modélisation!$A$19,IF(C361&gt;=Modélisation!$B$18,Modélisation!$A$18,Modélisation!$A$17)))),IF(Modélisation!$B$10=6,IF(C361&gt;=Modélisation!$B$22,Modélisation!$A$22,IF(C361&gt;=Modélisation!$B$21,Modélisation!$A$21,IF(C361&gt;=Modélisation!$B$20,Modélisation!$A$20,IF(C361&gt;=Modélisation!$B$19,Modélisation!$A$19,IF(C361&gt;=Modélisation!$B$18,Modélisation!$A$18,Modélisation!$A$17))))),IF(Modélisation!$B$10=7,IF(C361&gt;=Modélisation!$B$23,Modélisation!$A$23,IF(C361&gt;=Modélisation!$B$22,Modélisation!$A$22,IF(C361&gt;=Modélisation!$B$21,Modélisation!$A$21,IF(C361&gt;=Modélisation!$B$20,Modélisation!$A$20,IF(C361&gt;=Modélisation!$B$19,Modélisation!$A$19,IF(C361&gt;=Modélisation!$B$18,Modélisation!$A$18,Modélisation!$A$17))))))))))))</f>
        <v/>
      </c>
      <c r="F361" s="1" t="str">
        <f>IF(ISBLANK(C361),"",VLOOKUP(E361,Modélisation!$A$17:$H$23,8,FALSE))</f>
        <v/>
      </c>
      <c r="G361" s="4" t="str">
        <f>IF(ISBLANK(C361),"",IF(Modélisation!$B$3="Oui",IF(D361=Liste!$F$2,0%,VLOOKUP(D361,Modélisation!$A$69:$B$86,2,FALSE)),""))</f>
        <v/>
      </c>
      <c r="H361" s="1" t="str">
        <f>IF(ISBLANK(C361),"",IF(Modélisation!$B$3="Oui",F361*(1-G361),F361))</f>
        <v/>
      </c>
    </row>
    <row r="362" spans="1:8" x14ac:dyDescent="0.35">
      <c r="A362" s="2">
        <v>361</v>
      </c>
      <c r="B362" s="36"/>
      <c r="C362" s="39"/>
      <c r="D362" s="37"/>
      <c r="E362" s="1" t="str">
        <f>IF(ISBLANK(C362),"",IF(Modélisation!$B$10=3,IF(C362&gt;=Modélisation!$B$19,Modélisation!$A$19,IF(C362&gt;=Modélisation!$B$18,Modélisation!$A$18,Modélisation!$A$17)),IF(Modélisation!$B$10=4,IF(C362&gt;=Modélisation!$B$20,Modélisation!$A$20,IF(C362&gt;=Modélisation!$B$19,Modélisation!$A$19,IF(C362&gt;=Modélisation!$B$18,Modélisation!$A$18,Modélisation!$A$17))),IF(Modélisation!$B$10=5,IF(C362&gt;=Modélisation!$B$21,Modélisation!$A$21,IF(C362&gt;=Modélisation!$B$20,Modélisation!$A$20,IF(C362&gt;=Modélisation!$B$19,Modélisation!$A$19,IF(C362&gt;=Modélisation!$B$18,Modélisation!$A$18,Modélisation!$A$17)))),IF(Modélisation!$B$10=6,IF(C362&gt;=Modélisation!$B$22,Modélisation!$A$22,IF(C362&gt;=Modélisation!$B$21,Modélisation!$A$21,IF(C362&gt;=Modélisation!$B$20,Modélisation!$A$20,IF(C362&gt;=Modélisation!$B$19,Modélisation!$A$19,IF(C362&gt;=Modélisation!$B$18,Modélisation!$A$18,Modélisation!$A$17))))),IF(Modélisation!$B$10=7,IF(C362&gt;=Modélisation!$B$23,Modélisation!$A$23,IF(C362&gt;=Modélisation!$B$22,Modélisation!$A$22,IF(C362&gt;=Modélisation!$B$21,Modélisation!$A$21,IF(C362&gt;=Modélisation!$B$20,Modélisation!$A$20,IF(C362&gt;=Modélisation!$B$19,Modélisation!$A$19,IF(C362&gt;=Modélisation!$B$18,Modélisation!$A$18,Modélisation!$A$17))))))))))))</f>
        <v/>
      </c>
      <c r="F362" s="1" t="str">
        <f>IF(ISBLANK(C362),"",VLOOKUP(E362,Modélisation!$A$17:$H$23,8,FALSE))</f>
        <v/>
      </c>
      <c r="G362" s="4" t="str">
        <f>IF(ISBLANK(C362),"",IF(Modélisation!$B$3="Oui",IF(D362=Liste!$F$2,0%,VLOOKUP(D362,Modélisation!$A$69:$B$86,2,FALSE)),""))</f>
        <v/>
      </c>
      <c r="H362" s="1" t="str">
        <f>IF(ISBLANK(C362),"",IF(Modélisation!$B$3="Oui",F362*(1-G362),F362))</f>
        <v/>
      </c>
    </row>
    <row r="363" spans="1:8" x14ac:dyDescent="0.35">
      <c r="A363" s="2">
        <v>362</v>
      </c>
      <c r="B363" s="36"/>
      <c r="C363" s="39"/>
      <c r="D363" s="37"/>
      <c r="E363" s="1" t="str">
        <f>IF(ISBLANK(C363),"",IF(Modélisation!$B$10=3,IF(C363&gt;=Modélisation!$B$19,Modélisation!$A$19,IF(C363&gt;=Modélisation!$B$18,Modélisation!$A$18,Modélisation!$A$17)),IF(Modélisation!$B$10=4,IF(C363&gt;=Modélisation!$B$20,Modélisation!$A$20,IF(C363&gt;=Modélisation!$B$19,Modélisation!$A$19,IF(C363&gt;=Modélisation!$B$18,Modélisation!$A$18,Modélisation!$A$17))),IF(Modélisation!$B$10=5,IF(C363&gt;=Modélisation!$B$21,Modélisation!$A$21,IF(C363&gt;=Modélisation!$B$20,Modélisation!$A$20,IF(C363&gt;=Modélisation!$B$19,Modélisation!$A$19,IF(C363&gt;=Modélisation!$B$18,Modélisation!$A$18,Modélisation!$A$17)))),IF(Modélisation!$B$10=6,IF(C363&gt;=Modélisation!$B$22,Modélisation!$A$22,IF(C363&gt;=Modélisation!$B$21,Modélisation!$A$21,IF(C363&gt;=Modélisation!$B$20,Modélisation!$A$20,IF(C363&gt;=Modélisation!$B$19,Modélisation!$A$19,IF(C363&gt;=Modélisation!$B$18,Modélisation!$A$18,Modélisation!$A$17))))),IF(Modélisation!$B$10=7,IF(C363&gt;=Modélisation!$B$23,Modélisation!$A$23,IF(C363&gt;=Modélisation!$B$22,Modélisation!$A$22,IF(C363&gt;=Modélisation!$B$21,Modélisation!$A$21,IF(C363&gt;=Modélisation!$B$20,Modélisation!$A$20,IF(C363&gt;=Modélisation!$B$19,Modélisation!$A$19,IF(C363&gt;=Modélisation!$B$18,Modélisation!$A$18,Modélisation!$A$17))))))))))))</f>
        <v/>
      </c>
      <c r="F363" s="1" t="str">
        <f>IF(ISBLANK(C363),"",VLOOKUP(E363,Modélisation!$A$17:$H$23,8,FALSE))</f>
        <v/>
      </c>
      <c r="G363" s="4" t="str">
        <f>IF(ISBLANK(C363),"",IF(Modélisation!$B$3="Oui",IF(D363=Liste!$F$2,0%,VLOOKUP(D363,Modélisation!$A$69:$B$86,2,FALSE)),""))</f>
        <v/>
      </c>
      <c r="H363" s="1" t="str">
        <f>IF(ISBLANK(C363),"",IF(Modélisation!$B$3="Oui",F363*(1-G363),F363))</f>
        <v/>
      </c>
    </row>
    <row r="364" spans="1:8" x14ac:dyDescent="0.35">
      <c r="A364" s="2">
        <v>363</v>
      </c>
      <c r="B364" s="36"/>
      <c r="C364" s="39"/>
      <c r="D364" s="37"/>
      <c r="E364" s="1" t="str">
        <f>IF(ISBLANK(C364),"",IF(Modélisation!$B$10=3,IF(C364&gt;=Modélisation!$B$19,Modélisation!$A$19,IF(C364&gt;=Modélisation!$B$18,Modélisation!$A$18,Modélisation!$A$17)),IF(Modélisation!$B$10=4,IF(C364&gt;=Modélisation!$B$20,Modélisation!$A$20,IF(C364&gt;=Modélisation!$B$19,Modélisation!$A$19,IF(C364&gt;=Modélisation!$B$18,Modélisation!$A$18,Modélisation!$A$17))),IF(Modélisation!$B$10=5,IF(C364&gt;=Modélisation!$B$21,Modélisation!$A$21,IF(C364&gt;=Modélisation!$B$20,Modélisation!$A$20,IF(C364&gt;=Modélisation!$B$19,Modélisation!$A$19,IF(C364&gt;=Modélisation!$B$18,Modélisation!$A$18,Modélisation!$A$17)))),IF(Modélisation!$B$10=6,IF(C364&gt;=Modélisation!$B$22,Modélisation!$A$22,IF(C364&gt;=Modélisation!$B$21,Modélisation!$A$21,IF(C364&gt;=Modélisation!$B$20,Modélisation!$A$20,IF(C364&gt;=Modélisation!$B$19,Modélisation!$A$19,IF(C364&gt;=Modélisation!$B$18,Modélisation!$A$18,Modélisation!$A$17))))),IF(Modélisation!$B$10=7,IF(C364&gt;=Modélisation!$B$23,Modélisation!$A$23,IF(C364&gt;=Modélisation!$B$22,Modélisation!$A$22,IF(C364&gt;=Modélisation!$B$21,Modélisation!$A$21,IF(C364&gt;=Modélisation!$B$20,Modélisation!$A$20,IF(C364&gt;=Modélisation!$B$19,Modélisation!$A$19,IF(C364&gt;=Modélisation!$B$18,Modélisation!$A$18,Modélisation!$A$17))))))))))))</f>
        <v/>
      </c>
      <c r="F364" s="1" t="str">
        <f>IF(ISBLANK(C364),"",VLOOKUP(E364,Modélisation!$A$17:$H$23,8,FALSE))</f>
        <v/>
      </c>
      <c r="G364" s="4" t="str">
        <f>IF(ISBLANK(C364),"",IF(Modélisation!$B$3="Oui",IF(D364=Liste!$F$2,0%,VLOOKUP(D364,Modélisation!$A$69:$B$86,2,FALSE)),""))</f>
        <v/>
      </c>
      <c r="H364" s="1" t="str">
        <f>IF(ISBLANK(C364),"",IF(Modélisation!$B$3="Oui",F364*(1-G364),F364))</f>
        <v/>
      </c>
    </row>
    <row r="365" spans="1:8" x14ac:dyDescent="0.35">
      <c r="A365" s="2">
        <v>364</v>
      </c>
      <c r="B365" s="36"/>
      <c r="C365" s="39"/>
      <c r="D365" s="37"/>
      <c r="E365" s="1" t="str">
        <f>IF(ISBLANK(C365),"",IF(Modélisation!$B$10=3,IF(C365&gt;=Modélisation!$B$19,Modélisation!$A$19,IF(C365&gt;=Modélisation!$B$18,Modélisation!$A$18,Modélisation!$A$17)),IF(Modélisation!$B$10=4,IF(C365&gt;=Modélisation!$B$20,Modélisation!$A$20,IF(C365&gt;=Modélisation!$B$19,Modélisation!$A$19,IF(C365&gt;=Modélisation!$B$18,Modélisation!$A$18,Modélisation!$A$17))),IF(Modélisation!$B$10=5,IF(C365&gt;=Modélisation!$B$21,Modélisation!$A$21,IF(C365&gt;=Modélisation!$B$20,Modélisation!$A$20,IF(C365&gt;=Modélisation!$B$19,Modélisation!$A$19,IF(C365&gt;=Modélisation!$B$18,Modélisation!$A$18,Modélisation!$A$17)))),IF(Modélisation!$B$10=6,IF(C365&gt;=Modélisation!$B$22,Modélisation!$A$22,IF(C365&gt;=Modélisation!$B$21,Modélisation!$A$21,IF(C365&gt;=Modélisation!$B$20,Modélisation!$A$20,IF(C365&gt;=Modélisation!$B$19,Modélisation!$A$19,IF(C365&gt;=Modélisation!$B$18,Modélisation!$A$18,Modélisation!$A$17))))),IF(Modélisation!$B$10=7,IF(C365&gt;=Modélisation!$B$23,Modélisation!$A$23,IF(C365&gt;=Modélisation!$B$22,Modélisation!$A$22,IF(C365&gt;=Modélisation!$B$21,Modélisation!$A$21,IF(C365&gt;=Modélisation!$B$20,Modélisation!$A$20,IF(C365&gt;=Modélisation!$B$19,Modélisation!$A$19,IF(C365&gt;=Modélisation!$B$18,Modélisation!$A$18,Modélisation!$A$17))))))))))))</f>
        <v/>
      </c>
      <c r="F365" s="1" t="str">
        <f>IF(ISBLANK(C365),"",VLOOKUP(E365,Modélisation!$A$17:$H$23,8,FALSE))</f>
        <v/>
      </c>
      <c r="G365" s="4" t="str">
        <f>IF(ISBLANK(C365),"",IF(Modélisation!$B$3="Oui",IF(D365=Liste!$F$2,0%,VLOOKUP(D365,Modélisation!$A$69:$B$86,2,FALSE)),""))</f>
        <v/>
      </c>
      <c r="H365" s="1" t="str">
        <f>IF(ISBLANK(C365),"",IF(Modélisation!$B$3="Oui",F365*(1-G365),F365))</f>
        <v/>
      </c>
    </row>
    <row r="366" spans="1:8" x14ac:dyDescent="0.35">
      <c r="A366" s="2">
        <v>365</v>
      </c>
      <c r="B366" s="36"/>
      <c r="C366" s="39"/>
      <c r="D366" s="37"/>
      <c r="E366" s="1" t="str">
        <f>IF(ISBLANK(C366),"",IF(Modélisation!$B$10=3,IF(C366&gt;=Modélisation!$B$19,Modélisation!$A$19,IF(C366&gt;=Modélisation!$B$18,Modélisation!$A$18,Modélisation!$A$17)),IF(Modélisation!$B$10=4,IF(C366&gt;=Modélisation!$B$20,Modélisation!$A$20,IF(C366&gt;=Modélisation!$B$19,Modélisation!$A$19,IF(C366&gt;=Modélisation!$B$18,Modélisation!$A$18,Modélisation!$A$17))),IF(Modélisation!$B$10=5,IF(C366&gt;=Modélisation!$B$21,Modélisation!$A$21,IF(C366&gt;=Modélisation!$B$20,Modélisation!$A$20,IF(C366&gt;=Modélisation!$B$19,Modélisation!$A$19,IF(C366&gt;=Modélisation!$B$18,Modélisation!$A$18,Modélisation!$A$17)))),IF(Modélisation!$B$10=6,IF(C366&gt;=Modélisation!$B$22,Modélisation!$A$22,IF(C366&gt;=Modélisation!$B$21,Modélisation!$A$21,IF(C366&gt;=Modélisation!$B$20,Modélisation!$A$20,IF(C366&gt;=Modélisation!$B$19,Modélisation!$A$19,IF(C366&gt;=Modélisation!$B$18,Modélisation!$A$18,Modélisation!$A$17))))),IF(Modélisation!$B$10=7,IF(C366&gt;=Modélisation!$B$23,Modélisation!$A$23,IF(C366&gt;=Modélisation!$B$22,Modélisation!$A$22,IF(C366&gt;=Modélisation!$B$21,Modélisation!$A$21,IF(C366&gt;=Modélisation!$B$20,Modélisation!$A$20,IF(C366&gt;=Modélisation!$B$19,Modélisation!$A$19,IF(C366&gt;=Modélisation!$B$18,Modélisation!$A$18,Modélisation!$A$17))))))))))))</f>
        <v/>
      </c>
      <c r="F366" s="1" t="str">
        <f>IF(ISBLANK(C366),"",VLOOKUP(E366,Modélisation!$A$17:$H$23,8,FALSE))</f>
        <v/>
      </c>
      <c r="G366" s="4" t="str">
        <f>IF(ISBLANK(C366),"",IF(Modélisation!$B$3="Oui",IF(D366=Liste!$F$2,0%,VLOOKUP(D366,Modélisation!$A$69:$B$86,2,FALSE)),""))</f>
        <v/>
      </c>
      <c r="H366" s="1" t="str">
        <f>IF(ISBLANK(C366),"",IF(Modélisation!$B$3="Oui",F366*(1-G366),F366))</f>
        <v/>
      </c>
    </row>
    <row r="367" spans="1:8" x14ac:dyDescent="0.35">
      <c r="A367" s="2">
        <v>366</v>
      </c>
      <c r="B367" s="36"/>
      <c r="C367" s="39"/>
      <c r="D367" s="37"/>
      <c r="E367" s="1" t="str">
        <f>IF(ISBLANK(C367),"",IF(Modélisation!$B$10=3,IF(C367&gt;=Modélisation!$B$19,Modélisation!$A$19,IF(C367&gt;=Modélisation!$B$18,Modélisation!$A$18,Modélisation!$A$17)),IF(Modélisation!$B$10=4,IF(C367&gt;=Modélisation!$B$20,Modélisation!$A$20,IF(C367&gt;=Modélisation!$B$19,Modélisation!$A$19,IF(C367&gt;=Modélisation!$B$18,Modélisation!$A$18,Modélisation!$A$17))),IF(Modélisation!$B$10=5,IF(C367&gt;=Modélisation!$B$21,Modélisation!$A$21,IF(C367&gt;=Modélisation!$B$20,Modélisation!$A$20,IF(C367&gt;=Modélisation!$B$19,Modélisation!$A$19,IF(C367&gt;=Modélisation!$B$18,Modélisation!$A$18,Modélisation!$A$17)))),IF(Modélisation!$B$10=6,IF(C367&gt;=Modélisation!$B$22,Modélisation!$A$22,IF(C367&gt;=Modélisation!$B$21,Modélisation!$A$21,IF(C367&gt;=Modélisation!$B$20,Modélisation!$A$20,IF(C367&gt;=Modélisation!$B$19,Modélisation!$A$19,IF(C367&gt;=Modélisation!$B$18,Modélisation!$A$18,Modélisation!$A$17))))),IF(Modélisation!$B$10=7,IF(C367&gt;=Modélisation!$B$23,Modélisation!$A$23,IF(C367&gt;=Modélisation!$B$22,Modélisation!$A$22,IF(C367&gt;=Modélisation!$B$21,Modélisation!$A$21,IF(C367&gt;=Modélisation!$B$20,Modélisation!$A$20,IF(C367&gt;=Modélisation!$B$19,Modélisation!$A$19,IF(C367&gt;=Modélisation!$B$18,Modélisation!$A$18,Modélisation!$A$17))))))))))))</f>
        <v/>
      </c>
      <c r="F367" s="1" t="str">
        <f>IF(ISBLANK(C367),"",VLOOKUP(E367,Modélisation!$A$17:$H$23,8,FALSE))</f>
        <v/>
      </c>
      <c r="G367" s="4" t="str">
        <f>IF(ISBLANK(C367),"",IF(Modélisation!$B$3="Oui",IF(D367=Liste!$F$2,0%,VLOOKUP(D367,Modélisation!$A$69:$B$86,2,FALSE)),""))</f>
        <v/>
      </c>
      <c r="H367" s="1" t="str">
        <f>IF(ISBLANK(C367),"",IF(Modélisation!$B$3="Oui",F367*(1-G367),F367))</f>
        <v/>
      </c>
    </row>
    <row r="368" spans="1:8" x14ac:dyDescent="0.35">
      <c r="A368" s="2">
        <v>367</v>
      </c>
      <c r="B368" s="36"/>
      <c r="C368" s="39"/>
      <c r="D368" s="37"/>
      <c r="E368" s="1" t="str">
        <f>IF(ISBLANK(C368),"",IF(Modélisation!$B$10=3,IF(C368&gt;=Modélisation!$B$19,Modélisation!$A$19,IF(C368&gt;=Modélisation!$B$18,Modélisation!$A$18,Modélisation!$A$17)),IF(Modélisation!$B$10=4,IF(C368&gt;=Modélisation!$B$20,Modélisation!$A$20,IF(C368&gt;=Modélisation!$B$19,Modélisation!$A$19,IF(C368&gt;=Modélisation!$B$18,Modélisation!$A$18,Modélisation!$A$17))),IF(Modélisation!$B$10=5,IF(C368&gt;=Modélisation!$B$21,Modélisation!$A$21,IF(C368&gt;=Modélisation!$B$20,Modélisation!$A$20,IF(C368&gt;=Modélisation!$B$19,Modélisation!$A$19,IF(C368&gt;=Modélisation!$B$18,Modélisation!$A$18,Modélisation!$A$17)))),IF(Modélisation!$B$10=6,IF(C368&gt;=Modélisation!$B$22,Modélisation!$A$22,IF(C368&gt;=Modélisation!$B$21,Modélisation!$A$21,IF(C368&gt;=Modélisation!$B$20,Modélisation!$A$20,IF(C368&gt;=Modélisation!$B$19,Modélisation!$A$19,IF(C368&gt;=Modélisation!$B$18,Modélisation!$A$18,Modélisation!$A$17))))),IF(Modélisation!$B$10=7,IF(C368&gt;=Modélisation!$B$23,Modélisation!$A$23,IF(C368&gt;=Modélisation!$B$22,Modélisation!$A$22,IF(C368&gt;=Modélisation!$B$21,Modélisation!$A$21,IF(C368&gt;=Modélisation!$B$20,Modélisation!$A$20,IF(C368&gt;=Modélisation!$B$19,Modélisation!$A$19,IF(C368&gt;=Modélisation!$B$18,Modélisation!$A$18,Modélisation!$A$17))))))))))))</f>
        <v/>
      </c>
      <c r="F368" s="1" t="str">
        <f>IF(ISBLANK(C368),"",VLOOKUP(E368,Modélisation!$A$17:$H$23,8,FALSE))</f>
        <v/>
      </c>
      <c r="G368" s="4" t="str">
        <f>IF(ISBLANK(C368),"",IF(Modélisation!$B$3="Oui",IF(D368=Liste!$F$2,0%,VLOOKUP(D368,Modélisation!$A$69:$B$86,2,FALSE)),""))</f>
        <v/>
      </c>
      <c r="H368" s="1" t="str">
        <f>IF(ISBLANK(C368),"",IF(Modélisation!$B$3="Oui",F368*(1-G368),F368))</f>
        <v/>
      </c>
    </row>
    <row r="369" spans="1:8" x14ac:dyDescent="0.35">
      <c r="A369" s="2">
        <v>368</v>
      </c>
      <c r="B369" s="36"/>
      <c r="C369" s="39"/>
      <c r="D369" s="37"/>
      <c r="E369" s="1" t="str">
        <f>IF(ISBLANK(C369),"",IF(Modélisation!$B$10=3,IF(C369&gt;=Modélisation!$B$19,Modélisation!$A$19,IF(C369&gt;=Modélisation!$B$18,Modélisation!$A$18,Modélisation!$A$17)),IF(Modélisation!$B$10=4,IF(C369&gt;=Modélisation!$B$20,Modélisation!$A$20,IF(C369&gt;=Modélisation!$B$19,Modélisation!$A$19,IF(C369&gt;=Modélisation!$B$18,Modélisation!$A$18,Modélisation!$A$17))),IF(Modélisation!$B$10=5,IF(C369&gt;=Modélisation!$B$21,Modélisation!$A$21,IF(C369&gt;=Modélisation!$B$20,Modélisation!$A$20,IF(C369&gt;=Modélisation!$B$19,Modélisation!$A$19,IF(C369&gt;=Modélisation!$B$18,Modélisation!$A$18,Modélisation!$A$17)))),IF(Modélisation!$B$10=6,IF(C369&gt;=Modélisation!$B$22,Modélisation!$A$22,IF(C369&gt;=Modélisation!$B$21,Modélisation!$A$21,IF(C369&gt;=Modélisation!$B$20,Modélisation!$A$20,IF(C369&gt;=Modélisation!$B$19,Modélisation!$A$19,IF(C369&gt;=Modélisation!$B$18,Modélisation!$A$18,Modélisation!$A$17))))),IF(Modélisation!$B$10=7,IF(C369&gt;=Modélisation!$B$23,Modélisation!$A$23,IF(C369&gt;=Modélisation!$B$22,Modélisation!$A$22,IF(C369&gt;=Modélisation!$B$21,Modélisation!$A$21,IF(C369&gt;=Modélisation!$B$20,Modélisation!$A$20,IF(C369&gt;=Modélisation!$B$19,Modélisation!$A$19,IF(C369&gt;=Modélisation!$B$18,Modélisation!$A$18,Modélisation!$A$17))))))))))))</f>
        <v/>
      </c>
      <c r="F369" s="1" t="str">
        <f>IF(ISBLANK(C369),"",VLOOKUP(E369,Modélisation!$A$17:$H$23,8,FALSE))</f>
        <v/>
      </c>
      <c r="G369" s="4" t="str">
        <f>IF(ISBLANK(C369),"",IF(Modélisation!$B$3="Oui",IF(D369=Liste!$F$2,0%,VLOOKUP(D369,Modélisation!$A$69:$B$86,2,FALSE)),""))</f>
        <v/>
      </c>
      <c r="H369" s="1" t="str">
        <f>IF(ISBLANK(C369),"",IF(Modélisation!$B$3="Oui",F369*(1-G369),F369))</f>
        <v/>
      </c>
    </row>
    <row r="370" spans="1:8" x14ac:dyDescent="0.35">
      <c r="A370" s="2">
        <v>369</v>
      </c>
      <c r="B370" s="36"/>
      <c r="C370" s="39"/>
      <c r="D370" s="37"/>
      <c r="E370" s="1" t="str">
        <f>IF(ISBLANK(C370),"",IF(Modélisation!$B$10=3,IF(C370&gt;=Modélisation!$B$19,Modélisation!$A$19,IF(C370&gt;=Modélisation!$B$18,Modélisation!$A$18,Modélisation!$A$17)),IF(Modélisation!$B$10=4,IF(C370&gt;=Modélisation!$B$20,Modélisation!$A$20,IF(C370&gt;=Modélisation!$B$19,Modélisation!$A$19,IF(C370&gt;=Modélisation!$B$18,Modélisation!$A$18,Modélisation!$A$17))),IF(Modélisation!$B$10=5,IF(C370&gt;=Modélisation!$B$21,Modélisation!$A$21,IF(C370&gt;=Modélisation!$B$20,Modélisation!$A$20,IF(C370&gt;=Modélisation!$B$19,Modélisation!$A$19,IF(C370&gt;=Modélisation!$B$18,Modélisation!$A$18,Modélisation!$A$17)))),IF(Modélisation!$B$10=6,IF(C370&gt;=Modélisation!$B$22,Modélisation!$A$22,IF(C370&gt;=Modélisation!$B$21,Modélisation!$A$21,IF(C370&gt;=Modélisation!$B$20,Modélisation!$A$20,IF(C370&gt;=Modélisation!$B$19,Modélisation!$A$19,IF(C370&gt;=Modélisation!$B$18,Modélisation!$A$18,Modélisation!$A$17))))),IF(Modélisation!$B$10=7,IF(C370&gt;=Modélisation!$B$23,Modélisation!$A$23,IF(C370&gt;=Modélisation!$B$22,Modélisation!$A$22,IF(C370&gt;=Modélisation!$B$21,Modélisation!$A$21,IF(C370&gt;=Modélisation!$B$20,Modélisation!$A$20,IF(C370&gt;=Modélisation!$B$19,Modélisation!$A$19,IF(C370&gt;=Modélisation!$B$18,Modélisation!$A$18,Modélisation!$A$17))))))))))))</f>
        <v/>
      </c>
      <c r="F370" s="1" t="str">
        <f>IF(ISBLANK(C370),"",VLOOKUP(E370,Modélisation!$A$17:$H$23,8,FALSE))</f>
        <v/>
      </c>
      <c r="G370" s="4" t="str">
        <f>IF(ISBLANK(C370),"",IF(Modélisation!$B$3="Oui",IF(D370=Liste!$F$2,0%,VLOOKUP(D370,Modélisation!$A$69:$B$86,2,FALSE)),""))</f>
        <v/>
      </c>
      <c r="H370" s="1" t="str">
        <f>IF(ISBLANK(C370),"",IF(Modélisation!$B$3="Oui",F370*(1-G370),F370))</f>
        <v/>
      </c>
    </row>
    <row r="371" spans="1:8" x14ac:dyDescent="0.35">
      <c r="A371" s="2">
        <v>370</v>
      </c>
      <c r="B371" s="36"/>
      <c r="C371" s="39"/>
      <c r="D371" s="37"/>
      <c r="E371" s="1" t="str">
        <f>IF(ISBLANK(C371),"",IF(Modélisation!$B$10=3,IF(C371&gt;=Modélisation!$B$19,Modélisation!$A$19,IF(C371&gt;=Modélisation!$B$18,Modélisation!$A$18,Modélisation!$A$17)),IF(Modélisation!$B$10=4,IF(C371&gt;=Modélisation!$B$20,Modélisation!$A$20,IF(C371&gt;=Modélisation!$B$19,Modélisation!$A$19,IF(C371&gt;=Modélisation!$B$18,Modélisation!$A$18,Modélisation!$A$17))),IF(Modélisation!$B$10=5,IF(C371&gt;=Modélisation!$B$21,Modélisation!$A$21,IF(C371&gt;=Modélisation!$B$20,Modélisation!$A$20,IF(C371&gt;=Modélisation!$B$19,Modélisation!$A$19,IF(C371&gt;=Modélisation!$B$18,Modélisation!$A$18,Modélisation!$A$17)))),IF(Modélisation!$B$10=6,IF(C371&gt;=Modélisation!$B$22,Modélisation!$A$22,IF(C371&gt;=Modélisation!$B$21,Modélisation!$A$21,IF(C371&gt;=Modélisation!$B$20,Modélisation!$A$20,IF(C371&gt;=Modélisation!$B$19,Modélisation!$A$19,IF(C371&gt;=Modélisation!$B$18,Modélisation!$A$18,Modélisation!$A$17))))),IF(Modélisation!$B$10=7,IF(C371&gt;=Modélisation!$B$23,Modélisation!$A$23,IF(C371&gt;=Modélisation!$B$22,Modélisation!$A$22,IF(C371&gt;=Modélisation!$B$21,Modélisation!$A$21,IF(C371&gt;=Modélisation!$B$20,Modélisation!$A$20,IF(C371&gt;=Modélisation!$B$19,Modélisation!$A$19,IF(C371&gt;=Modélisation!$B$18,Modélisation!$A$18,Modélisation!$A$17))))))))))))</f>
        <v/>
      </c>
      <c r="F371" s="1" t="str">
        <f>IF(ISBLANK(C371),"",VLOOKUP(E371,Modélisation!$A$17:$H$23,8,FALSE))</f>
        <v/>
      </c>
      <c r="G371" s="4" t="str">
        <f>IF(ISBLANK(C371),"",IF(Modélisation!$B$3="Oui",IF(D371=Liste!$F$2,0%,VLOOKUP(D371,Modélisation!$A$69:$B$86,2,FALSE)),""))</f>
        <v/>
      </c>
      <c r="H371" s="1" t="str">
        <f>IF(ISBLANK(C371),"",IF(Modélisation!$B$3="Oui",F371*(1-G371),F371))</f>
        <v/>
      </c>
    </row>
    <row r="372" spans="1:8" x14ac:dyDescent="0.35">
      <c r="A372" s="2">
        <v>371</v>
      </c>
      <c r="B372" s="36"/>
      <c r="C372" s="39"/>
      <c r="D372" s="37"/>
      <c r="E372" s="1" t="str">
        <f>IF(ISBLANK(C372),"",IF(Modélisation!$B$10=3,IF(C372&gt;=Modélisation!$B$19,Modélisation!$A$19,IF(C372&gt;=Modélisation!$B$18,Modélisation!$A$18,Modélisation!$A$17)),IF(Modélisation!$B$10=4,IF(C372&gt;=Modélisation!$B$20,Modélisation!$A$20,IF(C372&gt;=Modélisation!$B$19,Modélisation!$A$19,IF(C372&gt;=Modélisation!$B$18,Modélisation!$A$18,Modélisation!$A$17))),IF(Modélisation!$B$10=5,IF(C372&gt;=Modélisation!$B$21,Modélisation!$A$21,IF(C372&gt;=Modélisation!$B$20,Modélisation!$A$20,IF(C372&gt;=Modélisation!$B$19,Modélisation!$A$19,IF(C372&gt;=Modélisation!$B$18,Modélisation!$A$18,Modélisation!$A$17)))),IF(Modélisation!$B$10=6,IF(C372&gt;=Modélisation!$B$22,Modélisation!$A$22,IF(C372&gt;=Modélisation!$B$21,Modélisation!$A$21,IF(C372&gt;=Modélisation!$B$20,Modélisation!$A$20,IF(C372&gt;=Modélisation!$B$19,Modélisation!$A$19,IF(C372&gt;=Modélisation!$B$18,Modélisation!$A$18,Modélisation!$A$17))))),IF(Modélisation!$B$10=7,IF(C372&gt;=Modélisation!$B$23,Modélisation!$A$23,IF(C372&gt;=Modélisation!$B$22,Modélisation!$A$22,IF(C372&gt;=Modélisation!$B$21,Modélisation!$A$21,IF(C372&gt;=Modélisation!$B$20,Modélisation!$A$20,IF(C372&gt;=Modélisation!$B$19,Modélisation!$A$19,IF(C372&gt;=Modélisation!$B$18,Modélisation!$A$18,Modélisation!$A$17))))))))))))</f>
        <v/>
      </c>
      <c r="F372" s="1" t="str">
        <f>IF(ISBLANK(C372),"",VLOOKUP(E372,Modélisation!$A$17:$H$23,8,FALSE))</f>
        <v/>
      </c>
      <c r="G372" s="4" t="str">
        <f>IF(ISBLANK(C372),"",IF(Modélisation!$B$3="Oui",IF(D372=Liste!$F$2,0%,VLOOKUP(D372,Modélisation!$A$69:$B$86,2,FALSE)),""))</f>
        <v/>
      </c>
      <c r="H372" s="1" t="str">
        <f>IF(ISBLANK(C372),"",IF(Modélisation!$B$3="Oui",F372*(1-G372),F372))</f>
        <v/>
      </c>
    </row>
    <row r="373" spans="1:8" x14ac:dyDescent="0.35">
      <c r="A373" s="2">
        <v>372</v>
      </c>
      <c r="B373" s="36"/>
      <c r="C373" s="39"/>
      <c r="D373" s="37"/>
      <c r="E373" s="1" t="str">
        <f>IF(ISBLANK(C373),"",IF(Modélisation!$B$10=3,IF(C373&gt;=Modélisation!$B$19,Modélisation!$A$19,IF(C373&gt;=Modélisation!$B$18,Modélisation!$A$18,Modélisation!$A$17)),IF(Modélisation!$B$10=4,IF(C373&gt;=Modélisation!$B$20,Modélisation!$A$20,IF(C373&gt;=Modélisation!$B$19,Modélisation!$A$19,IF(C373&gt;=Modélisation!$B$18,Modélisation!$A$18,Modélisation!$A$17))),IF(Modélisation!$B$10=5,IF(C373&gt;=Modélisation!$B$21,Modélisation!$A$21,IF(C373&gt;=Modélisation!$B$20,Modélisation!$A$20,IF(C373&gt;=Modélisation!$B$19,Modélisation!$A$19,IF(C373&gt;=Modélisation!$B$18,Modélisation!$A$18,Modélisation!$A$17)))),IF(Modélisation!$B$10=6,IF(C373&gt;=Modélisation!$B$22,Modélisation!$A$22,IF(C373&gt;=Modélisation!$B$21,Modélisation!$A$21,IF(C373&gt;=Modélisation!$B$20,Modélisation!$A$20,IF(C373&gt;=Modélisation!$B$19,Modélisation!$A$19,IF(C373&gt;=Modélisation!$B$18,Modélisation!$A$18,Modélisation!$A$17))))),IF(Modélisation!$B$10=7,IF(C373&gt;=Modélisation!$B$23,Modélisation!$A$23,IF(C373&gt;=Modélisation!$B$22,Modélisation!$A$22,IF(C373&gt;=Modélisation!$B$21,Modélisation!$A$21,IF(C373&gt;=Modélisation!$B$20,Modélisation!$A$20,IF(C373&gt;=Modélisation!$B$19,Modélisation!$A$19,IF(C373&gt;=Modélisation!$B$18,Modélisation!$A$18,Modélisation!$A$17))))))))))))</f>
        <v/>
      </c>
      <c r="F373" s="1" t="str">
        <f>IF(ISBLANK(C373),"",VLOOKUP(E373,Modélisation!$A$17:$H$23,8,FALSE))</f>
        <v/>
      </c>
      <c r="G373" s="4" t="str">
        <f>IF(ISBLANK(C373),"",IF(Modélisation!$B$3="Oui",IF(D373=Liste!$F$2,0%,VLOOKUP(D373,Modélisation!$A$69:$B$86,2,FALSE)),""))</f>
        <v/>
      </c>
      <c r="H373" s="1" t="str">
        <f>IF(ISBLANK(C373),"",IF(Modélisation!$B$3="Oui",F373*(1-G373),F373))</f>
        <v/>
      </c>
    </row>
    <row r="374" spans="1:8" x14ac:dyDescent="0.35">
      <c r="A374" s="2">
        <v>373</v>
      </c>
      <c r="B374" s="36"/>
      <c r="C374" s="39"/>
      <c r="D374" s="37"/>
      <c r="E374" s="1" t="str">
        <f>IF(ISBLANK(C374),"",IF(Modélisation!$B$10=3,IF(C374&gt;=Modélisation!$B$19,Modélisation!$A$19,IF(C374&gt;=Modélisation!$B$18,Modélisation!$A$18,Modélisation!$A$17)),IF(Modélisation!$B$10=4,IF(C374&gt;=Modélisation!$B$20,Modélisation!$A$20,IF(C374&gt;=Modélisation!$B$19,Modélisation!$A$19,IF(C374&gt;=Modélisation!$B$18,Modélisation!$A$18,Modélisation!$A$17))),IF(Modélisation!$B$10=5,IF(C374&gt;=Modélisation!$B$21,Modélisation!$A$21,IF(C374&gt;=Modélisation!$B$20,Modélisation!$A$20,IF(C374&gt;=Modélisation!$B$19,Modélisation!$A$19,IF(C374&gt;=Modélisation!$B$18,Modélisation!$A$18,Modélisation!$A$17)))),IF(Modélisation!$B$10=6,IF(C374&gt;=Modélisation!$B$22,Modélisation!$A$22,IF(C374&gt;=Modélisation!$B$21,Modélisation!$A$21,IF(C374&gt;=Modélisation!$B$20,Modélisation!$A$20,IF(C374&gt;=Modélisation!$B$19,Modélisation!$A$19,IF(C374&gt;=Modélisation!$B$18,Modélisation!$A$18,Modélisation!$A$17))))),IF(Modélisation!$B$10=7,IF(C374&gt;=Modélisation!$B$23,Modélisation!$A$23,IF(C374&gt;=Modélisation!$B$22,Modélisation!$A$22,IF(C374&gt;=Modélisation!$B$21,Modélisation!$A$21,IF(C374&gt;=Modélisation!$B$20,Modélisation!$A$20,IF(C374&gt;=Modélisation!$B$19,Modélisation!$A$19,IF(C374&gt;=Modélisation!$B$18,Modélisation!$A$18,Modélisation!$A$17))))))))))))</f>
        <v/>
      </c>
      <c r="F374" s="1" t="str">
        <f>IF(ISBLANK(C374),"",VLOOKUP(E374,Modélisation!$A$17:$H$23,8,FALSE))</f>
        <v/>
      </c>
      <c r="G374" s="4" t="str">
        <f>IF(ISBLANK(C374),"",IF(Modélisation!$B$3="Oui",IF(D374=Liste!$F$2,0%,VLOOKUP(D374,Modélisation!$A$69:$B$86,2,FALSE)),""))</f>
        <v/>
      </c>
      <c r="H374" s="1" t="str">
        <f>IF(ISBLANK(C374),"",IF(Modélisation!$B$3="Oui",F374*(1-G374),F374))</f>
        <v/>
      </c>
    </row>
    <row r="375" spans="1:8" x14ac:dyDescent="0.35">
      <c r="A375" s="2">
        <v>374</v>
      </c>
      <c r="B375" s="36"/>
      <c r="C375" s="39"/>
      <c r="D375" s="37"/>
      <c r="E375" s="1" t="str">
        <f>IF(ISBLANK(C375),"",IF(Modélisation!$B$10=3,IF(C375&gt;=Modélisation!$B$19,Modélisation!$A$19,IF(C375&gt;=Modélisation!$B$18,Modélisation!$A$18,Modélisation!$A$17)),IF(Modélisation!$B$10=4,IF(C375&gt;=Modélisation!$B$20,Modélisation!$A$20,IF(C375&gt;=Modélisation!$B$19,Modélisation!$A$19,IF(C375&gt;=Modélisation!$B$18,Modélisation!$A$18,Modélisation!$A$17))),IF(Modélisation!$B$10=5,IF(C375&gt;=Modélisation!$B$21,Modélisation!$A$21,IF(C375&gt;=Modélisation!$B$20,Modélisation!$A$20,IF(C375&gt;=Modélisation!$B$19,Modélisation!$A$19,IF(C375&gt;=Modélisation!$B$18,Modélisation!$A$18,Modélisation!$A$17)))),IF(Modélisation!$B$10=6,IF(C375&gt;=Modélisation!$B$22,Modélisation!$A$22,IF(C375&gt;=Modélisation!$B$21,Modélisation!$A$21,IF(C375&gt;=Modélisation!$B$20,Modélisation!$A$20,IF(C375&gt;=Modélisation!$B$19,Modélisation!$A$19,IF(C375&gt;=Modélisation!$B$18,Modélisation!$A$18,Modélisation!$A$17))))),IF(Modélisation!$B$10=7,IF(C375&gt;=Modélisation!$B$23,Modélisation!$A$23,IF(C375&gt;=Modélisation!$B$22,Modélisation!$A$22,IF(C375&gt;=Modélisation!$B$21,Modélisation!$A$21,IF(C375&gt;=Modélisation!$B$20,Modélisation!$A$20,IF(C375&gt;=Modélisation!$B$19,Modélisation!$A$19,IF(C375&gt;=Modélisation!$B$18,Modélisation!$A$18,Modélisation!$A$17))))))))))))</f>
        <v/>
      </c>
      <c r="F375" s="1" t="str">
        <f>IF(ISBLANK(C375),"",VLOOKUP(E375,Modélisation!$A$17:$H$23,8,FALSE))</f>
        <v/>
      </c>
      <c r="G375" s="4" t="str">
        <f>IF(ISBLANK(C375),"",IF(Modélisation!$B$3="Oui",IF(D375=Liste!$F$2,0%,VLOOKUP(D375,Modélisation!$A$69:$B$86,2,FALSE)),""))</f>
        <v/>
      </c>
      <c r="H375" s="1" t="str">
        <f>IF(ISBLANK(C375),"",IF(Modélisation!$B$3="Oui",F375*(1-G375),F375))</f>
        <v/>
      </c>
    </row>
    <row r="376" spans="1:8" x14ac:dyDescent="0.35">
      <c r="A376" s="2">
        <v>375</v>
      </c>
      <c r="B376" s="36"/>
      <c r="C376" s="39"/>
      <c r="D376" s="37"/>
      <c r="E376" s="1" t="str">
        <f>IF(ISBLANK(C376),"",IF(Modélisation!$B$10=3,IF(C376&gt;=Modélisation!$B$19,Modélisation!$A$19,IF(C376&gt;=Modélisation!$B$18,Modélisation!$A$18,Modélisation!$A$17)),IF(Modélisation!$B$10=4,IF(C376&gt;=Modélisation!$B$20,Modélisation!$A$20,IF(C376&gt;=Modélisation!$B$19,Modélisation!$A$19,IF(C376&gt;=Modélisation!$B$18,Modélisation!$A$18,Modélisation!$A$17))),IF(Modélisation!$B$10=5,IF(C376&gt;=Modélisation!$B$21,Modélisation!$A$21,IF(C376&gt;=Modélisation!$B$20,Modélisation!$A$20,IF(C376&gt;=Modélisation!$B$19,Modélisation!$A$19,IF(C376&gt;=Modélisation!$B$18,Modélisation!$A$18,Modélisation!$A$17)))),IF(Modélisation!$B$10=6,IF(C376&gt;=Modélisation!$B$22,Modélisation!$A$22,IF(C376&gt;=Modélisation!$B$21,Modélisation!$A$21,IF(C376&gt;=Modélisation!$B$20,Modélisation!$A$20,IF(C376&gt;=Modélisation!$B$19,Modélisation!$A$19,IF(C376&gt;=Modélisation!$B$18,Modélisation!$A$18,Modélisation!$A$17))))),IF(Modélisation!$B$10=7,IF(C376&gt;=Modélisation!$B$23,Modélisation!$A$23,IF(C376&gt;=Modélisation!$B$22,Modélisation!$A$22,IF(C376&gt;=Modélisation!$B$21,Modélisation!$A$21,IF(C376&gt;=Modélisation!$B$20,Modélisation!$A$20,IF(C376&gt;=Modélisation!$B$19,Modélisation!$A$19,IF(C376&gt;=Modélisation!$B$18,Modélisation!$A$18,Modélisation!$A$17))))))))))))</f>
        <v/>
      </c>
      <c r="F376" s="1" t="str">
        <f>IF(ISBLANK(C376),"",VLOOKUP(E376,Modélisation!$A$17:$H$23,8,FALSE))</f>
        <v/>
      </c>
      <c r="G376" s="4" t="str">
        <f>IF(ISBLANK(C376),"",IF(Modélisation!$B$3="Oui",IF(D376=Liste!$F$2,0%,VLOOKUP(D376,Modélisation!$A$69:$B$86,2,FALSE)),""))</f>
        <v/>
      </c>
      <c r="H376" s="1" t="str">
        <f>IF(ISBLANK(C376),"",IF(Modélisation!$B$3="Oui",F376*(1-G376),F376))</f>
        <v/>
      </c>
    </row>
    <row r="377" spans="1:8" x14ac:dyDescent="0.35">
      <c r="A377" s="2">
        <v>376</v>
      </c>
      <c r="B377" s="36"/>
      <c r="C377" s="39"/>
      <c r="D377" s="37"/>
      <c r="E377" s="1" t="str">
        <f>IF(ISBLANK(C377),"",IF(Modélisation!$B$10=3,IF(C377&gt;=Modélisation!$B$19,Modélisation!$A$19,IF(C377&gt;=Modélisation!$B$18,Modélisation!$A$18,Modélisation!$A$17)),IF(Modélisation!$B$10=4,IF(C377&gt;=Modélisation!$B$20,Modélisation!$A$20,IF(C377&gt;=Modélisation!$B$19,Modélisation!$A$19,IF(C377&gt;=Modélisation!$B$18,Modélisation!$A$18,Modélisation!$A$17))),IF(Modélisation!$B$10=5,IF(C377&gt;=Modélisation!$B$21,Modélisation!$A$21,IF(C377&gt;=Modélisation!$B$20,Modélisation!$A$20,IF(C377&gt;=Modélisation!$B$19,Modélisation!$A$19,IF(C377&gt;=Modélisation!$B$18,Modélisation!$A$18,Modélisation!$A$17)))),IF(Modélisation!$B$10=6,IF(C377&gt;=Modélisation!$B$22,Modélisation!$A$22,IF(C377&gt;=Modélisation!$B$21,Modélisation!$A$21,IF(C377&gt;=Modélisation!$B$20,Modélisation!$A$20,IF(C377&gt;=Modélisation!$B$19,Modélisation!$A$19,IF(C377&gt;=Modélisation!$B$18,Modélisation!$A$18,Modélisation!$A$17))))),IF(Modélisation!$B$10=7,IF(C377&gt;=Modélisation!$B$23,Modélisation!$A$23,IF(C377&gt;=Modélisation!$B$22,Modélisation!$A$22,IF(C377&gt;=Modélisation!$B$21,Modélisation!$A$21,IF(C377&gt;=Modélisation!$B$20,Modélisation!$A$20,IF(C377&gt;=Modélisation!$B$19,Modélisation!$A$19,IF(C377&gt;=Modélisation!$B$18,Modélisation!$A$18,Modélisation!$A$17))))))))))))</f>
        <v/>
      </c>
      <c r="F377" s="1" t="str">
        <f>IF(ISBLANK(C377),"",VLOOKUP(E377,Modélisation!$A$17:$H$23,8,FALSE))</f>
        <v/>
      </c>
      <c r="G377" s="4" t="str">
        <f>IF(ISBLANK(C377),"",IF(Modélisation!$B$3="Oui",IF(D377=Liste!$F$2,0%,VLOOKUP(D377,Modélisation!$A$69:$B$86,2,FALSE)),""))</f>
        <v/>
      </c>
      <c r="H377" s="1" t="str">
        <f>IF(ISBLANK(C377),"",IF(Modélisation!$B$3="Oui",F377*(1-G377),F377))</f>
        <v/>
      </c>
    </row>
    <row r="378" spans="1:8" x14ac:dyDescent="0.35">
      <c r="A378" s="2">
        <v>377</v>
      </c>
      <c r="B378" s="36"/>
      <c r="C378" s="39"/>
      <c r="D378" s="37"/>
      <c r="E378" s="1" t="str">
        <f>IF(ISBLANK(C378),"",IF(Modélisation!$B$10=3,IF(C378&gt;=Modélisation!$B$19,Modélisation!$A$19,IF(C378&gt;=Modélisation!$B$18,Modélisation!$A$18,Modélisation!$A$17)),IF(Modélisation!$B$10=4,IF(C378&gt;=Modélisation!$B$20,Modélisation!$A$20,IF(C378&gt;=Modélisation!$B$19,Modélisation!$A$19,IF(C378&gt;=Modélisation!$B$18,Modélisation!$A$18,Modélisation!$A$17))),IF(Modélisation!$B$10=5,IF(C378&gt;=Modélisation!$B$21,Modélisation!$A$21,IF(C378&gt;=Modélisation!$B$20,Modélisation!$A$20,IF(C378&gt;=Modélisation!$B$19,Modélisation!$A$19,IF(C378&gt;=Modélisation!$B$18,Modélisation!$A$18,Modélisation!$A$17)))),IF(Modélisation!$B$10=6,IF(C378&gt;=Modélisation!$B$22,Modélisation!$A$22,IF(C378&gt;=Modélisation!$B$21,Modélisation!$A$21,IF(C378&gt;=Modélisation!$B$20,Modélisation!$A$20,IF(C378&gt;=Modélisation!$B$19,Modélisation!$A$19,IF(C378&gt;=Modélisation!$B$18,Modélisation!$A$18,Modélisation!$A$17))))),IF(Modélisation!$B$10=7,IF(C378&gt;=Modélisation!$B$23,Modélisation!$A$23,IF(C378&gt;=Modélisation!$B$22,Modélisation!$A$22,IF(C378&gt;=Modélisation!$B$21,Modélisation!$A$21,IF(C378&gt;=Modélisation!$B$20,Modélisation!$A$20,IF(C378&gt;=Modélisation!$B$19,Modélisation!$A$19,IF(C378&gt;=Modélisation!$B$18,Modélisation!$A$18,Modélisation!$A$17))))))))))))</f>
        <v/>
      </c>
      <c r="F378" s="1" t="str">
        <f>IF(ISBLANK(C378),"",VLOOKUP(E378,Modélisation!$A$17:$H$23,8,FALSE))</f>
        <v/>
      </c>
      <c r="G378" s="4" t="str">
        <f>IF(ISBLANK(C378),"",IF(Modélisation!$B$3="Oui",IF(D378=Liste!$F$2,0%,VLOOKUP(D378,Modélisation!$A$69:$B$86,2,FALSE)),""))</f>
        <v/>
      </c>
      <c r="H378" s="1" t="str">
        <f>IF(ISBLANK(C378),"",IF(Modélisation!$B$3="Oui",F378*(1-G378),F378))</f>
        <v/>
      </c>
    </row>
    <row r="379" spans="1:8" x14ac:dyDescent="0.35">
      <c r="A379" s="2">
        <v>378</v>
      </c>
      <c r="B379" s="36"/>
      <c r="C379" s="39"/>
      <c r="D379" s="37"/>
      <c r="E379" s="1" t="str">
        <f>IF(ISBLANK(C379),"",IF(Modélisation!$B$10=3,IF(C379&gt;=Modélisation!$B$19,Modélisation!$A$19,IF(C379&gt;=Modélisation!$B$18,Modélisation!$A$18,Modélisation!$A$17)),IF(Modélisation!$B$10=4,IF(C379&gt;=Modélisation!$B$20,Modélisation!$A$20,IF(C379&gt;=Modélisation!$B$19,Modélisation!$A$19,IF(C379&gt;=Modélisation!$B$18,Modélisation!$A$18,Modélisation!$A$17))),IF(Modélisation!$B$10=5,IF(C379&gt;=Modélisation!$B$21,Modélisation!$A$21,IF(C379&gt;=Modélisation!$B$20,Modélisation!$A$20,IF(C379&gt;=Modélisation!$B$19,Modélisation!$A$19,IF(C379&gt;=Modélisation!$B$18,Modélisation!$A$18,Modélisation!$A$17)))),IF(Modélisation!$B$10=6,IF(C379&gt;=Modélisation!$B$22,Modélisation!$A$22,IF(C379&gt;=Modélisation!$B$21,Modélisation!$A$21,IF(C379&gt;=Modélisation!$B$20,Modélisation!$A$20,IF(C379&gt;=Modélisation!$B$19,Modélisation!$A$19,IF(C379&gt;=Modélisation!$B$18,Modélisation!$A$18,Modélisation!$A$17))))),IF(Modélisation!$B$10=7,IF(C379&gt;=Modélisation!$B$23,Modélisation!$A$23,IF(C379&gt;=Modélisation!$B$22,Modélisation!$A$22,IF(C379&gt;=Modélisation!$B$21,Modélisation!$A$21,IF(C379&gt;=Modélisation!$B$20,Modélisation!$A$20,IF(C379&gt;=Modélisation!$B$19,Modélisation!$A$19,IF(C379&gt;=Modélisation!$B$18,Modélisation!$A$18,Modélisation!$A$17))))))))))))</f>
        <v/>
      </c>
      <c r="F379" s="1" t="str">
        <f>IF(ISBLANK(C379),"",VLOOKUP(E379,Modélisation!$A$17:$H$23,8,FALSE))</f>
        <v/>
      </c>
      <c r="G379" s="4" t="str">
        <f>IF(ISBLANK(C379),"",IF(Modélisation!$B$3="Oui",IF(D379=Liste!$F$2,0%,VLOOKUP(D379,Modélisation!$A$69:$B$86,2,FALSE)),""))</f>
        <v/>
      </c>
      <c r="H379" s="1" t="str">
        <f>IF(ISBLANK(C379),"",IF(Modélisation!$B$3="Oui",F379*(1-G379),F379))</f>
        <v/>
      </c>
    </row>
    <row r="380" spans="1:8" x14ac:dyDescent="0.35">
      <c r="A380" s="2">
        <v>379</v>
      </c>
      <c r="B380" s="36"/>
      <c r="C380" s="39"/>
      <c r="D380" s="37"/>
      <c r="E380" s="1" t="str">
        <f>IF(ISBLANK(C380),"",IF(Modélisation!$B$10=3,IF(C380&gt;=Modélisation!$B$19,Modélisation!$A$19,IF(C380&gt;=Modélisation!$B$18,Modélisation!$A$18,Modélisation!$A$17)),IF(Modélisation!$B$10=4,IF(C380&gt;=Modélisation!$B$20,Modélisation!$A$20,IF(C380&gt;=Modélisation!$B$19,Modélisation!$A$19,IF(C380&gt;=Modélisation!$B$18,Modélisation!$A$18,Modélisation!$A$17))),IF(Modélisation!$B$10=5,IF(C380&gt;=Modélisation!$B$21,Modélisation!$A$21,IF(C380&gt;=Modélisation!$B$20,Modélisation!$A$20,IF(C380&gt;=Modélisation!$B$19,Modélisation!$A$19,IF(C380&gt;=Modélisation!$B$18,Modélisation!$A$18,Modélisation!$A$17)))),IF(Modélisation!$B$10=6,IF(C380&gt;=Modélisation!$B$22,Modélisation!$A$22,IF(C380&gt;=Modélisation!$B$21,Modélisation!$A$21,IF(C380&gt;=Modélisation!$B$20,Modélisation!$A$20,IF(C380&gt;=Modélisation!$B$19,Modélisation!$A$19,IF(C380&gt;=Modélisation!$B$18,Modélisation!$A$18,Modélisation!$A$17))))),IF(Modélisation!$B$10=7,IF(C380&gt;=Modélisation!$B$23,Modélisation!$A$23,IF(C380&gt;=Modélisation!$B$22,Modélisation!$A$22,IF(C380&gt;=Modélisation!$B$21,Modélisation!$A$21,IF(C380&gt;=Modélisation!$B$20,Modélisation!$A$20,IF(C380&gt;=Modélisation!$B$19,Modélisation!$A$19,IF(C380&gt;=Modélisation!$B$18,Modélisation!$A$18,Modélisation!$A$17))))))))))))</f>
        <v/>
      </c>
      <c r="F380" s="1" t="str">
        <f>IF(ISBLANK(C380),"",VLOOKUP(E380,Modélisation!$A$17:$H$23,8,FALSE))</f>
        <v/>
      </c>
      <c r="G380" s="4" t="str">
        <f>IF(ISBLANK(C380),"",IF(Modélisation!$B$3="Oui",IF(D380=Liste!$F$2,0%,VLOOKUP(D380,Modélisation!$A$69:$B$86,2,FALSE)),""))</f>
        <v/>
      </c>
      <c r="H380" s="1" t="str">
        <f>IF(ISBLANK(C380),"",IF(Modélisation!$B$3="Oui",F380*(1-G380),F380))</f>
        <v/>
      </c>
    </row>
    <row r="381" spans="1:8" x14ac:dyDescent="0.35">
      <c r="A381" s="2">
        <v>380</v>
      </c>
      <c r="B381" s="36"/>
      <c r="C381" s="39"/>
      <c r="D381" s="37"/>
      <c r="E381" s="1" t="str">
        <f>IF(ISBLANK(C381),"",IF(Modélisation!$B$10=3,IF(C381&gt;=Modélisation!$B$19,Modélisation!$A$19,IF(C381&gt;=Modélisation!$B$18,Modélisation!$A$18,Modélisation!$A$17)),IF(Modélisation!$B$10=4,IF(C381&gt;=Modélisation!$B$20,Modélisation!$A$20,IF(C381&gt;=Modélisation!$B$19,Modélisation!$A$19,IF(C381&gt;=Modélisation!$B$18,Modélisation!$A$18,Modélisation!$A$17))),IF(Modélisation!$B$10=5,IF(C381&gt;=Modélisation!$B$21,Modélisation!$A$21,IF(C381&gt;=Modélisation!$B$20,Modélisation!$A$20,IF(C381&gt;=Modélisation!$B$19,Modélisation!$A$19,IF(C381&gt;=Modélisation!$B$18,Modélisation!$A$18,Modélisation!$A$17)))),IF(Modélisation!$B$10=6,IF(C381&gt;=Modélisation!$B$22,Modélisation!$A$22,IF(C381&gt;=Modélisation!$B$21,Modélisation!$A$21,IF(C381&gt;=Modélisation!$B$20,Modélisation!$A$20,IF(C381&gt;=Modélisation!$B$19,Modélisation!$A$19,IF(C381&gt;=Modélisation!$B$18,Modélisation!$A$18,Modélisation!$A$17))))),IF(Modélisation!$B$10=7,IF(C381&gt;=Modélisation!$B$23,Modélisation!$A$23,IF(C381&gt;=Modélisation!$B$22,Modélisation!$A$22,IF(C381&gt;=Modélisation!$B$21,Modélisation!$A$21,IF(C381&gt;=Modélisation!$B$20,Modélisation!$A$20,IF(C381&gt;=Modélisation!$B$19,Modélisation!$A$19,IF(C381&gt;=Modélisation!$B$18,Modélisation!$A$18,Modélisation!$A$17))))))))))))</f>
        <v/>
      </c>
      <c r="F381" s="1" t="str">
        <f>IF(ISBLANK(C381),"",VLOOKUP(E381,Modélisation!$A$17:$H$23,8,FALSE))</f>
        <v/>
      </c>
      <c r="G381" s="4" t="str">
        <f>IF(ISBLANK(C381),"",IF(Modélisation!$B$3="Oui",IF(D381=Liste!$F$2,0%,VLOOKUP(D381,Modélisation!$A$69:$B$86,2,FALSE)),""))</f>
        <v/>
      </c>
      <c r="H381" s="1" t="str">
        <f>IF(ISBLANK(C381),"",IF(Modélisation!$B$3="Oui",F381*(1-G381),F381))</f>
        <v/>
      </c>
    </row>
    <row r="382" spans="1:8" x14ac:dyDescent="0.35">
      <c r="A382" s="2">
        <v>381</v>
      </c>
      <c r="B382" s="36"/>
      <c r="C382" s="39"/>
      <c r="D382" s="37"/>
      <c r="E382" s="1" t="str">
        <f>IF(ISBLANK(C382),"",IF(Modélisation!$B$10=3,IF(C382&gt;=Modélisation!$B$19,Modélisation!$A$19,IF(C382&gt;=Modélisation!$B$18,Modélisation!$A$18,Modélisation!$A$17)),IF(Modélisation!$B$10=4,IF(C382&gt;=Modélisation!$B$20,Modélisation!$A$20,IF(C382&gt;=Modélisation!$B$19,Modélisation!$A$19,IF(C382&gt;=Modélisation!$B$18,Modélisation!$A$18,Modélisation!$A$17))),IF(Modélisation!$B$10=5,IF(C382&gt;=Modélisation!$B$21,Modélisation!$A$21,IF(C382&gt;=Modélisation!$B$20,Modélisation!$A$20,IF(C382&gt;=Modélisation!$B$19,Modélisation!$A$19,IF(C382&gt;=Modélisation!$B$18,Modélisation!$A$18,Modélisation!$A$17)))),IF(Modélisation!$B$10=6,IF(C382&gt;=Modélisation!$B$22,Modélisation!$A$22,IF(C382&gt;=Modélisation!$B$21,Modélisation!$A$21,IF(C382&gt;=Modélisation!$B$20,Modélisation!$A$20,IF(C382&gt;=Modélisation!$B$19,Modélisation!$A$19,IF(C382&gt;=Modélisation!$B$18,Modélisation!$A$18,Modélisation!$A$17))))),IF(Modélisation!$B$10=7,IF(C382&gt;=Modélisation!$B$23,Modélisation!$A$23,IF(C382&gt;=Modélisation!$B$22,Modélisation!$A$22,IF(C382&gt;=Modélisation!$B$21,Modélisation!$A$21,IF(C382&gt;=Modélisation!$B$20,Modélisation!$A$20,IF(C382&gt;=Modélisation!$B$19,Modélisation!$A$19,IF(C382&gt;=Modélisation!$B$18,Modélisation!$A$18,Modélisation!$A$17))))))))))))</f>
        <v/>
      </c>
      <c r="F382" s="1" t="str">
        <f>IF(ISBLANK(C382),"",VLOOKUP(E382,Modélisation!$A$17:$H$23,8,FALSE))</f>
        <v/>
      </c>
      <c r="G382" s="4" t="str">
        <f>IF(ISBLANK(C382),"",IF(Modélisation!$B$3="Oui",IF(D382=Liste!$F$2,0%,VLOOKUP(D382,Modélisation!$A$69:$B$86,2,FALSE)),""))</f>
        <v/>
      </c>
      <c r="H382" s="1" t="str">
        <f>IF(ISBLANK(C382),"",IF(Modélisation!$B$3="Oui",F382*(1-G382),F382))</f>
        <v/>
      </c>
    </row>
    <row r="383" spans="1:8" x14ac:dyDescent="0.35">
      <c r="A383" s="2">
        <v>382</v>
      </c>
      <c r="B383" s="36"/>
      <c r="C383" s="39"/>
      <c r="D383" s="37"/>
      <c r="E383" s="1" t="str">
        <f>IF(ISBLANK(C383),"",IF(Modélisation!$B$10=3,IF(C383&gt;=Modélisation!$B$19,Modélisation!$A$19,IF(C383&gt;=Modélisation!$B$18,Modélisation!$A$18,Modélisation!$A$17)),IF(Modélisation!$B$10=4,IF(C383&gt;=Modélisation!$B$20,Modélisation!$A$20,IF(C383&gt;=Modélisation!$B$19,Modélisation!$A$19,IF(C383&gt;=Modélisation!$B$18,Modélisation!$A$18,Modélisation!$A$17))),IF(Modélisation!$B$10=5,IF(C383&gt;=Modélisation!$B$21,Modélisation!$A$21,IF(C383&gt;=Modélisation!$B$20,Modélisation!$A$20,IF(C383&gt;=Modélisation!$B$19,Modélisation!$A$19,IF(C383&gt;=Modélisation!$B$18,Modélisation!$A$18,Modélisation!$A$17)))),IF(Modélisation!$B$10=6,IF(C383&gt;=Modélisation!$B$22,Modélisation!$A$22,IF(C383&gt;=Modélisation!$B$21,Modélisation!$A$21,IF(C383&gt;=Modélisation!$B$20,Modélisation!$A$20,IF(C383&gt;=Modélisation!$B$19,Modélisation!$A$19,IF(C383&gt;=Modélisation!$B$18,Modélisation!$A$18,Modélisation!$A$17))))),IF(Modélisation!$B$10=7,IF(C383&gt;=Modélisation!$B$23,Modélisation!$A$23,IF(C383&gt;=Modélisation!$B$22,Modélisation!$A$22,IF(C383&gt;=Modélisation!$B$21,Modélisation!$A$21,IF(C383&gt;=Modélisation!$B$20,Modélisation!$A$20,IF(C383&gt;=Modélisation!$B$19,Modélisation!$A$19,IF(C383&gt;=Modélisation!$B$18,Modélisation!$A$18,Modélisation!$A$17))))))))))))</f>
        <v/>
      </c>
      <c r="F383" s="1" t="str">
        <f>IF(ISBLANK(C383),"",VLOOKUP(E383,Modélisation!$A$17:$H$23,8,FALSE))</f>
        <v/>
      </c>
      <c r="G383" s="4" t="str">
        <f>IF(ISBLANK(C383),"",IF(Modélisation!$B$3="Oui",IF(D383=Liste!$F$2,0%,VLOOKUP(D383,Modélisation!$A$69:$B$86,2,FALSE)),""))</f>
        <v/>
      </c>
      <c r="H383" s="1" t="str">
        <f>IF(ISBLANK(C383),"",IF(Modélisation!$B$3="Oui",F383*(1-G383),F383))</f>
        <v/>
      </c>
    </row>
    <row r="384" spans="1:8" x14ac:dyDescent="0.35">
      <c r="A384" s="2">
        <v>383</v>
      </c>
      <c r="B384" s="36"/>
      <c r="C384" s="39"/>
      <c r="D384" s="37"/>
      <c r="E384" s="1" t="str">
        <f>IF(ISBLANK(C384),"",IF(Modélisation!$B$10=3,IF(C384&gt;=Modélisation!$B$19,Modélisation!$A$19,IF(C384&gt;=Modélisation!$B$18,Modélisation!$A$18,Modélisation!$A$17)),IF(Modélisation!$B$10=4,IF(C384&gt;=Modélisation!$B$20,Modélisation!$A$20,IF(C384&gt;=Modélisation!$B$19,Modélisation!$A$19,IF(C384&gt;=Modélisation!$B$18,Modélisation!$A$18,Modélisation!$A$17))),IF(Modélisation!$B$10=5,IF(C384&gt;=Modélisation!$B$21,Modélisation!$A$21,IF(C384&gt;=Modélisation!$B$20,Modélisation!$A$20,IF(C384&gt;=Modélisation!$B$19,Modélisation!$A$19,IF(C384&gt;=Modélisation!$B$18,Modélisation!$A$18,Modélisation!$A$17)))),IF(Modélisation!$B$10=6,IF(C384&gt;=Modélisation!$B$22,Modélisation!$A$22,IF(C384&gt;=Modélisation!$B$21,Modélisation!$A$21,IF(C384&gt;=Modélisation!$B$20,Modélisation!$A$20,IF(C384&gt;=Modélisation!$B$19,Modélisation!$A$19,IF(C384&gt;=Modélisation!$B$18,Modélisation!$A$18,Modélisation!$A$17))))),IF(Modélisation!$B$10=7,IF(C384&gt;=Modélisation!$B$23,Modélisation!$A$23,IF(C384&gt;=Modélisation!$B$22,Modélisation!$A$22,IF(C384&gt;=Modélisation!$B$21,Modélisation!$A$21,IF(C384&gt;=Modélisation!$B$20,Modélisation!$A$20,IF(C384&gt;=Modélisation!$B$19,Modélisation!$A$19,IF(C384&gt;=Modélisation!$B$18,Modélisation!$A$18,Modélisation!$A$17))))))))))))</f>
        <v/>
      </c>
      <c r="F384" s="1" t="str">
        <f>IF(ISBLANK(C384),"",VLOOKUP(E384,Modélisation!$A$17:$H$23,8,FALSE))</f>
        <v/>
      </c>
      <c r="G384" s="4" t="str">
        <f>IF(ISBLANK(C384),"",IF(Modélisation!$B$3="Oui",IF(D384=Liste!$F$2,0%,VLOOKUP(D384,Modélisation!$A$69:$B$86,2,FALSE)),""))</f>
        <v/>
      </c>
      <c r="H384" s="1" t="str">
        <f>IF(ISBLANK(C384),"",IF(Modélisation!$B$3="Oui",F384*(1-G384),F384))</f>
        <v/>
      </c>
    </row>
    <row r="385" spans="1:8" x14ac:dyDescent="0.35">
      <c r="A385" s="2">
        <v>384</v>
      </c>
      <c r="B385" s="36"/>
      <c r="C385" s="39"/>
      <c r="D385" s="37"/>
      <c r="E385" s="1" t="str">
        <f>IF(ISBLANK(C385),"",IF(Modélisation!$B$10=3,IF(C385&gt;=Modélisation!$B$19,Modélisation!$A$19,IF(C385&gt;=Modélisation!$B$18,Modélisation!$A$18,Modélisation!$A$17)),IF(Modélisation!$B$10=4,IF(C385&gt;=Modélisation!$B$20,Modélisation!$A$20,IF(C385&gt;=Modélisation!$B$19,Modélisation!$A$19,IF(C385&gt;=Modélisation!$B$18,Modélisation!$A$18,Modélisation!$A$17))),IF(Modélisation!$B$10=5,IF(C385&gt;=Modélisation!$B$21,Modélisation!$A$21,IF(C385&gt;=Modélisation!$B$20,Modélisation!$A$20,IF(C385&gt;=Modélisation!$B$19,Modélisation!$A$19,IF(C385&gt;=Modélisation!$B$18,Modélisation!$A$18,Modélisation!$A$17)))),IF(Modélisation!$B$10=6,IF(C385&gt;=Modélisation!$B$22,Modélisation!$A$22,IF(C385&gt;=Modélisation!$B$21,Modélisation!$A$21,IF(C385&gt;=Modélisation!$B$20,Modélisation!$A$20,IF(C385&gt;=Modélisation!$B$19,Modélisation!$A$19,IF(C385&gt;=Modélisation!$B$18,Modélisation!$A$18,Modélisation!$A$17))))),IF(Modélisation!$B$10=7,IF(C385&gt;=Modélisation!$B$23,Modélisation!$A$23,IF(C385&gt;=Modélisation!$B$22,Modélisation!$A$22,IF(C385&gt;=Modélisation!$B$21,Modélisation!$A$21,IF(C385&gt;=Modélisation!$B$20,Modélisation!$A$20,IF(C385&gt;=Modélisation!$B$19,Modélisation!$A$19,IF(C385&gt;=Modélisation!$B$18,Modélisation!$A$18,Modélisation!$A$17))))))))))))</f>
        <v/>
      </c>
      <c r="F385" s="1" t="str">
        <f>IF(ISBLANK(C385),"",VLOOKUP(E385,Modélisation!$A$17:$H$23,8,FALSE))</f>
        <v/>
      </c>
      <c r="G385" s="4" t="str">
        <f>IF(ISBLANK(C385),"",IF(Modélisation!$B$3="Oui",IF(D385=Liste!$F$2,0%,VLOOKUP(D385,Modélisation!$A$69:$B$86,2,FALSE)),""))</f>
        <v/>
      </c>
      <c r="H385" s="1" t="str">
        <f>IF(ISBLANK(C385),"",IF(Modélisation!$B$3="Oui",F385*(1-G385),F385))</f>
        <v/>
      </c>
    </row>
    <row r="386" spans="1:8" x14ac:dyDescent="0.35">
      <c r="A386" s="2">
        <v>385</v>
      </c>
      <c r="B386" s="36"/>
      <c r="C386" s="39"/>
      <c r="D386" s="37"/>
      <c r="E386" s="1" t="str">
        <f>IF(ISBLANK(C386),"",IF(Modélisation!$B$10=3,IF(C386&gt;=Modélisation!$B$19,Modélisation!$A$19,IF(C386&gt;=Modélisation!$B$18,Modélisation!$A$18,Modélisation!$A$17)),IF(Modélisation!$B$10=4,IF(C386&gt;=Modélisation!$B$20,Modélisation!$A$20,IF(C386&gt;=Modélisation!$B$19,Modélisation!$A$19,IF(C386&gt;=Modélisation!$B$18,Modélisation!$A$18,Modélisation!$A$17))),IF(Modélisation!$B$10=5,IF(C386&gt;=Modélisation!$B$21,Modélisation!$A$21,IF(C386&gt;=Modélisation!$B$20,Modélisation!$A$20,IF(C386&gt;=Modélisation!$B$19,Modélisation!$A$19,IF(C386&gt;=Modélisation!$B$18,Modélisation!$A$18,Modélisation!$A$17)))),IF(Modélisation!$B$10=6,IF(C386&gt;=Modélisation!$B$22,Modélisation!$A$22,IF(C386&gt;=Modélisation!$B$21,Modélisation!$A$21,IF(C386&gt;=Modélisation!$B$20,Modélisation!$A$20,IF(C386&gt;=Modélisation!$B$19,Modélisation!$A$19,IF(C386&gt;=Modélisation!$B$18,Modélisation!$A$18,Modélisation!$A$17))))),IF(Modélisation!$B$10=7,IF(C386&gt;=Modélisation!$B$23,Modélisation!$A$23,IF(C386&gt;=Modélisation!$B$22,Modélisation!$A$22,IF(C386&gt;=Modélisation!$B$21,Modélisation!$A$21,IF(C386&gt;=Modélisation!$B$20,Modélisation!$A$20,IF(C386&gt;=Modélisation!$B$19,Modélisation!$A$19,IF(C386&gt;=Modélisation!$B$18,Modélisation!$A$18,Modélisation!$A$17))))))))))))</f>
        <v/>
      </c>
      <c r="F386" s="1" t="str">
        <f>IF(ISBLANK(C386),"",VLOOKUP(E386,Modélisation!$A$17:$H$23,8,FALSE))</f>
        <v/>
      </c>
      <c r="G386" s="4" t="str">
        <f>IF(ISBLANK(C386),"",IF(Modélisation!$B$3="Oui",IF(D386=Liste!$F$2,0%,VLOOKUP(D386,Modélisation!$A$69:$B$86,2,FALSE)),""))</f>
        <v/>
      </c>
      <c r="H386" s="1" t="str">
        <f>IF(ISBLANK(C386),"",IF(Modélisation!$B$3="Oui",F386*(1-G386),F386))</f>
        <v/>
      </c>
    </row>
    <row r="387" spans="1:8" x14ac:dyDescent="0.35">
      <c r="A387" s="2">
        <v>386</v>
      </c>
      <c r="B387" s="36"/>
      <c r="C387" s="39"/>
      <c r="D387" s="37"/>
      <c r="E387" s="1" t="str">
        <f>IF(ISBLANK(C387),"",IF(Modélisation!$B$10=3,IF(C387&gt;=Modélisation!$B$19,Modélisation!$A$19,IF(C387&gt;=Modélisation!$B$18,Modélisation!$A$18,Modélisation!$A$17)),IF(Modélisation!$B$10=4,IF(C387&gt;=Modélisation!$B$20,Modélisation!$A$20,IF(C387&gt;=Modélisation!$B$19,Modélisation!$A$19,IF(C387&gt;=Modélisation!$B$18,Modélisation!$A$18,Modélisation!$A$17))),IF(Modélisation!$B$10=5,IF(C387&gt;=Modélisation!$B$21,Modélisation!$A$21,IF(C387&gt;=Modélisation!$B$20,Modélisation!$A$20,IF(C387&gt;=Modélisation!$B$19,Modélisation!$A$19,IF(C387&gt;=Modélisation!$B$18,Modélisation!$A$18,Modélisation!$A$17)))),IF(Modélisation!$B$10=6,IF(C387&gt;=Modélisation!$B$22,Modélisation!$A$22,IF(C387&gt;=Modélisation!$B$21,Modélisation!$A$21,IF(C387&gt;=Modélisation!$B$20,Modélisation!$A$20,IF(C387&gt;=Modélisation!$B$19,Modélisation!$A$19,IF(C387&gt;=Modélisation!$B$18,Modélisation!$A$18,Modélisation!$A$17))))),IF(Modélisation!$B$10=7,IF(C387&gt;=Modélisation!$B$23,Modélisation!$A$23,IF(C387&gt;=Modélisation!$B$22,Modélisation!$A$22,IF(C387&gt;=Modélisation!$B$21,Modélisation!$A$21,IF(C387&gt;=Modélisation!$B$20,Modélisation!$A$20,IF(C387&gt;=Modélisation!$B$19,Modélisation!$A$19,IF(C387&gt;=Modélisation!$B$18,Modélisation!$A$18,Modélisation!$A$17))))))))))))</f>
        <v/>
      </c>
      <c r="F387" s="1" t="str">
        <f>IF(ISBLANK(C387),"",VLOOKUP(E387,Modélisation!$A$17:$H$23,8,FALSE))</f>
        <v/>
      </c>
      <c r="G387" s="4" t="str">
        <f>IF(ISBLANK(C387),"",IF(Modélisation!$B$3="Oui",IF(D387=Liste!$F$2,0%,VLOOKUP(D387,Modélisation!$A$69:$B$86,2,FALSE)),""))</f>
        <v/>
      </c>
      <c r="H387" s="1" t="str">
        <f>IF(ISBLANK(C387),"",IF(Modélisation!$B$3="Oui",F387*(1-G387),F387))</f>
        <v/>
      </c>
    </row>
    <row r="388" spans="1:8" x14ac:dyDescent="0.35">
      <c r="A388" s="2">
        <v>387</v>
      </c>
      <c r="B388" s="36"/>
      <c r="C388" s="39"/>
      <c r="D388" s="37"/>
      <c r="E388" s="1" t="str">
        <f>IF(ISBLANK(C388),"",IF(Modélisation!$B$10=3,IF(C388&gt;=Modélisation!$B$19,Modélisation!$A$19,IF(C388&gt;=Modélisation!$B$18,Modélisation!$A$18,Modélisation!$A$17)),IF(Modélisation!$B$10=4,IF(C388&gt;=Modélisation!$B$20,Modélisation!$A$20,IF(C388&gt;=Modélisation!$B$19,Modélisation!$A$19,IF(C388&gt;=Modélisation!$B$18,Modélisation!$A$18,Modélisation!$A$17))),IF(Modélisation!$B$10=5,IF(C388&gt;=Modélisation!$B$21,Modélisation!$A$21,IF(C388&gt;=Modélisation!$B$20,Modélisation!$A$20,IF(C388&gt;=Modélisation!$B$19,Modélisation!$A$19,IF(C388&gt;=Modélisation!$B$18,Modélisation!$A$18,Modélisation!$A$17)))),IF(Modélisation!$B$10=6,IF(C388&gt;=Modélisation!$B$22,Modélisation!$A$22,IF(C388&gt;=Modélisation!$B$21,Modélisation!$A$21,IF(C388&gt;=Modélisation!$B$20,Modélisation!$A$20,IF(C388&gt;=Modélisation!$B$19,Modélisation!$A$19,IF(C388&gt;=Modélisation!$B$18,Modélisation!$A$18,Modélisation!$A$17))))),IF(Modélisation!$B$10=7,IF(C388&gt;=Modélisation!$B$23,Modélisation!$A$23,IF(C388&gt;=Modélisation!$B$22,Modélisation!$A$22,IF(C388&gt;=Modélisation!$B$21,Modélisation!$A$21,IF(C388&gt;=Modélisation!$B$20,Modélisation!$A$20,IF(C388&gt;=Modélisation!$B$19,Modélisation!$A$19,IF(C388&gt;=Modélisation!$B$18,Modélisation!$A$18,Modélisation!$A$17))))))))))))</f>
        <v/>
      </c>
      <c r="F388" s="1" t="str">
        <f>IF(ISBLANK(C388),"",VLOOKUP(E388,Modélisation!$A$17:$H$23,8,FALSE))</f>
        <v/>
      </c>
      <c r="G388" s="4" t="str">
        <f>IF(ISBLANK(C388),"",IF(Modélisation!$B$3="Oui",IF(D388=Liste!$F$2,0%,VLOOKUP(D388,Modélisation!$A$69:$B$86,2,FALSE)),""))</f>
        <v/>
      </c>
      <c r="H388" s="1" t="str">
        <f>IF(ISBLANK(C388),"",IF(Modélisation!$B$3="Oui",F388*(1-G388),F388))</f>
        <v/>
      </c>
    </row>
    <row r="389" spans="1:8" x14ac:dyDescent="0.35">
      <c r="A389" s="2">
        <v>388</v>
      </c>
      <c r="B389" s="36"/>
      <c r="C389" s="39"/>
      <c r="D389" s="37"/>
      <c r="E389" s="1" t="str">
        <f>IF(ISBLANK(C389),"",IF(Modélisation!$B$10=3,IF(C389&gt;=Modélisation!$B$19,Modélisation!$A$19,IF(C389&gt;=Modélisation!$B$18,Modélisation!$A$18,Modélisation!$A$17)),IF(Modélisation!$B$10=4,IF(C389&gt;=Modélisation!$B$20,Modélisation!$A$20,IF(C389&gt;=Modélisation!$B$19,Modélisation!$A$19,IF(C389&gt;=Modélisation!$B$18,Modélisation!$A$18,Modélisation!$A$17))),IF(Modélisation!$B$10=5,IF(C389&gt;=Modélisation!$B$21,Modélisation!$A$21,IF(C389&gt;=Modélisation!$B$20,Modélisation!$A$20,IF(C389&gt;=Modélisation!$B$19,Modélisation!$A$19,IF(C389&gt;=Modélisation!$B$18,Modélisation!$A$18,Modélisation!$A$17)))),IF(Modélisation!$B$10=6,IF(C389&gt;=Modélisation!$B$22,Modélisation!$A$22,IF(C389&gt;=Modélisation!$B$21,Modélisation!$A$21,IF(C389&gt;=Modélisation!$B$20,Modélisation!$A$20,IF(C389&gt;=Modélisation!$B$19,Modélisation!$A$19,IF(C389&gt;=Modélisation!$B$18,Modélisation!$A$18,Modélisation!$A$17))))),IF(Modélisation!$B$10=7,IF(C389&gt;=Modélisation!$B$23,Modélisation!$A$23,IF(C389&gt;=Modélisation!$B$22,Modélisation!$A$22,IF(C389&gt;=Modélisation!$B$21,Modélisation!$A$21,IF(C389&gt;=Modélisation!$B$20,Modélisation!$A$20,IF(C389&gt;=Modélisation!$B$19,Modélisation!$A$19,IF(C389&gt;=Modélisation!$B$18,Modélisation!$A$18,Modélisation!$A$17))))))))))))</f>
        <v/>
      </c>
      <c r="F389" s="1" t="str">
        <f>IF(ISBLANK(C389),"",VLOOKUP(E389,Modélisation!$A$17:$H$23,8,FALSE))</f>
        <v/>
      </c>
      <c r="G389" s="4" t="str">
        <f>IF(ISBLANK(C389),"",IF(Modélisation!$B$3="Oui",IF(D389=Liste!$F$2,0%,VLOOKUP(D389,Modélisation!$A$69:$B$86,2,FALSE)),""))</f>
        <v/>
      </c>
      <c r="H389" s="1" t="str">
        <f>IF(ISBLANK(C389),"",IF(Modélisation!$B$3="Oui",F389*(1-G389),F389))</f>
        <v/>
      </c>
    </row>
    <row r="390" spans="1:8" x14ac:dyDescent="0.35">
      <c r="A390" s="2">
        <v>389</v>
      </c>
      <c r="B390" s="36"/>
      <c r="C390" s="39"/>
      <c r="D390" s="37"/>
      <c r="E390" s="1" t="str">
        <f>IF(ISBLANK(C390),"",IF(Modélisation!$B$10=3,IF(C390&gt;=Modélisation!$B$19,Modélisation!$A$19,IF(C390&gt;=Modélisation!$B$18,Modélisation!$A$18,Modélisation!$A$17)),IF(Modélisation!$B$10=4,IF(C390&gt;=Modélisation!$B$20,Modélisation!$A$20,IF(C390&gt;=Modélisation!$B$19,Modélisation!$A$19,IF(C390&gt;=Modélisation!$B$18,Modélisation!$A$18,Modélisation!$A$17))),IF(Modélisation!$B$10=5,IF(C390&gt;=Modélisation!$B$21,Modélisation!$A$21,IF(C390&gt;=Modélisation!$B$20,Modélisation!$A$20,IF(C390&gt;=Modélisation!$B$19,Modélisation!$A$19,IF(C390&gt;=Modélisation!$B$18,Modélisation!$A$18,Modélisation!$A$17)))),IF(Modélisation!$B$10=6,IF(C390&gt;=Modélisation!$B$22,Modélisation!$A$22,IF(C390&gt;=Modélisation!$B$21,Modélisation!$A$21,IF(C390&gt;=Modélisation!$B$20,Modélisation!$A$20,IF(C390&gt;=Modélisation!$B$19,Modélisation!$A$19,IF(C390&gt;=Modélisation!$B$18,Modélisation!$A$18,Modélisation!$A$17))))),IF(Modélisation!$B$10=7,IF(C390&gt;=Modélisation!$B$23,Modélisation!$A$23,IF(C390&gt;=Modélisation!$B$22,Modélisation!$A$22,IF(C390&gt;=Modélisation!$B$21,Modélisation!$A$21,IF(C390&gt;=Modélisation!$B$20,Modélisation!$A$20,IF(C390&gt;=Modélisation!$B$19,Modélisation!$A$19,IF(C390&gt;=Modélisation!$B$18,Modélisation!$A$18,Modélisation!$A$17))))))))))))</f>
        <v/>
      </c>
      <c r="F390" s="1" t="str">
        <f>IF(ISBLANK(C390),"",VLOOKUP(E390,Modélisation!$A$17:$H$23,8,FALSE))</f>
        <v/>
      </c>
      <c r="G390" s="4" t="str">
        <f>IF(ISBLANK(C390),"",IF(Modélisation!$B$3="Oui",IF(D390=Liste!$F$2,0%,VLOOKUP(D390,Modélisation!$A$69:$B$86,2,FALSE)),""))</f>
        <v/>
      </c>
      <c r="H390" s="1" t="str">
        <f>IF(ISBLANK(C390),"",IF(Modélisation!$B$3="Oui",F390*(1-G390),F390))</f>
        <v/>
      </c>
    </row>
    <row r="391" spans="1:8" x14ac:dyDescent="0.35">
      <c r="A391" s="2">
        <v>390</v>
      </c>
      <c r="B391" s="36"/>
      <c r="C391" s="39"/>
      <c r="D391" s="37"/>
      <c r="E391" s="1" t="str">
        <f>IF(ISBLANK(C391),"",IF(Modélisation!$B$10=3,IF(C391&gt;=Modélisation!$B$19,Modélisation!$A$19,IF(C391&gt;=Modélisation!$B$18,Modélisation!$A$18,Modélisation!$A$17)),IF(Modélisation!$B$10=4,IF(C391&gt;=Modélisation!$B$20,Modélisation!$A$20,IF(C391&gt;=Modélisation!$B$19,Modélisation!$A$19,IF(C391&gt;=Modélisation!$B$18,Modélisation!$A$18,Modélisation!$A$17))),IF(Modélisation!$B$10=5,IF(C391&gt;=Modélisation!$B$21,Modélisation!$A$21,IF(C391&gt;=Modélisation!$B$20,Modélisation!$A$20,IF(C391&gt;=Modélisation!$B$19,Modélisation!$A$19,IF(C391&gt;=Modélisation!$B$18,Modélisation!$A$18,Modélisation!$A$17)))),IF(Modélisation!$B$10=6,IF(C391&gt;=Modélisation!$B$22,Modélisation!$A$22,IF(C391&gt;=Modélisation!$B$21,Modélisation!$A$21,IF(C391&gt;=Modélisation!$B$20,Modélisation!$A$20,IF(C391&gt;=Modélisation!$B$19,Modélisation!$A$19,IF(C391&gt;=Modélisation!$B$18,Modélisation!$A$18,Modélisation!$A$17))))),IF(Modélisation!$B$10=7,IF(C391&gt;=Modélisation!$B$23,Modélisation!$A$23,IF(C391&gt;=Modélisation!$B$22,Modélisation!$A$22,IF(C391&gt;=Modélisation!$B$21,Modélisation!$A$21,IF(C391&gt;=Modélisation!$B$20,Modélisation!$A$20,IF(C391&gt;=Modélisation!$B$19,Modélisation!$A$19,IF(C391&gt;=Modélisation!$B$18,Modélisation!$A$18,Modélisation!$A$17))))))))))))</f>
        <v/>
      </c>
      <c r="F391" s="1" t="str">
        <f>IF(ISBLANK(C391),"",VLOOKUP(E391,Modélisation!$A$17:$H$23,8,FALSE))</f>
        <v/>
      </c>
      <c r="G391" s="4" t="str">
        <f>IF(ISBLANK(C391),"",IF(Modélisation!$B$3="Oui",IF(D391=Liste!$F$2,0%,VLOOKUP(D391,Modélisation!$A$69:$B$86,2,FALSE)),""))</f>
        <v/>
      </c>
      <c r="H391" s="1" t="str">
        <f>IF(ISBLANK(C391),"",IF(Modélisation!$B$3="Oui",F391*(1-G391),F391))</f>
        <v/>
      </c>
    </row>
    <row r="392" spans="1:8" x14ac:dyDescent="0.35">
      <c r="A392" s="2">
        <v>391</v>
      </c>
      <c r="B392" s="36"/>
      <c r="C392" s="39"/>
      <c r="D392" s="37"/>
      <c r="E392" s="1" t="str">
        <f>IF(ISBLANK(C392),"",IF(Modélisation!$B$10=3,IF(C392&gt;=Modélisation!$B$19,Modélisation!$A$19,IF(C392&gt;=Modélisation!$B$18,Modélisation!$A$18,Modélisation!$A$17)),IF(Modélisation!$B$10=4,IF(C392&gt;=Modélisation!$B$20,Modélisation!$A$20,IF(C392&gt;=Modélisation!$B$19,Modélisation!$A$19,IF(C392&gt;=Modélisation!$B$18,Modélisation!$A$18,Modélisation!$A$17))),IF(Modélisation!$B$10=5,IF(C392&gt;=Modélisation!$B$21,Modélisation!$A$21,IF(C392&gt;=Modélisation!$B$20,Modélisation!$A$20,IF(C392&gt;=Modélisation!$B$19,Modélisation!$A$19,IF(C392&gt;=Modélisation!$B$18,Modélisation!$A$18,Modélisation!$A$17)))),IF(Modélisation!$B$10=6,IF(C392&gt;=Modélisation!$B$22,Modélisation!$A$22,IF(C392&gt;=Modélisation!$B$21,Modélisation!$A$21,IF(C392&gt;=Modélisation!$B$20,Modélisation!$A$20,IF(C392&gt;=Modélisation!$B$19,Modélisation!$A$19,IF(C392&gt;=Modélisation!$B$18,Modélisation!$A$18,Modélisation!$A$17))))),IF(Modélisation!$B$10=7,IF(C392&gt;=Modélisation!$B$23,Modélisation!$A$23,IF(C392&gt;=Modélisation!$B$22,Modélisation!$A$22,IF(C392&gt;=Modélisation!$B$21,Modélisation!$A$21,IF(C392&gt;=Modélisation!$B$20,Modélisation!$A$20,IF(C392&gt;=Modélisation!$B$19,Modélisation!$A$19,IF(C392&gt;=Modélisation!$B$18,Modélisation!$A$18,Modélisation!$A$17))))))))))))</f>
        <v/>
      </c>
      <c r="F392" s="1" t="str">
        <f>IF(ISBLANK(C392),"",VLOOKUP(E392,Modélisation!$A$17:$H$23,8,FALSE))</f>
        <v/>
      </c>
      <c r="G392" s="4" t="str">
        <f>IF(ISBLANK(C392),"",IF(Modélisation!$B$3="Oui",IF(D392=Liste!$F$2,0%,VLOOKUP(D392,Modélisation!$A$69:$B$86,2,FALSE)),""))</f>
        <v/>
      </c>
      <c r="H392" s="1" t="str">
        <f>IF(ISBLANK(C392),"",IF(Modélisation!$B$3="Oui",F392*(1-G392),F392))</f>
        <v/>
      </c>
    </row>
    <row r="393" spans="1:8" x14ac:dyDescent="0.35">
      <c r="A393" s="2">
        <v>392</v>
      </c>
      <c r="B393" s="36"/>
      <c r="C393" s="39"/>
      <c r="D393" s="37"/>
      <c r="E393" s="1" t="str">
        <f>IF(ISBLANK(C393),"",IF(Modélisation!$B$10=3,IF(C393&gt;=Modélisation!$B$19,Modélisation!$A$19,IF(C393&gt;=Modélisation!$B$18,Modélisation!$A$18,Modélisation!$A$17)),IF(Modélisation!$B$10=4,IF(C393&gt;=Modélisation!$B$20,Modélisation!$A$20,IF(C393&gt;=Modélisation!$B$19,Modélisation!$A$19,IF(C393&gt;=Modélisation!$B$18,Modélisation!$A$18,Modélisation!$A$17))),IF(Modélisation!$B$10=5,IF(C393&gt;=Modélisation!$B$21,Modélisation!$A$21,IF(C393&gt;=Modélisation!$B$20,Modélisation!$A$20,IF(C393&gt;=Modélisation!$B$19,Modélisation!$A$19,IF(C393&gt;=Modélisation!$B$18,Modélisation!$A$18,Modélisation!$A$17)))),IF(Modélisation!$B$10=6,IF(C393&gt;=Modélisation!$B$22,Modélisation!$A$22,IF(C393&gt;=Modélisation!$B$21,Modélisation!$A$21,IF(C393&gt;=Modélisation!$B$20,Modélisation!$A$20,IF(C393&gt;=Modélisation!$B$19,Modélisation!$A$19,IF(C393&gt;=Modélisation!$B$18,Modélisation!$A$18,Modélisation!$A$17))))),IF(Modélisation!$B$10=7,IF(C393&gt;=Modélisation!$B$23,Modélisation!$A$23,IF(C393&gt;=Modélisation!$B$22,Modélisation!$A$22,IF(C393&gt;=Modélisation!$B$21,Modélisation!$A$21,IF(C393&gt;=Modélisation!$B$20,Modélisation!$A$20,IF(C393&gt;=Modélisation!$B$19,Modélisation!$A$19,IF(C393&gt;=Modélisation!$B$18,Modélisation!$A$18,Modélisation!$A$17))))))))))))</f>
        <v/>
      </c>
      <c r="F393" s="1" t="str">
        <f>IF(ISBLANK(C393),"",VLOOKUP(E393,Modélisation!$A$17:$H$23,8,FALSE))</f>
        <v/>
      </c>
      <c r="G393" s="4" t="str">
        <f>IF(ISBLANK(C393),"",IF(Modélisation!$B$3="Oui",IF(D393=Liste!$F$2,0%,VLOOKUP(D393,Modélisation!$A$69:$B$86,2,FALSE)),""))</f>
        <v/>
      </c>
      <c r="H393" s="1" t="str">
        <f>IF(ISBLANK(C393),"",IF(Modélisation!$B$3="Oui",F393*(1-G393),F393))</f>
        <v/>
      </c>
    </row>
    <row r="394" spans="1:8" x14ac:dyDescent="0.35">
      <c r="A394" s="2">
        <v>393</v>
      </c>
      <c r="B394" s="36"/>
      <c r="C394" s="39"/>
      <c r="D394" s="37"/>
      <c r="E394" s="1" t="str">
        <f>IF(ISBLANK(C394),"",IF(Modélisation!$B$10=3,IF(C394&gt;=Modélisation!$B$19,Modélisation!$A$19,IF(C394&gt;=Modélisation!$B$18,Modélisation!$A$18,Modélisation!$A$17)),IF(Modélisation!$B$10=4,IF(C394&gt;=Modélisation!$B$20,Modélisation!$A$20,IF(C394&gt;=Modélisation!$B$19,Modélisation!$A$19,IF(C394&gt;=Modélisation!$B$18,Modélisation!$A$18,Modélisation!$A$17))),IF(Modélisation!$B$10=5,IF(C394&gt;=Modélisation!$B$21,Modélisation!$A$21,IF(C394&gt;=Modélisation!$B$20,Modélisation!$A$20,IF(C394&gt;=Modélisation!$B$19,Modélisation!$A$19,IF(C394&gt;=Modélisation!$B$18,Modélisation!$A$18,Modélisation!$A$17)))),IF(Modélisation!$B$10=6,IF(C394&gt;=Modélisation!$B$22,Modélisation!$A$22,IF(C394&gt;=Modélisation!$B$21,Modélisation!$A$21,IF(C394&gt;=Modélisation!$B$20,Modélisation!$A$20,IF(C394&gt;=Modélisation!$B$19,Modélisation!$A$19,IF(C394&gt;=Modélisation!$B$18,Modélisation!$A$18,Modélisation!$A$17))))),IF(Modélisation!$B$10=7,IF(C394&gt;=Modélisation!$B$23,Modélisation!$A$23,IF(C394&gt;=Modélisation!$B$22,Modélisation!$A$22,IF(C394&gt;=Modélisation!$B$21,Modélisation!$A$21,IF(C394&gt;=Modélisation!$B$20,Modélisation!$A$20,IF(C394&gt;=Modélisation!$B$19,Modélisation!$A$19,IF(C394&gt;=Modélisation!$B$18,Modélisation!$A$18,Modélisation!$A$17))))))))))))</f>
        <v/>
      </c>
      <c r="F394" s="1" t="str">
        <f>IF(ISBLANK(C394),"",VLOOKUP(E394,Modélisation!$A$17:$H$23,8,FALSE))</f>
        <v/>
      </c>
      <c r="G394" s="4" t="str">
        <f>IF(ISBLANK(C394),"",IF(Modélisation!$B$3="Oui",IF(D394=Liste!$F$2,0%,VLOOKUP(D394,Modélisation!$A$69:$B$86,2,FALSE)),""))</f>
        <v/>
      </c>
      <c r="H394" s="1" t="str">
        <f>IF(ISBLANK(C394),"",IF(Modélisation!$B$3="Oui",F394*(1-G394),F394))</f>
        <v/>
      </c>
    </row>
    <row r="395" spans="1:8" x14ac:dyDescent="0.35">
      <c r="A395" s="2">
        <v>394</v>
      </c>
      <c r="B395" s="36"/>
      <c r="C395" s="39"/>
      <c r="D395" s="37"/>
      <c r="E395" s="1" t="str">
        <f>IF(ISBLANK(C395),"",IF(Modélisation!$B$10=3,IF(C395&gt;=Modélisation!$B$19,Modélisation!$A$19,IF(C395&gt;=Modélisation!$B$18,Modélisation!$A$18,Modélisation!$A$17)),IF(Modélisation!$B$10=4,IF(C395&gt;=Modélisation!$B$20,Modélisation!$A$20,IF(C395&gt;=Modélisation!$B$19,Modélisation!$A$19,IF(C395&gt;=Modélisation!$B$18,Modélisation!$A$18,Modélisation!$A$17))),IF(Modélisation!$B$10=5,IF(C395&gt;=Modélisation!$B$21,Modélisation!$A$21,IF(C395&gt;=Modélisation!$B$20,Modélisation!$A$20,IF(C395&gt;=Modélisation!$B$19,Modélisation!$A$19,IF(C395&gt;=Modélisation!$B$18,Modélisation!$A$18,Modélisation!$A$17)))),IF(Modélisation!$B$10=6,IF(C395&gt;=Modélisation!$B$22,Modélisation!$A$22,IF(C395&gt;=Modélisation!$B$21,Modélisation!$A$21,IF(C395&gt;=Modélisation!$B$20,Modélisation!$A$20,IF(C395&gt;=Modélisation!$B$19,Modélisation!$A$19,IF(C395&gt;=Modélisation!$B$18,Modélisation!$A$18,Modélisation!$A$17))))),IF(Modélisation!$B$10=7,IF(C395&gt;=Modélisation!$B$23,Modélisation!$A$23,IF(C395&gt;=Modélisation!$B$22,Modélisation!$A$22,IF(C395&gt;=Modélisation!$B$21,Modélisation!$A$21,IF(C395&gt;=Modélisation!$B$20,Modélisation!$A$20,IF(C395&gt;=Modélisation!$B$19,Modélisation!$A$19,IF(C395&gt;=Modélisation!$B$18,Modélisation!$A$18,Modélisation!$A$17))))))))))))</f>
        <v/>
      </c>
      <c r="F395" s="1" t="str">
        <f>IF(ISBLANK(C395),"",VLOOKUP(E395,Modélisation!$A$17:$H$23,8,FALSE))</f>
        <v/>
      </c>
      <c r="G395" s="4" t="str">
        <f>IF(ISBLANK(C395),"",IF(Modélisation!$B$3="Oui",IF(D395=Liste!$F$2,0%,VLOOKUP(D395,Modélisation!$A$69:$B$86,2,FALSE)),""))</f>
        <v/>
      </c>
      <c r="H395" s="1" t="str">
        <f>IF(ISBLANK(C395),"",IF(Modélisation!$B$3="Oui",F395*(1-G395),F395))</f>
        <v/>
      </c>
    </row>
    <row r="396" spans="1:8" x14ac:dyDescent="0.35">
      <c r="A396" s="2">
        <v>395</v>
      </c>
      <c r="B396" s="36"/>
      <c r="C396" s="39"/>
      <c r="D396" s="37"/>
      <c r="E396" s="1" t="str">
        <f>IF(ISBLANK(C396),"",IF(Modélisation!$B$10=3,IF(C396&gt;=Modélisation!$B$19,Modélisation!$A$19,IF(C396&gt;=Modélisation!$B$18,Modélisation!$A$18,Modélisation!$A$17)),IF(Modélisation!$B$10=4,IF(C396&gt;=Modélisation!$B$20,Modélisation!$A$20,IF(C396&gt;=Modélisation!$B$19,Modélisation!$A$19,IF(C396&gt;=Modélisation!$B$18,Modélisation!$A$18,Modélisation!$A$17))),IF(Modélisation!$B$10=5,IF(C396&gt;=Modélisation!$B$21,Modélisation!$A$21,IF(C396&gt;=Modélisation!$B$20,Modélisation!$A$20,IF(C396&gt;=Modélisation!$B$19,Modélisation!$A$19,IF(C396&gt;=Modélisation!$B$18,Modélisation!$A$18,Modélisation!$A$17)))),IF(Modélisation!$B$10=6,IF(C396&gt;=Modélisation!$B$22,Modélisation!$A$22,IF(C396&gt;=Modélisation!$B$21,Modélisation!$A$21,IF(C396&gt;=Modélisation!$B$20,Modélisation!$A$20,IF(C396&gt;=Modélisation!$B$19,Modélisation!$A$19,IF(C396&gt;=Modélisation!$B$18,Modélisation!$A$18,Modélisation!$A$17))))),IF(Modélisation!$B$10=7,IF(C396&gt;=Modélisation!$B$23,Modélisation!$A$23,IF(C396&gt;=Modélisation!$B$22,Modélisation!$A$22,IF(C396&gt;=Modélisation!$B$21,Modélisation!$A$21,IF(C396&gt;=Modélisation!$B$20,Modélisation!$A$20,IF(C396&gt;=Modélisation!$B$19,Modélisation!$A$19,IF(C396&gt;=Modélisation!$B$18,Modélisation!$A$18,Modélisation!$A$17))))))))))))</f>
        <v/>
      </c>
      <c r="F396" s="1" t="str">
        <f>IF(ISBLANK(C396),"",VLOOKUP(E396,Modélisation!$A$17:$H$23,8,FALSE))</f>
        <v/>
      </c>
      <c r="G396" s="4" t="str">
        <f>IF(ISBLANK(C396),"",IF(Modélisation!$B$3="Oui",IF(D396=Liste!$F$2,0%,VLOOKUP(D396,Modélisation!$A$69:$B$86,2,FALSE)),""))</f>
        <v/>
      </c>
      <c r="H396" s="1" t="str">
        <f>IF(ISBLANK(C396),"",IF(Modélisation!$B$3="Oui",F396*(1-G396),F396))</f>
        <v/>
      </c>
    </row>
    <row r="397" spans="1:8" x14ac:dyDescent="0.35">
      <c r="A397" s="2">
        <v>396</v>
      </c>
      <c r="B397" s="36"/>
      <c r="C397" s="39"/>
      <c r="D397" s="37"/>
      <c r="E397" s="1" t="str">
        <f>IF(ISBLANK(C397),"",IF(Modélisation!$B$10=3,IF(C397&gt;=Modélisation!$B$19,Modélisation!$A$19,IF(C397&gt;=Modélisation!$B$18,Modélisation!$A$18,Modélisation!$A$17)),IF(Modélisation!$B$10=4,IF(C397&gt;=Modélisation!$B$20,Modélisation!$A$20,IF(C397&gt;=Modélisation!$B$19,Modélisation!$A$19,IF(C397&gt;=Modélisation!$B$18,Modélisation!$A$18,Modélisation!$A$17))),IF(Modélisation!$B$10=5,IF(C397&gt;=Modélisation!$B$21,Modélisation!$A$21,IF(C397&gt;=Modélisation!$B$20,Modélisation!$A$20,IF(C397&gt;=Modélisation!$B$19,Modélisation!$A$19,IF(C397&gt;=Modélisation!$B$18,Modélisation!$A$18,Modélisation!$A$17)))),IF(Modélisation!$B$10=6,IF(C397&gt;=Modélisation!$B$22,Modélisation!$A$22,IF(C397&gt;=Modélisation!$B$21,Modélisation!$A$21,IF(C397&gt;=Modélisation!$B$20,Modélisation!$A$20,IF(C397&gt;=Modélisation!$B$19,Modélisation!$A$19,IF(C397&gt;=Modélisation!$B$18,Modélisation!$A$18,Modélisation!$A$17))))),IF(Modélisation!$B$10=7,IF(C397&gt;=Modélisation!$B$23,Modélisation!$A$23,IF(C397&gt;=Modélisation!$B$22,Modélisation!$A$22,IF(C397&gt;=Modélisation!$B$21,Modélisation!$A$21,IF(C397&gt;=Modélisation!$B$20,Modélisation!$A$20,IF(C397&gt;=Modélisation!$B$19,Modélisation!$A$19,IF(C397&gt;=Modélisation!$B$18,Modélisation!$A$18,Modélisation!$A$17))))))))))))</f>
        <v/>
      </c>
      <c r="F397" s="1" t="str">
        <f>IF(ISBLANK(C397),"",VLOOKUP(E397,Modélisation!$A$17:$H$23,8,FALSE))</f>
        <v/>
      </c>
      <c r="G397" s="4" t="str">
        <f>IF(ISBLANK(C397),"",IF(Modélisation!$B$3="Oui",IF(D397=Liste!$F$2,0%,VLOOKUP(D397,Modélisation!$A$69:$B$86,2,FALSE)),""))</f>
        <v/>
      </c>
      <c r="H397" s="1" t="str">
        <f>IF(ISBLANK(C397),"",IF(Modélisation!$B$3="Oui",F397*(1-G397),F397))</f>
        <v/>
      </c>
    </row>
    <row r="398" spans="1:8" x14ac:dyDescent="0.35">
      <c r="A398" s="2">
        <v>397</v>
      </c>
      <c r="B398" s="36"/>
      <c r="C398" s="39"/>
      <c r="D398" s="37"/>
      <c r="E398" s="1" t="str">
        <f>IF(ISBLANK(C398),"",IF(Modélisation!$B$10=3,IF(C398&gt;=Modélisation!$B$19,Modélisation!$A$19,IF(C398&gt;=Modélisation!$B$18,Modélisation!$A$18,Modélisation!$A$17)),IF(Modélisation!$B$10=4,IF(C398&gt;=Modélisation!$B$20,Modélisation!$A$20,IF(C398&gt;=Modélisation!$B$19,Modélisation!$A$19,IF(C398&gt;=Modélisation!$B$18,Modélisation!$A$18,Modélisation!$A$17))),IF(Modélisation!$B$10=5,IF(C398&gt;=Modélisation!$B$21,Modélisation!$A$21,IF(C398&gt;=Modélisation!$B$20,Modélisation!$A$20,IF(C398&gt;=Modélisation!$B$19,Modélisation!$A$19,IF(C398&gt;=Modélisation!$B$18,Modélisation!$A$18,Modélisation!$A$17)))),IF(Modélisation!$B$10=6,IF(C398&gt;=Modélisation!$B$22,Modélisation!$A$22,IF(C398&gt;=Modélisation!$B$21,Modélisation!$A$21,IF(C398&gt;=Modélisation!$B$20,Modélisation!$A$20,IF(C398&gt;=Modélisation!$B$19,Modélisation!$A$19,IF(C398&gt;=Modélisation!$B$18,Modélisation!$A$18,Modélisation!$A$17))))),IF(Modélisation!$B$10=7,IF(C398&gt;=Modélisation!$B$23,Modélisation!$A$23,IF(C398&gt;=Modélisation!$B$22,Modélisation!$A$22,IF(C398&gt;=Modélisation!$B$21,Modélisation!$A$21,IF(C398&gt;=Modélisation!$B$20,Modélisation!$A$20,IF(C398&gt;=Modélisation!$B$19,Modélisation!$A$19,IF(C398&gt;=Modélisation!$B$18,Modélisation!$A$18,Modélisation!$A$17))))))))))))</f>
        <v/>
      </c>
      <c r="F398" s="1" t="str">
        <f>IF(ISBLANK(C398),"",VLOOKUP(E398,Modélisation!$A$17:$H$23,8,FALSE))</f>
        <v/>
      </c>
      <c r="G398" s="4" t="str">
        <f>IF(ISBLANK(C398),"",IF(Modélisation!$B$3="Oui",IF(D398=Liste!$F$2,0%,VLOOKUP(D398,Modélisation!$A$69:$B$86,2,FALSE)),""))</f>
        <v/>
      </c>
      <c r="H398" s="1" t="str">
        <f>IF(ISBLANK(C398),"",IF(Modélisation!$B$3="Oui",F398*(1-G398),F398))</f>
        <v/>
      </c>
    </row>
    <row r="399" spans="1:8" x14ac:dyDescent="0.35">
      <c r="A399" s="2">
        <v>398</v>
      </c>
      <c r="B399" s="36"/>
      <c r="C399" s="39"/>
      <c r="D399" s="37"/>
      <c r="E399" s="1" t="str">
        <f>IF(ISBLANK(C399),"",IF(Modélisation!$B$10=3,IF(C399&gt;=Modélisation!$B$19,Modélisation!$A$19,IF(C399&gt;=Modélisation!$B$18,Modélisation!$A$18,Modélisation!$A$17)),IF(Modélisation!$B$10=4,IF(C399&gt;=Modélisation!$B$20,Modélisation!$A$20,IF(C399&gt;=Modélisation!$B$19,Modélisation!$A$19,IF(C399&gt;=Modélisation!$B$18,Modélisation!$A$18,Modélisation!$A$17))),IF(Modélisation!$B$10=5,IF(C399&gt;=Modélisation!$B$21,Modélisation!$A$21,IF(C399&gt;=Modélisation!$B$20,Modélisation!$A$20,IF(C399&gt;=Modélisation!$B$19,Modélisation!$A$19,IF(C399&gt;=Modélisation!$B$18,Modélisation!$A$18,Modélisation!$A$17)))),IF(Modélisation!$B$10=6,IF(C399&gt;=Modélisation!$B$22,Modélisation!$A$22,IF(C399&gt;=Modélisation!$B$21,Modélisation!$A$21,IF(C399&gt;=Modélisation!$B$20,Modélisation!$A$20,IF(C399&gt;=Modélisation!$B$19,Modélisation!$A$19,IF(C399&gt;=Modélisation!$B$18,Modélisation!$A$18,Modélisation!$A$17))))),IF(Modélisation!$B$10=7,IF(C399&gt;=Modélisation!$B$23,Modélisation!$A$23,IF(C399&gt;=Modélisation!$B$22,Modélisation!$A$22,IF(C399&gt;=Modélisation!$B$21,Modélisation!$A$21,IF(C399&gt;=Modélisation!$B$20,Modélisation!$A$20,IF(C399&gt;=Modélisation!$B$19,Modélisation!$A$19,IF(C399&gt;=Modélisation!$B$18,Modélisation!$A$18,Modélisation!$A$17))))))))))))</f>
        <v/>
      </c>
      <c r="F399" s="1" t="str">
        <f>IF(ISBLANK(C399),"",VLOOKUP(E399,Modélisation!$A$17:$H$23,8,FALSE))</f>
        <v/>
      </c>
      <c r="G399" s="4" t="str">
        <f>IF(ISBLANK(C399),"",IF(Modélisation!$B$3="Oui",IF(D399=Liste!$F$2,0%,VLOOKUP(D399,Modélisation!$A$69:$B$86,2,FALSE)),""))</f>
        <v/>
      </c>
      <c r="H399" s="1" t="str">
        <f>IF(ISBLANK(C399),"",IF(Modélisation!$B$3="Oui",F399*(1-G399),F399))</f>
        <v/>
      </c>
    </row>
    <row r="400" spans="1:8" x14ac:dyDescent="0.35">
      <c r="A400" s="2">
        <v>399</v>
      </c>
      <c r="B400" s="36"/>
      <c r="C400" s="39"/>
      <c r="D400" s="37"/>
      <c r="E400" s="1" t="str">
        <f>IF(ISBLANK(C400),"",IF(Modélisation!$B$10=3,IF(C400&gt;=Modélisation!$B$19,Modélisation!$A$19,IF(C400&gt;=Modélisation!$B$18,Modélisation!$A$18,Modélisation!$A$17)),IF(Modélisation!$B$10=4,IF(C400&gt;=Modélisation!$B$20,Modélisation!$A$20,IF(C400&gt;=Modélisation!$B$19,Modélisation!$A$19,IF(C400&gt;=Modélisation!$B$18,Modélisation!$A$18,Modélisation!$A$17))),IF(Modélisation!$B$10=5,IF(C400&gt;=Modélisation!$B$21,Modélisation!$A$21,IF(C400&gt;=Modélisation!$B$20,Modélisation!$A$20,IF(C400&gt;=Modélisation!$B$19,Modélisation!$A$19,IF(C400&gt;=Modélisation!$B$18,Modélisation!$A$18,Modélisation!$A$17)))),IF(Modélisation!$B$10=6,IF(C400&gt;=Modélisation!$B$22,Modélisation!$A$22,IF(C400&gt;=Modélisation!$B$21,Modélisation!$A$21,IF(C400&gt;=Modélisation!$B$20,Modélisation!$A$20,IF(C400&gt;=Modélisation!$B$19,Modélisation!$A$19,IF(C400&gt;=Modélisation!$B$18,Modélisation!$A$18,Modélisation!$A$17))))),IF(Modélisation!$B$10=7,IF(C400&gt;=Modélisation!$B$23,Modélisation!$A$23,IF(C400&gt;=Modélisation!$B$22,Modélisation!$A$22,IF(C400&gt;=Modélisation!$B$21,Modélisation!$A$21,IF(C400&gt;=Modélisation!$B$20,Modélisation!$A$20,IF(C400&gt;=Modélisation!$B$19,Modélisation!$A$19,IF(C400&gt;=Modélisation!$B$18,Modélisation!$A$18,Modélisation!$A$17))))))))))))</f>
        <v/>
      </c>
      <c r="F400" s="1" t="str">
        <f>IF(ISBLANK(C400),"",VLOOKUP(E400,Modélisation!$A$17:$H$23,8,FALSE))</f>
        <v/>
      </c>
      <c r="G400" s="4" t="str">
        <f>IF(ISBLANK(C400),"",IF(Modélisation!$B$3="Oui",IF(D400=Liste!$F$2,0%,VLOOKUP(D400,Modélisation!$A$69:$B$86,2,FALSE)),""))</f>
        <v/>
      </c>
      <c r="H400" s="1" t="str">
        <f>IF(ISBLANK(C400),"",IF(Modélisation!$B$3="Oui",F400*(1-G400),F400))</f>
        <v/>
      </c>
    </row>
    <row r="401" spans="1:8" x14ac:dyDescent="0.35">
      <c r="A401" s="2">
        <v>400</v>
      </c>
      <c r="B401" s="36"/>
      <c r="C401" s="39"/>
      <c r="D401" s="37"/>
      <c r="E401" s="1" t="str">
        <f>IF(ISBLANK(C401),"",IF(Modélisation!$B$10=3,IF(C401&gt;=Modélisation!$B$19,Modélisation!$A$19,IF(C401&gt;=Modélisation!$B$18,Modélisation!$A$18,Modélisation!$A$17)),IF(Modélisation!$B$10=4,IF(C401&gt;=Modélisation!$B$20,Modélisation!$A$20,IF(C401&gt;=Modélisation!$B$19,Modélisation!$A$19,IF(C401&gt;=Modélisation!$B$18,Modélisation!$A$18,Modélisation!$A$17))),IF(Modélisation!$B$10=5,IF(C401&gt;=Modélisation!$B$21,Modélisation!$A$21,IF(C401&gt;=Modélisation!$B$20,Modélisation!$A$20,IF(C401&gt;=Modélisation!$B$19,Modélisation!$A$19,IF(C401&gt;=Modélisation!$B$18,Modélisation!$A$18,Modélisation!$A$17)))),IF(Modélisation!$B$10=6,IF(C401&gt;=Modélisation!$B$22,Modélisation!$A$22,IF(C401&gt;=Modélisation!$B$21,Modélisation!$A$21,IF(C401&gt;=Modélisation!$B$20,Modélisation!$A$20,IF(C401&gt;=Modélisation!$B$19,Modélisation!$A$19,IF(C401&gt;=Modélisation!$B$18,Modélisation!$A$18,Modélisation!$A$17))))),IF(Modélisation!$B$10=7,IF(C401&gt;=Modélisation!$B$23,Modélisation!$A$23,IF(C401&gt;=Modélisation!$B$22,Modélisation!$A$22,IF(C401&gt;=Modélisation!$B$21,Modélisation!$A$21,IF(C401&gt;=Modélisation!$B$20,Modélisation!$A$20,IF(C401&gt;=Modélisation!$B$19,Modélisation!$A$19,IF(C401&gt;=Modélisation!$B$18,Modélisation!$A$18,Modélisation!$A$17))))))))))))</f>
        <v/>
      </c>
      <c r="F401" s="1" t="str">
        <f>IF(ISBLANK(C401),"",VLOOKUP(E401,Modélisation!$A$17:$H$23,8,FALSE))</f>
        <v/>
      </c>
      <c r="G401" s="4" t="str">
        <f>IF(ISBLANK(C401),"",IF(Modélisation!$B$3="Oui",IF(D401=Liste!$F$2,0%,VLOOKUP(D401,Modélisation!$A$69:$B$86,2,FALSE)),""))</f>
        <v/>
      </c>
      <c r="H401" s="1" t="str">
        <f>IF(ISBLANK(C401),"",IF(Modélisation!$B$3="Oui",F401*(1-G401),F401))</f>
        <v/>
      </c>
    </row>
    <row r="402" spans="1:8" x14ac:dyDescent="0.35">
      <c r="A402" s="2">
        <v>401</v>
      </c>
      <c r="B402" s="36"/>
      <c r="C402" s="39"/>
      <c r="D402" s="37"/>
      <c r="E402" s="1" t="str">
        <f>IF(ISBLANK(C402),"",IF(Modélisation!$B$10=3,IF(C402&gt;=Modélisation!$B$19,Modélisation!$A$19,IF(C402&gt;=Modélisation!$B$18,Modélisation!$A$18,Modélisation!$A$17)),IF(Modélisation!$B$10=4,IF(C402&gt;=Modélisation!$B$20,Modélisation!$A$20,IF(C402&gt;=Modélisation!$B$19,Modélisation!$A$19,IF(C402&gt;=Modélisation!$B$18,Modélisation!$A$18,Modélisation!$A$17))),IF(Modélisation!$B$10=5,IF(C402&gt;=Modélisation!$B$21,Modélisation!$A$21,IF(C402&gt;=Modélisation!$B$20,Modélisation!$A$20,IF(C402&gt;=Modélisation!$B$19,Modélisation!$A$19,IF(C402&gt;=Modélisation!$B$18,Modélisation!$A$18,Modélisation!$A$17)))),IF(Modélisation!$B$10=6,IF(C402&gt;=Modélisation!$B$22,Modélisation!$A$22,IF(C402&gt;=Modélisation!$B$21,Modélisation!$A$21,IF(C402&gt;=Modélisation!$B$20,Modélisation!$A$20,IF(C402&gt;=Modélisation!$B$19,Modélisation!$A$19,IF(C402&gt;=Modélisation!$B$18,Modélisation!$A$18,Modélisation!$A$17))))),IF(Modélisation!$B$10=7,IF(C402&gt;=Modélisation!$B$23,Modélisation!$A$23,IF(C402&gt;=Modélisation!$B$22,Modélisation!$A$22,IF(C402&gt;=Modélisation!$B$21,Modélisation!$A$21,IF(C402&gt;=Modélisation!$B$20,Modélisation!$A$20,IF(C402&gt;=Modélisation!$B$19,Modélisation!$A$19,IF(C402&gt;=Modélisation!$B$18,Modélisation!$A$18,Modélisation!$A$17))))))))))))</f>
        <v/>
      </c>
      <c r="F402" s="1" t="str">
        <f>IF(ISBLANK(C402),"",VLOOKUP(E402,Modélisation!$A$17:$H$23,8,FALSE))</f>
        <v/>
      </c>
      <c r="G402" s="4" t="str">
        <f>IF(ISBLANK(C402),"",IF(Modélisation!$B$3="Oui",IF(D402=Liste!$F$2,0%,VLOOKUP(D402,Modélisation!$A$69:$B$86,2,FALSE)),""))</f>
        <v/>
      </c>
      <c r="H402" s="1" t="str">
        <f>IF(ISBLANK(C402),"",IF(Modélisation!$B$3="Oui",F402*(1-G402),F402))</f>
        <v/>
      </c>
    </row>
    <row r="403" spans="1:8" x14ac:dyDescent="0.35">
      <c r="A403" s="2">
        <v>402</v>
      </c>
      <c r="B403" s="36"/>
      <c r="C403" s="39"/>
      <c r="D403" s="37"/>
      <c r="E403" s="1" t="str">
        <f>IF(ISBLANK(C403),"",IF(Modélisation!$B$10=3,IF(C403&gt;=Modélisation!$B$19,Modélisation!$A$19,IF(C403&gt;=Modélisation!$B$18,Modélisation!$A$18,Modélisation!$A$17)),IF(Modélisation!$B$10=4,IF(C403&gt;=Modélisation!$B$20,Modélisation!$A$20,IF(C403&gt;=Modélisation!$B$19,Modélisation!$A$19,IF(C403&gt;=Modélisation!$B$18,Modélisation!$A$18,Modélisation!$A$17))),IF(Modélisation!$B$10=5,IF(C403&gt;=Modélisation!$B$21,Modélisation!$A$21,IF(C403&gt;=Modélisation!$B$20,Modélisation!$A$20,IF(C403&gt;=Modélisation!$B$19,Modélisation!$A$19,IF(C403&gt;=Modélisation!$B$18,Modélisation!$A$18,Modélisation!$A$17)))),IF(Modélisation!$B$10=6,IF(C403&gt;=Modélisation!$B$22,Modélisation!$A$22,IF(C403&gt;=Modélisation!$B$21,Modélisation!$A$21,IF(C403&gt;=Modélisation!$B$20,Modélisation!$A$20,IF(C403&gt;=Modélisation!$B$19,Modélisation!$A$19,IF(C403&gt;=Modélisation!$B$18,Modélisation!$A$18,Modélisation!$A$17))))),IF(Modélisation!$B$10=7,IF(C403&gt;=Modélisation!$B$23,Modélisation!$A$23,IF(C403&gt;=Modélisation!$B$22,Modélisation!$A$22,IF(C403&gt;=Modélisation!$B$21,Modélisation!$A$21,IF(C403&gt;=Modélisation!$B$20,Modélisation!$A$20,IF(C403&gt;=Modélisation!$B$19,Modélisation!$A$19,IF(C403&gt;=Modélisation!$B$18,Modélisation!$A$18,Modélisation!$A$17))))))))))))</f>
        <v/>
      </c>
      <c r="F403" s="1" t="str">
        <f>IF(ISBLANK(C403),"",VLOOKUP(E403,Modélisation!$A$17:$H$23,8,FALSE))</f>
        <v/>
      </c>
      <c r="G403" s="4" t="str">
        <f>IF(ISBLANK(C403),"",IF(Modélisation!$B$3="Oui",IF(D403=Liste!$F$2,0%,VLOOKUP(D403,Modélisation!$A$69:$B$86,2,FALSE)),""))</f>
        <v/>
      </c>
      <c r="H403" s="1" t="str">
        <f>IF(ISBLANK(C403),"",IF(Modélisation!$B$3="Oui",F403*(1-G403),F403))</f>
        <v/>
      </c>
    </row>
    <row r="404" spans="1:8" x14ac:dyDescent="0.35">
      <c r="A404" s="2">
        <v>403</v>
      </c>
      <c r="B404" s="36"/>
      <c r="C404" s="39"/>
      <c r="D404" s="37"/>
      <c r="E404" s="1" t="str">
        <f>IF(ISBLANK(C404),"",IF(Modélisation!$B$10=3,IF(C404&gt;=Modélisation!$B$19,Modélisation!$A$19,IF(C404&gt;=Modélisation!$B$18,Modélisation!$A$18,Modélisation!$A$17)),IF(Modélisation!$B$10=4,IF(C404&gt;=Modélisation!$B$20,Modélisation!$A$20,IF(C404&gt;=Modélisation!$B$19,Modélisation!$A$19,IF(C404&gt;=Modélisation!$B$18,Modélisation!$A$18,Modélisation!$A$17))),IF(Modélisation!$B$10=5,IF(C404&gt;=Modélisation!$B$21,Modélisation!$A$21,IF(C404&gt;=Modélisation!$B$20,Modélisation!$A$20,IF(C404&gt;=Modélisation!$B$19,Modélisation!$A$19,IF(C404&gt;=Modélisation!$B$18,Modélisation!$A$18,Modélisation!$A$17)))),IF(Modélisation!$B$10=6,IF(C404&gt;=Modélisation!$B$22,Modélisation!$A$22,IF(C404&gt;=Modélisation!$B$21,Modélisation!$A$21,IF(C404&gt;=Modélisation!$B$20,Modélisation!$A$20,IF(C404&gt;=Modélisation!$B$19,Modélisation!$A$19,IF(C404&gt;=Modélisation!$B$18,Modélisation!$A$18,Modélisation!$A$17))))),IF(Modélisation!$B$10=7,IF(C404&gt;=Modélisation!$B$23,Modélisation!$A$23,IF(C404&gt;=Modélisation!$B$22,Modélisation!$A$22,IF(C404&gt;=Modélisation!$B$21,Modélisation!$A$21,IF(C404&gt;=Modélisation!$B$20,Modélisation!$A$20,IF(C404&gt;=Modélisation!$B$19,Modélisation!$A$19,IF(C404&gt;=Modélisation!$B$18,Modélisation!$A$18,Modélisation!$A$17))))))))))))</f>
        <v/>
      </c>
      <c r="F404" s="1" t="str">
        <f>IF(ISBLANK(C404),"",VLOOKUP(E404,Modélisation!$A$17:$H$23,8,FALSE))</f>
        <v/>
      </c>
      <c r="G404" s="4" t="str">
        <f>IF(ISBLANK(C404),"",IF(Modélisation!$B$3="Oui",IF(D404=Liste!$F$2,0%,VLOOKUP(D404,Modélisation!$A$69:$B$86,2,FALSE)),""))</f>
        <v/>
      </c>
      <c r="H404" s="1" t="str">
        <f>IF(ISBLANK(C404),"",IF(Modélisation!$B$3="Oui",F404*(1-G404),F404))</f>
        <v/>
      </c>
    </row>
    <row r="405" spans="1:8" x14ac:dyDescent="0.35">
      <c r="A405" s="2">
        <v>404</v>
      </c>
      <c r="B405" s="36"/>
      <c r="C405" s="39"/>
      <c r="D405" s="37"/>
      <c r="E405" s="1" t="str">
        <f>IF(ISBLANK(C405),"",IF(Modélisation!$B$10=3,IF(C405&gt;=Modélisation!$B$19,Modélisation!$A$19,IF(C405&gt;=Modélisation!$B$18,Modélisation!$A$18,Modélisation!$A$17)),IF(Modélisation!$B$10=4,IF(C405&gt;=Modélisation!$B$20,Modélisation!$A$20,IF(C405&gt;=Modélisation!$B$19,Modélisation!$A$19,IF(C405&gt;=Modélisation!$B$18,Modélisation!$A$18,Modélisation!$A$17))),IF(Modélisation!$B$10=5,IF(C405&gt;=Modélisation!$B$21,Modélisation!$A$21,IF(C405&gt;=Modélisation!$B$20,Modélisation!$A$20,IF(C405&gt;=Modélisation!$B$19,Modélisation!$A$19,IF(C405&gt;=Modélisation!$B$18,Modélisation!$A$18,Modélisation!$A$17)))),IF(Modélisation!$B$10=6,IF(C405&gt;=Modélisation!$B$22,Modélisation!$A$22,IF(C405&gt;=Modélisation!$B$21,Modélisation!$A$21,IF(C405&gt;=Modélisation!$B$20,Modélisation!$A$20,IF(C405&gt;=Modélisation!$B$19,Modélisation!$A$19,IF(C405&gt;=Modélisation!$B$18,Modélisation!$A$18,Modélisation!$A$17))))),IF(Modélisation!$B$10=7,IF(C405&gt;=Modélisation!$B$23,Modélisation!$A$23,IF(C405&gt;=Modélisation!$B$22,Modélisation!$A$22,IF(C405&gt;=Modélisation!$B$21,Modélisation!$A$21,IF(C405&gt;=Modélisation!$B$20,Modélisation!$A$20,IF(C405&gt;=Modélisation!$B$19,Modélisation!$A$19,IF(C405&gt;=Modélisation!$B$18,Modélisation!$A$18,Modélisation!$A$17))))))))))))</f>
        <v/>
      </c>
      <c r="F405" s="1" t="str">
        <f>IF(ISBLANK(C405),"",VLOOKUP(E405,Modélisation!$A$17:$H$23,8,FALSE))</f>
        <v/>
      </c>
      <c r="G405" s="4" t="str">
        <f>IF(ISBLANK(C405),"",IF(Modélisation!$B$3="Oui",IF(D405=Liste!$F$2,0%,VLOOKUP(D405,Modélisation!$A$69:$B$86,2,FALSE)),""))</f>
        <v/>
      </c>
      <c r="H405" s="1" t="str">
        <f>IF(ISBLANK(C405),"",IF(Modélisation!$B$3="Oui",F405*(1-G405),F405))</f>
        <v/>
      </c>
    </row>
    <row r="406" spans="1:8" x14ac:dyDescent="0.35">
      <c r="A406" s="2">
        <v>405</v>
      </c>
      <c r="B406" s="36"/>
      <c r="C406" s="39"/>
      <c r="D406" s="37"/>
      <c r="E406" s="1" t="str">
        <f>IF(ISBLANK(C406),"",IF(Modélisation!$B$10=3,IF(C406&gt;=Modélisation!$B$19,Modélisation!$A$19,IF(C406&gt;=Modélisation!$B$18,Modélisation!$A$18,Modélisation!$A$17)),IF(Modélisation!$B$10=4,IF(C406&gt;=Modélisation!$B$20,Modélisation!$A$20,IF(C406&gt;=Modélisation!$B$19,Modélisation!$A$19,IF(C406&gt;=Modélisation!$B$18,Modélisation!$A$18,Modélisation!$A$17))),IF(Modélisation!$B$10=5,IF(C406&gt;=Modélisation!$B$21,Modélisation!$A$21,IF(C406&gt;=Modélisation!$B$20,Modélisation!$A$20,IF(C406&gt;=Modélisation!$B$19,Modélisation!$A$19,IF(C406&gt;=Modélisation!$B$18,Modélisation!$A$18,Modélisation!$A$17)))),IF(Modélisation!$B$10=6,IF(C406&gt;=Modélisation!$B$22,Modélisation!$A$22,IF(C406&gt;=Modélisation!$B$21,Modélisation!$A$21,IF(C406&gt;=Modélisation!$B$20,Modélisation!$A$20,IF(C406&gt;=Modélisation!$B$19,Modélisation!$A$19,IF(C406&gt;=Modélisation!$B$18,Modélisation!$A$18,Modélisation!$A$17))))),IF(Modélisation!$B$10=7,IF(C406&gt;=Modélisation!$B$23,Modélisation!$A$23,IF(C406&gt;=Modélisation!$B$22,Modélisation!$A$22,IF(C406&gt;=Modélisation!$B$21,Modélisation!$A$21,IF(C406&gt;=Modélisation!$B$20,Modélisation!$A$20,IF(C406&gt;=Modélisation!$B$19,Modélisation!$A$19,IF(C406&gt;=Modélisation!$B$18,Modélisation!$A$18,Modélisation!$A$17))))))))))))</f>
        <v/>
      </c>
      <c r="F406" s="1" t="str">
        <f>IF(ISBLANK(C406),"",VLOOKUP(E406,Modélisation!$A$17:$H$23,8,FALSE))</f>
        <v/>
      </c>
      <c r="G406" s="4" t="str">
        <f>IF(ISBLANK(C406),"",IF(Modélisation!$B$3="Oui",IF(D406=Liste!$F$2,0%,VLOOKUP(D406,Modélisation!$A$69:$B$86,2,FALSE)),""))</f>
        <v/>
      </c>
      <c r="H406" s="1" t="str">
        <f>IF(ISBLANK(C406),"",IF(Modélisation!$B$3="Oui",F406*(1-G406),F406))</f>
        <v/>
      </c>
    </row>
    <row r="407" spans="1:8" x14ac:dyDescent="0.35">
      <c r="A407" s="2">
        <v>406</v>
      </c>
      <c r="B407" s="36"/>
      <c r="C407" s="39"/>
      <c r="D407" s="37"/>
      <c r="E407" s="1" t="str">
        <f>IF(ISBLANK(C407),"",IF(Modélisation!$B$10=3,IF(C407&gt;=Modélisation!$B$19,Modélisation!$A$19,IF(C407&gt;=Modélisation!$B$18,Modélisation!$A$18,Modélisation!$A$17)),IF(Modélisation!$B$10=4,IF(C407&gt;=Modélisation!$B$20,Modélisation!$A$20,IF(C407&gt;=Modélisation!$B$19,Modélisation!$A$19,IF(C407&gt;=Modélisation!$B$18,Modélisation!$A$18,Modélisation!$A$17))),IF(Modélisation!$B$10=5,IF(C407&gt;=Modélisation!$B$21,Modélisation!$A$21,IF(C407&gt;=Modélisation!$B$20,Modélisation!$A$20,IF(C407&gt;=Modélisation!$B$19,Modélisation!$A$19,IF(C407&gt;=Modélisation!$B$18,Modélisation!$A$18,Modélisation!$A$17)))),IF(Modélisation!$B$10=6,IF(C407&gt;=Modélisation!$B$22,Modélisation!$A$22,IF(C407&gt;=Modélisation!$B$21,Modélisation!$A$21,IF(C407&gt;=Modélisation!$B$20,Modélisation!$A$20,IF(C407&gt;=Modélisation!$B$19,Modélisation!$A$19,IF(C407&gt;=Modélisation!$B$18,Modélisation!$A$18,Modélisation!$A$17))))),IF(Modélisation!$B$10=7,IF(C407&gt;=Modélisation!$B$23,Modélisation!$A$23,IF(C407&gt;=Modélisation!$B$22,Modélisation!$A$22,IF(C407&gt;=Modélisation!$B$21,Modélisation!$A$21,IF(C407&gt;=Modélisation!$B$20,Modélisation!$A$20,IF(C407&gt;=Modélisation!$B$19,Modélisation!$A$19,IF(C407&gt;=Modélisation!$B$18,Modélisation!$A$18,Modélisation!$A$17))))))))))))</f>
        <v/>
      </c>
      <c r="F407" s="1" t="str">
        <f>IF(ISBLANK(C407),"",VLOOKUP(E407,Modélisation!$A$17:$H$23,8,FALSE))</f>
        <v/>
      </c>
      <c r="G407" s="4" t="str">
        <f>IF(ISBLANK(C407),"",IF(Modélisation!$B$3="Oui",IF(D407=Liste!$F$2,0%,VLOOKUP(D407,Modélisation!$A$69:$B$86,2,FALSE)),""))</f>
        <v/>
      </c>
      <c r="H407" s="1" t="str">
        <f>IF(ISBLANK(C407),"",IF(Modélisation!$B$3="Oui",F407*(1-G407),F407))</f>
        <v/>
      </c>
    </row>
    <row r="408" spans="1:8" x14ac:dyDescent="0.35">
      <c r="A408" s="2">
        <v>407</v>
      </c>
      <c r="B408" s="36"/>
      <c r="C408" s="39"/>
      <c r="D408" s="37"/>
      <c r="E408" s="1" t="str">
        <f>IF(ISBLANK(C408),"",IF(Modélisation!$B$10=3,IF(C408&gt;=Modélisation!$B$19,Modélisation!$A$19,IF(C408&gt;=Modélisation!$B$18,Modélisation!$A$18,Modélisation!$A$17)),IF(Modélisation!$B$10=4,IF(C408&gt;=Modélisation!$B$20,Modélisation!$A$20,IF(C408&gt;=Modélisation!$B$19,Modélisation!$A$19,IF(C408&gt;=Modélisation!$B$18,Modélisation!$A$18,Modélisation!$A$17))),IF(Modélisation!$B$10=5,IF(C408&gt;=Modélisation!$B$21,Modélisation!$A$21,IF(C408&gt;=Modélisation!$B$20,Modélisation!$A$20,IF(C408&gt;=Modélisation!$B$19,Modélisation!$A$19,IF(C408&gt;=Modélisation!$B$18,Modélisation!$A$18,Modélisation!$A$17)))),IF(Modélisation!$B$10=6,IF(C408&gt;=Modélisation!$B$22,Modélisation!$A$22,IF(C408&gt;=Modélisation!$B$21,Modélisation!$A$21,IF(C408&gt;=Modélisation!$B$20,Modélisation!$A$20,IF(C408&gt;=Modélisation!$B$19,Modélisation!$A$19,IF(C408&gt;=Modélisation!$B$18,Modélisation!$A$18,Modélisation!$A$17))))),IF(Modélisation!$B$10=7,IF(C408&gt;=Modélisation!$B$23,Modélisation!$A$23,IF(C408&gt;=Modélisation!$B$22,Modélisation!$A$22,IF(C408&gt;=Modélisation!$B$21,Modélisation!$A$21,IF(C408&gt;=Modélisation!$B$20,Modélisation!$A$20,IF(C408&gt;=Modélisation!$B$19,Modélisation!$A$19,IF(C408&gt;=Modélisation!$B$18,Modélisation!$A$18,Modélisation!$A$17))))))))))))</f>
        <v/>
      </c>
      <c r="F408" s="1" t="str">
        <f>IF(ISBLANK(C408),"",VLOOKUP(E408,Modélisation!$A$17:$H$23,8,FALSE))</f>
        <v/>
      </c>
      <c r="G408" s="4" t="str">
        <f>IF(ISBLANK(C408),"",IF(Modélisation!$B$3="Oui",IF(D408=Liste!$F$2,0%,VLOOKUP(D408,Modélisation!$A$69:$B$86,2,FALSE)),""))</f>
        <v/>
      </c>
      <c r="H408" s="1" t="str">
        <f>IF(ISBLANK(C408),"",IF(Modélisation!$B$3="Oui",F408*(1-G408),F408))</f>
        <v/>
      </c>
    </row>
    <row r="409" spans="1:8" x14ac:dyDescent="0.35">
      <c r="A409" s="2">
        <v>408</v>
      </c>
      <c r="B409" s="36"/>
      <c r="C409" s="39"/>
      <c r="D409" s="37"/>
      <c r="E409" s="1" t="str">
        <f>IF(ISBLANK(C409),"",IF(Modélisation!$B$10=3,IF(C409&gt;=Modélisation!$B$19,Modélisation!$A$19,IF(C409&gt;=Modélisation!$B$18,Modélisation!$A$18,Modélisation!$A$17)),IF(Modélisation!$B$10=4,IF(C409&gt;=Modélisation!$B$20,Modélisation!$A$20,IF(C409&gt;=Modélisation!$B$19,Modélisation!$A$19,IF(C409&gt;=Modélisation!$B$18,Modélisation!$A$18,Modélisation!$A$17))),IF(Modélisation!$B$10=5,IF(C409&gt;=Modélisation!$B$21,Modélisation!$A$21,IF(C409&gt;=Modélisation!$B$20,Modélisation!$A$20,IF(C409&gt;=Modélisation!$B$19,Modélisation!$A$19,IF(C409&gt;=Modélisation!$B$18,Modélisation!$A$18,Modélisation!$A$17)))),IF(Modélisation!$B$10=6,IF(C409&gt;=Modélisation!$B$22,Modélisation!$A$22,IF(C409&gt;=Modélisation!$B$21,Modélisation!$A$21,IF(C409&gt;=Modélisation!$B$20,Modélisation!$A$20,IF(C409&gt;=Modélisation!$B$19,Modélisation!$A$19,IF(C409&gt;=Modélisation!$B$18,Modélisation!$A$18,Modélisation!$A$17))))),IF(Modélisation!$B$10=7,IF(C409&gt;=Modélisation!$B$23,Modélisation!$A$23,IF(C409&gt;=Modélisation!$B$22,Modélisation!$A$22,IF(C409&gt;=Modélisation!$B$21,Modélisation!$A$21,IF(C409&gt;=Modélisation!$B$20,Modélisation!$A$20,IF(C409&gt;=Modélisation!$B$19,Modélisation!$A$19,IF(C409&gt;=Modélisation!$B$18,Modélisation!$A$18,Modélisation!$A$17))))))))))))</f>
        <v/>
      </c>
      <c r="F409" s="1" t="str">
        <f>IF(ISBLANK(C409),"",VLOOKUP(E409,Modélisation!$A$17:$H$23,8,FALSE))</f>
        <v/>
      </c>
      <c r="G409" s="4" t="str">
        <f>IF(ISBLANK(C409),"",IF(Modélisation!$B$3="Oui",IF(D409=Liste!$F$2,0%,VLOOKUP(D409,Modélisation!$A$69:$B$86,2,FALSE)),""))</f>
        <v/>
      </c>
      <c r="H409" s="1" t="str">
        <f>IF(ISBLANK(C409),"",IF(Modélisation!$B$3="Oui",F409*(1-G409),F409))</f>
        <v/>
      </c>
    </row>
    <row r="410" spans="1:8" x14ac:dyDescent="0.35">
      <c r="A410" s="2">
        <v>409</v>
      </c>
      <c r="B410" s="36"/>
      <c r="C410" s="39"/>
      <c r="D410" s="37"/>
      <c r="E410" s="1" t="str">
        <f>IF(ISBLANK(C410),"",IF(Modélisation!$B$10=3,IF(C410&gt;=Modélisation!$B$19,Modélisation!$A$19,IF(C410&gt;=Modélisation!$B$18,Modélisation!$A$18,Modélisation!$A$17)),IF(Modélisation!$B$10=4,IF(C410&gt;=Modélisation!$B$20,Modélisation!$A$20,IF(C410&gt;=Modélisation!$B$19,Modélisation!$A$19,IF(C410&gt;=Modélisation!$B$18,Modélisation!$A$18,Modélisation!$A$17))),IF(Modélisation!$B$10=5,IF(C410&gt;=Modélisation!$B$21,Modélisation!$A$21,IF(C410&gt;=Modélisation!$B$20,Modélisation!$A$20,IF(C410&gt;=Modélisation!$B$19,Modélisation!$A$19,IF(C410&gt;=Modélisation!$B$18,Modélisation!$A$18,Modélisation!$A$17)))),IF(Modélisation!$B$10=6,IF(C410&gt;=Modélisation!$B$22,Modélisation!$A$22,IF(C410&gt;=Modélisation!$B$21,Modélisation!$A$21,IF(C410&gt;=Modélisation!$B$20,Modélisation!$A$20,IF(C410&gt;=Modélisation!$B$19,Modélisation!$A$19,IF(C410&gt;=Modélisation!$B$18,Modélisation!$A$18,Modélisation!$A$17))))),IF(Modélisation!$B$10=7,IF(C410&gt;=Modélisation!$B$23,Modélisation!$A$23,IF(C410&gt;=Modélisation!$B$22,Modélisation!$A$22,IF(C410&gt;=Modélisation!$B$21,Modélisation!$A$21,IF(C410&gt;=Modélisation!$B$20,Modélisation!$A$20,IF(C410&gt;=Modélisation!$B$19,Modélisation!$A$19,IF(C410&gt;=Modélisation!$B$18,Modélisation!$A$18,Modélisation!$A$17))))))))))))</f>
        <v/>
      </c>
      <c r="F410" s="1" t="str">
        <f>IF(ISBLANK(C410),"",VLOOKUP(E410,Modélisation!$A$17:$H$23,8,FALSE))</f>
        <v/>
      </c>
      <c r="G410" s="4" t="str">
        <f>IF(ISBLANK(C410),"",IF(Modélisation!$B$3="Oui",IF(D410=Liste!$F$2,0%,VLOOKUP(D410,Modélisation!$A$69:$B$86,2,FALSE)),""))</f>
        <v/>
      </c>
      <c r="H410" s="1" t="str">
        <f>IF(ISBLANK(C410),"",IF(Modélisation!$B$3="Oui",F410*(1-G410),F410))</f>
        <v/>
      </c>
    </row>
    <row r="411" spans="1:8" x14ac:dyDescent="0.35">
      <c r="A411" s="2">
        <v>410</v>
      </c>
      <c r="B411" s="36"/>
      <c r="C411" s="39"/>
      <c r="D411" s="37"/>
      <c r="E411" s="1" t="str">
        <f>IF(ISBLANK(C411),"",IF(Modélisation!$B$10=3,IF(C411&gt;=Modélisation!$B$19,Modélisation!$A$19,IF(C411&gt;=Modélisation!$B$18,Modélisation!$A$18,Modélisation!$A$17)),IF(Modélisation!$B$10=4,IF(C411&gt;=Modélisation!$B$20,Modélisation!$A$20,IF(C411&gt;=Modélisation!$B$19,Modélisation!$A$19,IF(C411&gt;=Modélisation!$B$18,Modélisation!$A$18,Modélisation!$A$17))),IF(Modélisation!$B$10=5,IF(C411&gt;=Modélisation!$B$21,Modélisation!$A$21,IF(C411&gt;=Modélisation!$B$20,Modélisation!$A$20,IF(C411&gt;=Modélisation!$B$19,Modélisation!$A$19,IF(C411&gt;=Modélisation!$B$18,Modélisation!$A$18,Modélisation!$A$17)))),IF(Modélisation!$B$10=6,IF(C411&gt;=Modélisation!$B$22,Modélisation!$A$22,IF(C411&gt;=Modélisation!$B$21,Modélisation!$A$21,IF(C411&gt;=Modélisation!$B$20,Modélisation!$A$20,IF(C411&gt;=Modélisation!$B$19,Modélisation!$A$19,IF(C411&gt;=Modélisation!$B$18,Modélisation!$A$18,Modélisation!$A$17))))),IF(Modélisation!$B$10=7,IF(C411&gt;=Modélisation!$B$23,Modélisation!$A$23,IF(C411&gt;=Modélisation!$B$22,Modélisation!$A$22,IF(C411&gt;=Modélisation!$B$21,Modélisation!$A$21,IF(C411&gt;=Modélisation!$B$20,Modélisation!$A$20,IF(C411&gt;=Modélisation!$B$19,Modélisation!$A$19,IF(C411&gt;=Modélisation!$B$18,Modélisation!$A$18,Modélisation!$A$17))))))))))))</f>
        <v/>
      </c>
      <c r="F411" s="1" t="str">
        <f>IF(ISBLANK(C411),"",VLOOKUP(E411,Modélisation!$A$17:$H$23,8,FALSE))</f>
        <v/>
      </c>
      <c r="G411" s="4" t="str">
        <f>IF(ISBLANK(C411),"",IF(Modélisation!$B$3="Oui",IF(D411=Liste!$F$2,0%,VLOOKUP(D411,Modélisation!$A$69:$B$86,2,FALSE)),""))</f>
        <v/>
      </c>
      <c r="H411" s="1" t="str">
        <f>IF(ISBLANK(C411),"",IF(Modélisation!$B$3="Oui",F411*(1-G411),F411))</f>
        <v/>
      </c>
    </row>
    <row r="412" spans="1:8" x14ac:dyDescent="0.35">
      <c r="A412" s="2">
        <v>411</v>
      </c>
      <c r="B412" s="36"/>
      <c r="C412" s="39"/>
      <c r="D412" s="37"/>
      <c r="E412" s="1" t="str">
        <f>IF(ISBLANK(C412),"",IF(Modélisation!$B$10=3,IF(C412&gt;=Modélisation!$B$19,Modélisation!$A$19,IF(C412&gt;=Modélisation!$B$18,Modélisation!$A$18,Modélisation!$A$17)),IF(Modélisation!$B$10=4,IF(C412&gt;=Modélisation!$B$20,Modélisation!$A$20,IF(C412&gt;=Modélisation!$B$19,Modélisation!$A$19,IF(C412&gt;=Modélisation!$B$18,Modélisation!$A$18,Modélisation!$A$17))),IF(Modélisation!$B$10=5,IF(C412&gt;=Modélisation!$B$21,Modélisation!$A$21,IF(C412&gt;=Modélisation!$B$20,Modélisation!$A$20,IF(C412&gt;=Modélisation!$B$19,Modélisation!$A$19,IF(C412&gt;=Modélisation!$B$18,Modélisation!$A$18,Modélisation!$A$17)))),IF(Modélisation!$B$10=6,IF(C412&gt;=Modélisation!$B$22,Modélisation!$A$22,IF(C412&gt;=Modélisation!$B$21,Modélisation!$A$21,IF(C412&gt;=Modélisation!$B$20,Modélisation!$A$20,IF(C412&gt;=Modélisation!$B$19,Modélisation!$A$19,IF(C412&gt;=Modélisation!$B$18,Modélisation!$A$18,Modélisation!$A$17))))),IF(Modélisation!$B$10=7,IF(C412&gt;=Modélisation!$B$23,Modélisation!$A$23,IF(C412&gt;=Modélisation!$B$22,Modélisation!$A$22,IF(C412&gt;=Modélisation!$B$21,Modélisation!$A$21,IF(C412&gt;=Modélisation!$B$20,Modélisation!$A$20,IF(C412&gt;=Modélisation!$B$19,Modélisation!$A$19,IF(C412&gt;=Modélisation!$B$18,Modélisation!$A$18,Modélisation!$A$17))))))))))))</f>
        <v/>
      </c>
      <c r="F412" s="1" t="str">
        <f>IF(ISBLANK(C412),"",VLOOKUP(E412,Modélisation!$A$17:$H$23,8,FALSE))</f>
        <v/>
      </c>
      <c r="G412" s="4" t="str">
        <f>IF(ISBLANK(C412),"",IF(Modélisation!$B$3="Oui",IF(D412=Liste!$F$2,0%,VLOOKUP(D412,Modélisation!$A$69:$B$86,2,FALSE)),""))</f>
        <v/>
      </c>
      <c r="H412" s="1" t="str">
        <f>IF(ISBLANK(C412),"",IF(Modélisation!$B$3="Oui",F412*(1-G412),F412))</f>
        <v/>
      </c>
    </row>
    <row r="413" spans="1:8" x14ac:dyDescent="0.35">
      <c r="A413" s="2">
        <v>412</v>
      </c>
      <c r="B413" s="36"/>
      <c r="C413" s="39"/>
      <c r="D413" s="37"/>
      <c r="E413" s="1" t="str">
        <f>IF(ISBLANK(C413),"",IF(Modélisation!$B$10=3,IF(C413&gt;=Modélisation!$B$19,Modélisation!$A$19,IF(C413&gt;=Modélisation!$B$18,Modélisation!$A$18,Modélisation!$A$17)),IF(Modélisation!$B$10=4,IF(C413&gt;=Modélisation!$B$20,Modélisation!$A$20,IF(C413&gt;=Modélisation!$B$19,Modélisation!$A$19,IF(C413&gt;=Modélisation!$B$18,Modélisation!$A$18,Modélisation!$A$17))),IF(Modélisation!$B$10=5,IF(C413&gt;=Modélisation!$B$21,Modélisation!$A$21,IF(C413&gt;=Modélisation!$B$20,Modélisation!$A$20,IF(C413&gt;=Modélisation!$B$19,Modélisation!$A$19,IF(C413&gt;=Modélisation!$B$18,Modélisation!$A$18,Modélisation!$A$17)))),IF(Modélisation!$B$10=6,IF(C413&gt;=Modélisation!$B$22,Modélisation!$A$22,IF(C413&gt;=Modélisation!$B$21,Modélisation!$A$21,IF(C413&gt;=Modélisation!$B$20,Modélisation!$A$20,IF(C413&gt;=Modélisation!$B$19,Modélisation!$A$19,IF(C413&gt;=Modélisation!$B$18,Modélisation!$A$18,Modélisation!$A$17))))),IF(Modélisation!$B$10=7,IF(C413&gt;=Modélisation!$B$23,Modélisation!$A$23,IF(C413&gt;=Modélisation!$B$22,Modélisation!$A$22,IF(C413&gt;=Modélisation!$B$21,Modélisation!$A$21,IF(C413&gt;=Modélisation!$B$20,Modélisation!$A$20,IF(C413&gt;=Modélisation!$B$19,Modélisation!$A$19,IF(C413&gt;=Modélisation!$B$18,Modélisation!$A$18,Modélisation!$A$17))))))))))))</f>
        <v/>
      </c>
      <c r="F413" s="1" t="str">
        <f>IF(ISBLANK(C413),"",VLOOKUP(E413,Modélisation!$A$17:$H$23,8,FALSE))</f>
        <v/>
      </c>
      <c r="G413" s="4" t="str">
        <f>IF(ISBLANK(C413),"",IF(Modélisation!$B$3="Oui",IF(D413=Liste!$F$2,0%,VLOOKUP(D413,Modélisation!$A$69:$B$86,2,FALSE)),""))</f>
        <v/>
      </c>
      <c r="H413" s="1" t="str">
        <f>IF(ISBLANK(C413),"",IF(Modélisation!$B$3="Oui",F413*(1-G413),F413))</f>
        <v/>
      </c>
    </row>
    <row r="414" spans="1:8" x14ac:dyDescent="0.35">
      <c r="A414" s="2">
        <v>413</v>
      </c>
      <c r="B414" s="36"/>
      <c r="C414" s="39"/>
      <c r="D414" s="37"/>
      <c r="E414" s="1" t="str">
        <f>IF(ISBLANK(C414),"",IF(Modélisation!$B$10=3,IF(C414&gt;=Modélisation!$B$19,Modélisation!$A$19,IF(C414&gt;=Modélisation!$B$18,Modélisation!$A$18,Modélisation!$A$17)),IF(Modélisation!$B$10=4,IF(C414&gt;=Modélisation!$B$20,Modélisation!$A$20,IF(C414&gt;=Modélisation!$B$19,Modélisation!$A$19,IF(C414&gt;=Modélisation!$B$18,Modélisation!$A$18,Modélisation!$A$17))),IF(Modélisation!$B$10=5,IF(C414&gt;=Modélisation!$B$21,Modélisation!$A$21,IF(C414&gt;=Modélisation!$B$20,Modélisation!$A$20,IF(C414&gt;=Modélisation!$B$19,Modélisation!$A$19,IF(C414&gt;=Modélisation!$B$18,Modélisation!$A$18,Modélisation!$A$17)))),IF(Modélisation!$B$10=6,IF(C414&gt;=Modélisation!$B$22,Modélisation!$A$22,IF(C414&gt;=Modélisation!$B$21,Modélisation!$A$21,IF(C414&gt;=Modélisation!$B$20,Modélisation!$A$20,IF(C414&gt;=Modélisation!$B$19,Modélisation!$A$19,IF(C414&gt;=Modélisation!$B$18,Modélisation!$A$18,Modélisation!$A$17))))),IF(Modélisation!$B$10=7,IF(C414&gt;=Modélisation!$B$23,Modélisation!$A$23,IF(C414&gt;=Modélisation!$B$22,Modélisation!$A$22,IF(C414&gt;=Modélisation!$B$21,Modélisation!$A$21,IF(C414&gt;=Modélisation!$B$20,Modélisation!$A$20,IF(C414&gt;=Modélisation!$B$19,Modélisation!$A$19,IF(C414&gt;=Modélisation!$B$18,Modélisation!$A$18,Modélisation!$A$17))))))))))))</f>
        <v/>
      </c>
      <c r="F414" s="1" t="str">
        <f>IF(ISBLANK(C414),"",VLOOKUP(E414,Modélisation!$A$17:$H$23,8,FALSE))</f>
        <v/>
      </c>
      <c r="G414" s="4" t="str">
        <f>IF(ISBLANK(C414),"",IF(Modélisation!$B$3="Oui",IF(D414=Liste!$F$2,0%,VLOOKUP(D414,Modélisation!$A$69:$B$86,2,FALSE)),""))</f>
        <v/>
      </c>
      <c r="H414" s="1" t="str">
        <f>IF(ISBLANK(C414),"",IF(Modélisation!$B$3="Oui",F414*(1-G414),F414))</f>
        <v/>
      </c>
    </row>
    <row r="415" spans="1:8" x14ac:dyDescent="0.35">
      <c r="A415" s="2">
        <v>414</v>
      </c>
      <c r="B415" s="36"/>
      <c r="C415" s="39"/>
      <c r="D415" s="37"/>
      <c r="E415" s="1" t="str">
        <f>IF(ISBLANK(C415),"",IF(Modélisation!$B$10=3,IF(C415&gt;=Modélisation!$B$19,Modélisation!$A$19,IF(C415&gt;=Modélisation!$B$18,Modélisation!$A$18,Modélisation!$A$17)),IF(Modélisation!$B$10=4,IF(C415&gt;=Modélisation!$B$20,Modélisation!$A$20,IF(C415&gt;=Modélisation!$B$19,Modélisation!$A$19,IF(C415&gt;=Modélisation!$B$18,Modélisation!$A$18,Modélisation!$A$17))),IF(Modélisation!$B$10=5,IF(C415&gt;=Modélisation!$B$21,Modélisation!$A$21,IF(C415&gt;=Modélisation!$B$20,Modélisation!$A$20,IF(C415&gt;=Modélisation!$B$19,Modélisation!$A$19,IF(C415&gt;=Modélisation!$B$18,Modélisation!$A$18,Modélisation!$A$17)))),IF(Modélisation!$B$10=6,IF(C415&gt;=Modélisation!$B$22,Modélisation!$A$22,IF(C415&gt;=Modélisation!$B$21,Modélisation!$A$21,IF(C415&gt;=Modélisation!$B$20,Modélisation!$A$20,IF(C415&gt;=Modélisation!$B$19,Modélisation!$A$19,IF(C415&gt;=Modélisation!$B$18,Modélisation!$A$18,Modélisation!$A$17))))),IF(Modélisation!$B$10=7,IF(C415&gt;=Modélisation!$B$23,Modélisation!$A$23,IF(C415&gt;=Modélisation!$B$22,Modélisation!$A$22,IF(C415&gt;=Modélisation!$B$21,Modélisation!$A$21,IF(C415&gt;=Modélisation!$B$20,Modélisation!$A$20,IF(C415&gt;=Modélisation!$B$19,Modélisation!$A$19,IF(C415&gt;=Modélisation!$B$18,Modélisation!$A$18,Modélisation!$A$17))))))))))))</f>
        <v/>
      </c>
      <c r="F415" s="1" t="str">
        <f>IF(ISBLANK(C415),"",VLOOKUP(E415,Modélisation!$A$17:$H$23,8,FALSE))</f>
        <v/>
      </c>
      <c r="G415" s="4" t="str">
        <f>IF(ISBLANK(C415),"",IF(Modélisation!$B$3="Oui",IF(D415=Liste!$F$2,0%,VLOOKUP(D415,Modélisation!$A$69:$B$86,2,FALSE)),""))</f>
        <v/>
      </c>
      <c r="H415" s="1" t="str">
        <f>IF(ISBLANK(C415),"",IF(Modélisation!$B$3="Oui",F415*(1-G415),F415))</f>
        <v/>
      </c>
    </row>
    <row r="416" spans="1:8" x14ac:dyDescent="0.35">
      <c r="A416" s="2">
        <v>415</v>
      </c>
      <c r="B416" s="36"/>
      <c r="C416" s="39"/>
      <c r="D416" s="37"/>
      <c r="E416" s="1" t="str">
        <f>IF(ISBLANK(C416),"",IF(Modélisation!$B$10=3,IF(C416&gt;=Modélisation!$B$19,Modélisation!$A$19,IF(C416&gt;=Modélisation!$B$18,Modélisation!$A$18,Modélisation!$A$17)),IF(Modélisation!$B$10=4,IF(C416&gt;=Modélisation!$B$20,Modélisation!$A$20,IF(C416&gt;=Modélisation!$B$19,Modélisation!$A$19,IF(C416&gt;=Modélisation!$B$18,Modélisation!$A$18,Modélisation!$A$17))),IF(Modélisation!$B$10=5,IF(C416&gt;=Modélisation!$B$21,Modélisation!$A$21,IF(C416&gt;=Modélisation!$B$20,Modélisation!$A$20,IF(C416&gt;=Modélisation!$B$19,Modélisation!$A$19,IF(C416&gt;=Modélisation!$B$18,Modélisation!$A$18,Modélisation!$A$17)))),IF(Modélisation!$B$10=6,IF(C416&gt;=Modélisation!$B$22,Modélisation!$A$22,IF(C416&gt;=Modélisation!$B$21,Modélisation!$A$21,IF(C416&gt;=Modélisation!$B$20,Modélisation!$A$20,IF(C416&gt;=Modélisation!$B$19,Modélisation!$A$19,IF(C416&gt;=Modélisation!$B$18,Modélisation!$A$18,Modélisation!$A$17))))),IF(Modélisation!$B$10=7,IF(C416&gt;=Modélisation!$B$23,Modélisation!$A$23,IF(C416&gt;=Modélisation!$B$22,Modélisation!$A$22,IF(C416&gt;=Modélisation!$B$21,Modélisation!$A$21,IF(C416&gt;=Modélisation!$B$20,Modélisation!$A$20,IF(C416&gt;=Modélisation!$B$19,Modélisation!$A$19,IF(C416&gt;=Modélisation!$B$18,Modélisation!$A$18,Modélisation!$A$17))))))))))))</f>
        <v/>
      </c>
      <c r="F416" s="1" t="str">
        <f>IF(ISBLANK(C416),"",VLOOKUP(E416,Modélisation!$A$17:$H$23,8,FALSE))</f>
        <v/>
      </c>
      <c r="G416" s="4" t="str">
        <f>IF(ISBLANK(C416),"",IF(Modélisation!$B$3="Oui",IF(D416=Liste!$F$2,0%,VLOOKUP(D416,Modélisation!$A$69:$B$86,2,FALSE)),""))</f>
        <v/>
      </c>
      <c r="H416" s="1" t="str">
        <f>IF(ISBLANK(C416),"",IF(Modélisation!$B$3="Oui",F416*(1-G416),F416))</f>
        <v/>
      </c>
    </row>
    <row r="417" spans="1:8" x14ac:dyDescent="0.35">
      <c r="A417" s="2">
        <v>416</v>
      </c>
      <c r="B417" s="36"/>
      <c r="C417" s="39"/>
      <c r="D417" s="37"/>
      <c r="E417" s="1" t="str">
        <f>IF(ISBLANK(C417),"",IF(Modélisation!$B$10=3,IF(C417&gt;=Modélisation!$B$19,Modélisation!$A$19,IF(C417&gt;=Modélisation!$B$18,Modélisation!$A$18,Modélisation!$A$17)),IF(Modélisation!$B$10=4,IF(C417&gt;=Modélisation!$B$20,Modélisation!$A$20,IF(C417&gt;=Modélisation!$B$19,Modélisation!$A$19,IF(C417&gt;=Modélisation!$B$18,Modélisation!$A$18,Modélisation!$A$17))),IF(Modélisation!$B$10=5,IF(C417&gt;=Modélisation!$B$21,Modélisation!$A$21,IF(C417&gt;=Modélisation!$B$20,Modélisation!$A$20,IF(C417&gt;=Modélisation!$B$19,Modélisation!$A$19,IF(C417&gt;=Modélisation!$B$18,Modélisation!$A$18,Modélisation!$A$17)))),IF(Modélisation!$B$10=6,IF(C417&gt;=Modélisation!$B$22,Modélisation!$A$22,IF(C417&gt;=Modélisation!$B$21,Modélisation!$A$21,IF(C417&gt;=Modélisation!$B$20,Modélisation!$A$20,IF(C417&gt;=Modélisation!$B$19,Modélisation!$A$19,IF(C417&gt;=Modélisation!$B$18,Modélisation!$A$18,Modélisation!$A$17))))),IF(Modélisation!$B$10=7,IF(C417&gt;=Modélisation!$B$23,Modélisation!$A$23,IF(C417&gt;=Modélisation!$B$22,Modélisation!$A$22,IF(C417&gt;=Modélisation!$B$21,Modélisation!$A$21,IF(C417&gt;=Modélisation!$B$20,Modélisation!$A$20,IF(C417&gt;=Modélisation!$B$19,Modélisation!$A$19,IF(C417&gt;=Modélisation!$B$18,Modélisation!$A$18,Modélisation!$A$17))))))))))))</f>
        <v/>
      </c>
      <c r="F417" s="1" t="str">
        <f>IF(ISBLANK(C417),"",VLOOKUP(E417,Modélisation!$A$17:$H$23,8,FALSE))</f>
        <v/>
      </c>
      <c r="G417" s="4" t="str">
        <f>IF(ISBLANK(C417),"",IF(Modélisation!$B$3="Oui",IF(D417=Liste!$F$2,0%,VLOOKUP(D417,Modélisation!$A$69:$B$86,2,FALSE)),""))</f>
        <v/>
      </c>
      <c r="H417" s="1" t="str">
        <f>IF(ISBLANK(C417),"",IF(Modélisation!$B$3="Oui",F417*(1-G417),F417))</f>
        <v/>
      </c>
    </row>
    <row r="418" spans="1:8" x14ac:dyDescent="0.35">
      <c r="A418" s="2">
        <v>417</v>
      </c>
      <c r="B418" s="36"/>
      <c r="C418" s="39"/>
      <c r="D418" s="37"/>
      <c r="E418" s="1" t="str">
        <f>IF(ISBLANK(C418),"",IF(Modélisation!$B$10=3,IF(C418&gt;=Modélisation!$B$19,Modélisation!$A$19,IF(C418&gt;=Modélisation!$B$18,Modélisation!$A$18,Modélisation!$A$17)),IF(Modélisation!$B$10=4,IF(C418&gt;=Modélisation!$B$20,Modélisation!$A$20,IF(C418&gt;=Modélisation!$B$19,Modélisation!$A$19,IF(C418&gt;=Modélisation!$B$18,Modélisation!$A$18,Modélisation!$A$17))),IF(Modélisation!$B$10=5,IF(C418&gt;=Modélisation!$B$21,Modélisation!$A$21,IF(C418&gt;=Modélisation!$B$20,Modélisation!$A$20,IF(C418&gt;=Modélisation!$B$19,Modélisation!$A$19,IF(C418&gt;=Modélisation!$B$18,Modélisation!$A$18,Modélisation!$A$17)))),IF(Modélisation!$B$10=6,IF(C418&gt;=Modélisation!$B$22,Modélisation!$A$22,IF(C418&gt;=Modélisation!$B$21,Modélisation!$A$21,IF(C418&gt;=Modélisation!$B$20,Modélisation!$A$20,IF(C418&gt;=Modélisation!$B$19,Modélisation!$A$19,IF(C418&gt;=Modélisation!$B$18,Modélisation!$A$18,Modélisation!$A$17))))),IF(Modélisation!$B$10=7,IF(C418&gt;=Modélisation!$B$23,Modélisation!$A$23,IF(C418&gt;=Modélisation!$B$22,Modélisation!$A$22,IF(C418&gt;=Modélisation!$B$21,Modélisation!$A$21,IF(C418&gt;=Modélisation!$B$20,Modélisation!$A$20,IF(C418&gt;=Modélisation!$B$19,Modélisation!$A$19,IF(C418&gt;=Modélisation!$B$18,Modélisation!$A$18,Modélisation!$A$17))))))))))))</f>
        <v/>
      </c>
      <c r="F418" s="1" t="str">
        <f>IF(ISBLANK(C418),"",VLOOKUP(E418,Modélisation!$A$17:$H$23,8,FALSE))</f>
        <v/>
      </c>
      <c r="G418" s="4" t="str">
        <f>IF(ISBLANK(C418),"",IF(Modélisation!$B$3="Oui",IF(D418=Liste!$F$2,0%,VLOOKUP(D418,Modélisation!$A$69:$B$86,2,FALSE)),""))</f>
        <v/>
      </c>
      <c r="H418" s="1" t="str">
        <f>IF(ISBLANK(C418),"",IF(Modélisation!$B$3="Oui",F418*(1-G418),F418))</f>
        <v/>
      </c>
    </row>
    <row r="419" spans="1:8" x14ac:dyDescent="0.35">
      <c r="A419" s="2">
        <v>418</v>
      </c>
      <c r="B419" s="36"/>
      <c r="C419" s="39"/>
      <c r="D419" s="37"/>
      <c r="E419" s="1" t="str">
        <f>IF(ISBLANK(C419),"",IF(Modélisation!$B$10=3,IF(C419&gt;=Modélisation!$B$19,Modélisation!$A$19,IF(C419&gt;=Modélisation!$B$18,Modélisation!$A$18,Modélisation!$A$17)),IF(Modélisation!$B$10=4,IF(C419&gt;=Modélisation!$B$20,Modélisation!$A$20,IF(C419&gt;=Modélisation!$B$19,Modélisation!$A$19,IF(C419&gt;=Modélisation!$B$18,Modélisation!$A$18,Modélisation!$A$17))),IF(Modélisation!$B$10=5,IF(C419&gt;=Modélisation!$B$21,Modélisation!$A$21,IF(C419&gt;=Modélisation!$B$20,Modélisation!$A$20,IF(C419&gt;=Modélisation!$B$19,Modélisation!$A$19,IF(C419&gt;=Modélisation!$B$18,Modélisation!$A$18,Modélisation!$A$17)))),IF(Modélisation!$B$10=6,IF(C419&gt;=Modélisation!$B$22,Modélisation!$A$22,IF(C419&gt;=Modélisation!$B$21,Modélisation!$A$21,IF(C419&gt;=Modélisation!$B$20,Modélisation!$A$20,IF(C419&gt;=Modélisation!$B$19,Modélisation!$A$19,IF(C419&gt;=Modélisation!$B$18,Modélisation!$A$18,Modélisation!$A$17))))),IF(Modélisation!$B$10=7,IF(C419&gt;=Modélisation!$B$23,Modélisation!$A$23,IF(C419&gt;=Modélisation!$B$22,Modélisation!$A$22,IF(C419&gt;=Modélisation!$B$21,Modélisation!$A$21,IF(C419&gt;=Modélisation!$B$20,Modélisation!$A$20,IF(C419&gt;=Modélisation!$B$19,Modélisation!$A$19,IF(C419&gt;=Modélisation!$B$18,Modélisation!$A$18,Modélisation!$A$17))))))))))))</f>
        <v/>
      </c>
      <c r="F419" s="1" t="str">
        <f>IF(ISBLANK(C419),"",VLOOKUP(E419,Modélisation!$A$17:$H$23,8,FALSE))</f>
        <v/>
      </c>
      <c r="G419" s="4" t="str">
        <f>IF(ISBLANK(C419),"",IF(Modélisation!$B$3="Oui",IF(D419=Liste!$F$2,0%,VLOOKUP(D419,Modélisation!$A$69:$B$86,2,FALSE)),""))</f>
        <v/>
      </c>
      <c r="H419" s="1" t="str">
        <f>IF(ISBLANK(C419),"",IF(Modélisation!$B$3="Oui",F419*(1-G419),F419))</f>
        <v/>
      </c>
    </row>
    <row r="420" spans="1:8" x14ac:dyDescent="0.35">
      <c r="A420" s="2">
        <v>419</v>
      </c>
      <c r="B420" s="36"/>
      <c r="C420" s="39"/>
      <c r="D420" s="37"/>
      <c r="E420" s="1" t="str">
        <f>IF(ISBLANK(C420),"",IF(Modélisation!$B$10=3,IF(C420&gt;=Modélisation!$B$19,Modélisation!$A$19,IF(C420&gt;=Modélisation!$B$18,Modélisation!$A$18,Modélisation!$A$17)),IF(Modélisation!$B$10=4,IF(C420&gt;=Modélisation!$B$20,Modélisation!$A$20,IF(C420&gt;=Modélisation!$B$19,Modélisation!$A$19,IF(C420&gt;=Modélisation!$B$18,Modélisation!$A$18,Modélisation!$A$17))),IF(Modélisation!$B$10=5,IF(C420&gt;=Modélisation!$B$21,Modélisation!$A$21,IF(C420&gt;=Modélisation!$B$20,Modélisation!$A$20,IF(C420&gt;=Modélisation!$B$19,Modélisation!$A$19,IF(C420&gt;=Modélisation!$B$18,Modélisation!$A$18,Modélisation!$A$17)))),IF(Modélisation!$B$10=6,IF(C420&gt;=Modélisation!$B$22,Modélisation!$A$22,IF(C420&gt;=Modélisation!$B$21,Modélisation!$A$21,IF(C420&gt;=Modélisation!$B$20,Modélisation!$A$20,IF(C420&gt;=Modélisation!$B$19,Modélisation!$A$19,IF(C420&gt;=Modélisation!$B$18,Modélisation!$A$18,Modélisation!$A$17))))),IF(Modélisation!$B$10=7,IF(C420&gt;=Modélisation!$B$23,Modélisation!$A$23,IF(C420&gt;=Modélisation!$B$22,Modélisation!$A$22,IF(C420&gt;=Modélisation!$B$21,Modélisation!$A$21,IF(C420&gt;=Modélisation!$B$20,Modélisation!$A$20,IF(C420&gt;=Modélisation!$B$19,Modélisation!$A$19,IF(C420&gt;=Modélisation!$B$18,Modélisation!$A$18,Modélisation!$A$17))))))))))))</f>
        <v/>
      </c>
      <c r="F420" s="1" t="str">
        <f>IF(ISBLANK(C420),"",VLOOKUP(E420,Modélisation!$A$17:$H$23,8,FALSE))</f>
        <v/>
      </c>
      <c r="G420" s="4" t="str">
        <f>IF(ISBLANK(C420),"",IF(Modélisation!$B$3="Oui",IF(D420=Liste!$F$2,0%,VLOOKUP(D420,Modélisation!$A$69:$B$86,2,FALSE)),""))</f>
        <v/>
      </c>
      <c r="H420" s="1" t="str">
        <f>IF(ISBLANK(C420),"",IF(Modélisation!$B$3="Oui",F420*(1-G420),F420))</f>
        <v/>
      </c>
    </row>
    <row r="421" spans="1:8" x14ac:dyDescent="0.35">
      <c r="A421" s="2">
        <v>420</v>
      </c>
      <c r="B421" s="36"/>
      <c r="C421" s="39"/>
      <c r="D421" s="37"/>
      <c r="E421" s="1" t="str">
        <f>IF(ISBLANK(C421),"",IF(Modélisation!$B$10=3,IF(C421&gt;=Modélisation!$B$19,Modélisation!$A$19,IF(C421&gt;=Modélisation!$B$18,Modélisation!$A$18,Modélisation!$A$17)),IF(Modélisation!$B$10=4,IF(C421&gt;=Modélisation!$B$20,Modélisation!$A$20,IF(C421&gt;=Modélisation!$B$19,Modélisation!$A$19,IF(C421&gt;=Modélisation!$B$18,Modélisation!$A$18,Modélisation!$A$17))),IF(Modélisation!$B$10=5,IF(C421&gt;=Modélisation!$B$21,Modélisation!$A$21,IF(C421&gt;=Modélisation!$B$20,Modélisation!$A$20,IF(C421&gt;=Modélisation!$B$19,Modélisation!$A$19,IF(C421&gt;=Modélisation!$B$18,Modélisation!$A$18,Modélisation!$A$17)))),IF(Modélisation!$B$10=6,IF(C421&gt;=Modélisation!$B$22,Modélisation!$A$22,IF(C421&gt;=Modélisation!$B$21,Modélisation!$A$21,IF(C421&gt;=Modélisation!$B$20,Modélisation!$A$20,IF(C421&gt;=Modélisation!$B$19,Modélisation!$A$19,IF(C421&gt;=Modélisation!$B$18,Modélisation!$A$18,Modélisation!$A$17))))),IF(Modélisation!$B$10=7,IF(C421&gt;=Modélisation!$B$23,Modélisation!$A$23,IF(C421&gt;=Modélisation!$B$22,Modélisation!$A$22,IF(C421&gt;=Modélisation!$B$21,Modélisation!$A$21,IF(C421&gt;=Modélisation!$B$20,Modélisation!$A$20,IF(C421&gt;=Modélisation!$B$19,Modélisation!$A$19,IF(C421&gt;=Modélisation!$B$18,Modélisation!$A$18,Modélisation!$A$17))))))))))))</f>
        <v/>
      </c>
      <c r="F421" s="1" t="str">
        <f>IF(ISBLANK(C421),"",VLOOKUP(E421,Modélisation!$A$17:$H$23,8,FALSE))</f>
        <v/>
      </c>
      <c r="G421" s="4" t="str">
        <f>IF(ISBLANK(C421),"",IF(Modélisation!$B$3="Oui",IF(D421=Liste!$F$2,0%,VLOOKUP(D421,Modélisation!$A$69:$B$86,2,FALSE)),""))</f>
        <v/>
      </c>
      <c r="H421" s="1" t="str">
        <f>IF(ISBLANK(C421),"",IF(Modélisation!$B$3="Oui",F421*(1-G421),F421))</f>
        <v/>
      </c>
    </row>
    <row r="422" spans="1:8" x14ac:dyDescent="0.35">
      <c r="A422" s="2">
        <v>421</v>
      </c>
      <c r="B422" s="36"/>
      <c r="C422" s="39"/>
      <c r="D422" s="37"/>
      <c r="E422" s="1" t="str">
        <f>IF(ISBLANK(C422),"",IF(Modélisation!$B$10=3,IF(C422&gt;=Modélisation!$B$19,Modélisation!$A$19,IF(C422&gt;=Modélisation!$B$18,Modélisation!$A$18,Modélisation!$A$17)),IF(Modélisation!$B$10=4,IF(C422&gt;=Modélisation!$B$20,Modélisation!$A$20,IF(C422&gt;=Modélisation!$B$19,Modélisation!$A$19,IF(C422&gt;=Modélisation!$B$18,Modélisation!$A$18,Modélisation!$A$17))),IF(Modélisation!$B$10=5,IF(C422&gt;=Modélisation!$B$21,Modélisation!$A$21,IF(C422&gt;=Modélisation!$B$20,Modélisation!$A$20,IF(C422&gt;=Modélisation!$B$19,Modélisation!$A$19,IF(C422&gt;=Modélisation!$B$18,Modélisation!$A$18,Modélisation!$A$17)))),IF(Modélisation!$B$10=6,IF(C422&gt;=Modélisation!$B$22,Modélisation!$A$22,IF(C422&gt;=Modélisation!$B$21,Modélisation!$A$21,IF(C422&gt;=Modélisation!$B$20,Modélisation!$A$20,IF(C422&gt;=Modélisation!$B$19,Modélisation!$A$19,IF(C422&gt;=Modélisation!$B$18,Modélisation!$A$18,Modélisation!$A$17))))),IF(Modélisation!$B$10=7,IF(C422&gt;=Modélisation!$B$23,Modélisation!$A$23,IF(C422&gt;=Modélisation!$B$22,Modélisation!$A$22,IF(C422&gt;=Modélisation!$B$21,Modélisation!$A$21,IF(C422&gt;=Modélisation!$B$20,Modélisation!$A$20,IF(C422&gt;=Modélisation!$B$19,Modélisation!$A$19,IF(C422&gt;=Modélisation!$B$18,Modélisation!$A$18,Modélisation!$A$17))))))))))))</f>
        <v/>
      </c>
      <c r="F422" s="1" t="str">
        <f>IF(ISBLANK(C422),"",VLOOKUP(E422,Modélisation!$A$17:$H$23,8,FALSE))</f>
        <v/>
      </c>
      <c r="G422" s="4" t="str">
        <f>IF(ISBLANK(C422),"",IF(Modélisation!$B$3="Oui",IF(D422=Liste!$F$2,0%,VLOOKUP(D422,Modélisation!$A$69:$B$86,2,FALSE)),""))</f>
        <v/>
      </c>
      <c r="H422" s="1" t="str">
        <f>IF(ISBLANK(C422),"",IF(Modélisation!$B$3="Oui",F422*(1-G422),F422))</f>
        <v/>
      </c>
    </row>
    <row r="423" spans="1:8" x14ac:dyDescent="0.35">
      <c r="A423" s="2">
        <v>422</v>
      </c>
      <c r="B423" s="36"/>
      <c r="C423" s="39"/>
      <c r="D423" s="37"/>
      <c r="E423" s="1" t="str">
        <f>IF(ISBLANK(C423),"",IF(Modélisation!$B$10=3,IF(C423&gt;=Modélisation!$B$19,Modélisation!$A$19,IF(C423&gt;=Modélisation!$B$18,Modélisation!$A$18,Modélisation!$A$17)),IF(Modélisation!$B$10=4,IF(C423&gt;=Modélisation!$B$20,Modélisation!$A$20,IF(C423&gt;=Modélisation!$B$19,Modélisation!$A$19,IF(C423&gt;=Modélisation!$B$18,Modélisation!$A$18,Modélisation!$A$17))),IF(Modélisation!$B$10=5,IF(C423&gt;=Modélisation!$B$21,Modélisation!$A$21,IF(C423&gt;=Modélisation!$B$20,Modélisation!$A$20,IF(C423&gt;=Modélisation!$B$19,Modélisation!$A$19,IF(C423&gt;=Modélisation!$B$18,Modélisation!$A$18,Modélisation!$A$17)))),IF(Modélisation!$B$10=6,IF(C423&gt;=Modélisation!$B$22,Modélisation!$A$22,IF(C423&gt;=Modélisation!$B$21,Modélisation!$A$21,IF(C423&gt;=Modélisation!$B$20,Modélisation!$A$20,IF(C423&gt;=Modélisation!$B$19,Modélisation!$A$19,IF(C423&gt;=Modélisation!$B$18,Modélisation!$A$18,Modélisation!$A$17))))),IF(Modélisation!$B$10=7,IF(C423&gt;=Modélisation!$B$23,Modélisation!$A$23,IF(C423&gt;=Modélisation!$B$22,Modélisation!$A$22,IF(C423&gt;=Modélisation!$B$21,Modélisation!$A$21,IF(C423&gt;=Modélisation!$B$20,Modélisation!$A$20,IF(C423&gt;=Modélisation!$B$19,Modélisation!$A$19,IF(C423&gt;=Modélisation!$B$18,Modélisation!$A$18,Modélisation!$A$17))))))))))))</f>
        <v/>
      </c>
      <c r="F423" s="1" t="str">
        <f>IF(ISBLANK(C423),"",VLOOKUP(E423,Modélisation!$A$17:$H$23,8,FALSE))</f>
        <v/>
      </c>
      <c r="G423" s="4" t="str">
        <f>IF(ISBLANK(C423),"",IF(Modélisation!$B$3="Oui",IF(D423=Liste!$F$2,0%,VLOOKUP(D423,Modélisation!$A$69:$B$86,2,FALSE)),""))</f>
        <v/>
      </c>
      <c r="H423" s="1" t="str">
        <f>IF(ISBLANK(C423),"",IF(Modélisation!$B$3="Oui",F423*(1-G423),F423))</f>
        <v/>
      </c>
    </row>
    <row r="424" spans="1:8" x14ac:dyDescent="0.35">
      <c r="A424" s="2">
        <v>423</v>
      </c>
      <c r="B424" s="36"/>
      <c r="C424" s="39"/>
      <c r="D424" s="37"/>
      <c r="E424" s="1" t="str">
        <f>IF(ISBLANK(C424),"",IF(Modélisation!$B$10=3,IF(C424&gt;=Modélisation!$B$19,Modélisation!$A$19,IF(C424&gt;=Modélisation!$B$18,Modélisation!$A$18,Modélisation!$A$17)),IF(Modélisation!$B$10=4,IF(C424&gt;=Modélisation!$B$20,Modélisation!$A$20,IF(C424&gt;=Modélisation!$B$19,Modélisation!$A$19,IF(C424&gt;=Modélisation!$B$18,Modélisation!$A$18,Modélisation!$A$17))),IF(Modélisation!$B$10=5,IF(C424&gt;=Modélisation!$B$21,Modélisation!$A$21,IF(C424&gt;=Modélisation!$B$20,Modélisation!$A$20,IF(C424&gt;=Modélisation!$B$19,Modélisation!$A$19,IF(C424&gt;=Modélisation!$B$18,Modélisation!$A$18,Modélisation!$A$17)))),IF(Modélisation!$B$10=6,IF(C424&gt;=Modélisation!$B$22,Modélisation!$A$22,IF(C424&gt;=Modélisation!$B$21,Modélisation!$A$21,IF(C424&gt;=Modélisation!$B$20,Modélisation!$A$20,IF(C424&gt;=Modélisation!$B$19,Modélisation!$A$19,IF(C424&gt;=Modélisation!$B$18,Modélisation!$A$18,Modélisation!$A$17))))),IF(Modélisation!$B$10=7,IF(C424&gt;=Modélisation!$B$23,Modélisation!$A$23,IF(C424&gt;=Modélisation!$B$22,Modélisation!$A$22,IF(C424&gt;=Modélisation!$B$21,Modélisation!$A$21,IF(C424&gt;=Modélisation!$B$20,Modélisation!$A$20,IF(C424&gt;=Modélisation!$B$19,Modélisation!$A$19,IF(C424&gt;=Modélisation!$B$18,Modélisation!$A$18,Modélisation!$A$17))))))))))))</f>
        <v/>
      </c>
      <c r="F424" s="1" t="str">
        <f>IF(ISBLANK(C424),"",VLOOKUP(E424,Modélisation!$A$17:$H$23,8,FALSE))</f>
        <v/>
      </c>
      <c r="G424" s="4" t="str">
        <f>IF(ISBLANK(C424),"",IF(Modélisation!$B$3="Oui",IF(D424=Liste!$F$2,0%,VLOOKUP(D424,Modélisation!$A$69:$B$86,2,FALSE)),""))</f>
        <v/>
      </c>
      <c r="H424" s="1" t="str">
        <f>IF(ISBLANK(C424),"",IF(Modélisation!$B$3="Oui",F424*(1-G424),F424))</f>
        <v/>
      </c>
    </row>
    <row r="425" spans="1:8" x14ac:dyDescent="0.35">
      <c r="A425" s="2">
        <v>424</v>
      </c>
      <c r="B425" s="36"/>
      <c r="C425" s="39"/>
      <c r="D425" s="37"/>
      <c r="E425" s="1" t="str">
        <f>IF(ISBLANK(C425),"",IF(Modélisation!$B$10=3,IF(C425&gt;=Modélisation!$B$19,Modélisation!$A$19,IF(C425&gt;=Modélisation!$B$18,Modélisation!$A$18,Modélisation!$A$17)),IF(Modélisation!$B$10=4,IF(C425&gt;=Modélisation!$B$20,Modélisation!$A$20,IF(C425&gt;=Modélisation!$B$19,Modélisation!$A$19,IF(C425&gt;=Modélisation!$B$18,Modélisation!$A$18,Modélisation!$A$17))),IF(Modélisation!$B$10=5,IF(C425&gt;=Modélisation!$B$21,Modélisation!$A$21,IF(C425&gt;=Modélisation!$B$20,Modélisation!$A$20,IF(C425&gt;=Modélisation!$B$19,Modélisation!$A$19,IF(C425&gt;=Modélisation!$B$18,Modélisation!$A$18,Modélisation!$A$17)))),IF(Modélisation!$B$10=6,IF(C425&gt;=Modélisation!$B$22,Modélisation!$A$22,IF(C425&gt;=Modélisation!$B$21,Modélisation!$A$21,IF(C425&gt;=Modélisation!$B$20,Modélisation!$A$20,IF(C425&gt;=Modélisation!$B$19,Modélisation!$A$19,IF(C425&gt;=Modélisation!$B$18,Modélisation!$A$18,Modélisation!$A$17))))),IF(Modélisation!$B$10=7,IF(C425&gt;=Modélisation!$B$23,Modélisation!$A$23,IF(C425&gt;=Modélisation!$B$22,Modélisation!$A$22,IF(C425&gt;=Modélisation!$B$21,Modélisation!$A$21,IF(C425&gt;=Modélisation!$B$20,Modélisation!$A$20,IF(C425&gt;=Modélisation!$B$19,Modélisation!$A$19,IF(C425&gt;=Modélisation!$B$18,Modélisation!$A$18,Modélisation!$A$17))))))))))))</f>
        <v/>
      </c>
      <c r="F425" s="1" t="str">
        <f>IF(ISBLANK(C425),"",VLOOKUP(E425,Modélisation!$A$17:$H$23,8,FALSE))</f>
        <v/>
      </c>
      <c r="G425" s="4" t="str">
        <f>IF(ISBLANK(C425),"",IF(Modélisation!$B$3="Oui",IF(D425=Liste!$F$2,0%,VLOOKUP(D425,Modélisation!$A$69:$B$86,2,FALSE)),""))</f>
        <v/>
      </c>
      <c r="H425" s="1" t="str">
        <f>IF(ISBLANK(C425),"",IF(Modélisation!$B$3="Oui",F425*(1-G425),F425))</f>
        <v/>
      </c>
    </row>
    <row r="426" spans="1:8" x14ac:dyDescent="0.35">
      <c r="A426" s="2">
        <v>425</v>
      </c>
      <c r="B426" s="36"/>
      <c r="C426" s="39"/>
      <c r="D426" s="37"/>
      <c r="E426" s="1" t="str">
        <f>IF(ISBLANK(C426),"",IF(Modélisation!$B$10=3,IF(C426&gt;=Modélisation!$B$19,Modélisation!$A$19,IF(C426&gt;=Modélisation!$B$18,Modélisation!$A$18,Modélisation!$A$17)),IF(Modélisation!$B$10=4,IF(C426&gt;=Modélisation!$B$20,Modélisation!$A$20,IF(C426&gt;=Modélisation!$B$19,Modélisation!$A$19,IF(C426&gt;=Modélisation!$B$18,Modélisation!$A$18,Modélisation!$A$17))),IF(Modélisation!$B$10=5,IF(C426&gt;=Modélisation!$B$21,Modélisation!$A$21,IF(C426&gt;=Modélisation!$B$20,Modélisation!$A$20,IF(C426&gt;=Modélisation!$B$19,Modélisation!$A$19,IF(C426&gt;=Modélisation!$B$18,Modélisation!$A$18,Modélisation!$A$17)))),IF(Modélisation!$B$10=6,IF(C426&gt;=Modélisation!$B$22,Modélisation!$A$22,IF(C426&gt;=Modélisation!$B$21,Modélisation!$A$21,IF(C426&gt;=Modélisation!$B$20,Modélisation!$A$20,IF(C426&gt;=Modélisation!$B$19,Modélisation!$A$19,IF(C426&gt;=Modélisation!$B$18,Modélisation!$A$18,Modélisation!$A$17))))),IF(Modélisation!$B$10=7,IF(C426&gt;=Modélisation!$B$23,Modélisation!$A$23,IF(C426&gt;=Modélisation!$B$22,Modélisation!$A$22,IF(C426&gt;=Modélisation!$B$21,Modélisation!$A$21,IF(C426&gt;=Modélisation!$B$20,Modélisation!$A$20,IF(C426&gt;=Modélisation!$B$19,Modélisation!$A$19,IF(C426&gt;=Modélisation!$B$18,Modélisation!$A$18,Modélisation!$A$17))))))))))))</f>
        <v/>
      </c>
      <c r="F426" s="1" t="str">
        <f>IF(ISBLANK(C426),"",VLOOKUP(E426,Modélisation!$A$17:$H$23,8,FALSE))</f>
        <v/>
      </c>
      <c r="G426" s="4" t="str">
        <f>IF(ISBLANK(C426),"",IF(Modélisation!$B$3="Oui",IF(D426=Liste!$F$2,0%,VLOOKUP(D426,Modélisation!$A$69:$B$86,2,FALSE)),""))</f>
        <v/>
      </c>
      <c r="H426" s="1" t="str">
        <f>IF(ISBLANK(C426),"",IF(Modélisation!$B$3="Oui",F426*(1-G426),F426))</f>
        <v/>
      </c>
    </row>
    <row r="427" spans="1:8" x14ac:dyDescent="0.35">
      <c r="A427" s="2">
        <v>426</v>
      </c>
      <c r="B427" s="36"/>
      <c r="C427" s="39"/>
      <c r="D427" s="37"/>
      <c r="E427" s="1" t="str">
        <f>IF(ISBLANK(C427),"",IF(Modélisation!$B$10=3,IF(C427&gt;=Modélisation!$B$19,Modélisation!$A$19,IF(C427&gt;=Modélisation!$B$18,Modélisation!$A$18,Modélisation!$A$17)),IF(Modélisation!$B$10=4,IF(C427&gt;=Modélisation!$B$20,Modélisation!$A$20,IF(C427&gt;=Modélisation!$B$19,Modélisation!$A$19,IF(C427&gt;=Modélisation!$B$18,Modélisation!$A$18,Modélisation!$A$17))),IF(Modélisation!$B$10=5,IF(C427&gt;=Modélisation!$B$21,Modélisation!$A$21,IF(C427&gt;=Modélisation!$B$20,Modélisation!$A$20,IF(C427&gt;=Modélisation!$B$19,Modélisation!$A$19,IF(C427&gt;=Modélisation!$B$18,Modélisation!$A$18,Modélisation!$A$17)))),IF(Modélisation!$B$10=6,IF(C427&gt;=Modélisation!$B$22,Modélisation!$A$22,IF(C427&gt;=Modélisation!$B$21,Modélisation!$A$21,IF(C427&gt;=Modélisation!$B$20,Modélisation!$A$20,IF(C427&gt;=Modélisation!$B$19,Modélisation!$A$19,IF(C427&gt;=Modélisation!$B$18,Modélisation!$A$18,Modélisation!$A$17))))),IF(Modélisation!$B$10=7,IF(C427&gt;=Modélisation!$B$23,Modélisation!$A$23,IF(C427&gt;=Modélisation!$B$22,Modélisation!$A$22,IF(C427&gt;=Modélisation!$B$21,Modélisation!$A$21,IF(C427&gt;=Modélisation!$B$20,Modélisation!$A$20,IF(C427&gt;=Modélisation!$B$19,Modélisation!$A$19,IF(C427&gt;=Modélisation!$B$18,Modélisation!$A$18,Modélisation!$A$17))))))))))))</f>
        <v/>
      </c>
      <c r="F427" s="1" t="str">
        <f>IF(ISBLANK(C427),"",VLOOKUP(E427,Modélisation!$A$17:$H$23,8,FALSE))</f>
        <v/>
      </c>
      <c r="G427" s="4" t="str">
        <f>IF(ISBLANK(C427),"",IF(Modélisation!$B$3="Oui",IF(D427=Liste!$F$2,0%,VLOOKUP(D427,Modélisation!$A$69:$B$86,2,FALSE)),""))</f>
        <v/>
      </c>
      <c r="H427" s="1" t="str">
        <f>IF(ISBLANK(C427),"",IF(Modélisation!$B$3="Oui",F427*(1-G427),F427))</f>
        <v/>
      </c>
    </row>
    <row r="428" spans="1:8" x14ac:dyDescent="0.35">
      <c r="A428" s="2">
        <v>427</v>
      </c>
      <c r="B428" s="36"/>
      <c r="C428" s="39"/>
      <c r="D428" s="37"/>
      <c r="E428" s="1" t="str">
        <f>IF(ISBLANK(C428),"",IF(Modélisation!$B$10=3,IF(C428&gt;=Modélisation!$B$19,Modélisation!$A$19,IF(C428&gt;=Modélisation!$B$18,Modélisation!$A$18,Modélisation!$A$17)),IF(Modélisation!$B$10=4,IF(C428&gt;=Modélisation!$B$20,Modélisation!$A$20,IF(C428&gt;=Modélisation!$B$19,Modélisation!$A$19,IF(C428&gt;=Modélisation!$B$18,Modélisation!$A$18,Modélisation!$A$17))),IF(Modélisation!$B$10=5,IF(C428&gt;=Modélisation!$B$21,Modélisation!$A$21,IF(C428&gt;=Modélisation!$B$20,Modélisation!$A$20,IF(C428&gt;=Modélisation!$B$19,Modélisation!$A$19,IF(C428&gt;=Modélisation!$B$18,Modélisation!$A$18,Modélisation!$A$17)))),IF(Modélisation!$B$10=6,IF(C428&gt;=Modélisation!$B$22,Modélisation!$A$22,IF(C428&gt;=Modélisation!$B$21,Modélisation!$A$21,IF(C428&gt;=Modélisation!$B$20,Modélisation!$A$20,IF(C428&gt;=Modélisation!$B$19,Modélisation!$A$19,IF(C428&gt;=Modélisation!$B$18,Modélisation!$A$18,Modélisation!$A$17))))),IF(Modélisation!$B$10=7,IF(C428&gt;=Modélisation!$B$23,Modélisation!$A$23,IF(C428&gt;=Modélisation!$B$22,Modélisation!$A$22,IF(C428&gt;=Modélisation!$B$21,Modélisation!$A$21,IF(C428&gt;=Modélisation!$B$20,Modélisation!$A$20,IF(C428&gt;=Modélisation!$B$19,Modélisation!$A$19,IF(C428&gt;=Modélisation!$B$18,Modélisation!$A$18,Modélisation!$A$17))))))))))))</f>
        <v/>
      </c>
      <c r="F428" s="1" t="str">
        <f>IF(ISBLANK(C428),"",VLOOKUP(E428,Modélisation!$A$17:$H$23,8,FALSE))</f>
        <v/>
      </c>
      <c r="G428" s="4" t="str">
        <f>IF(ISBLANK(C428),"",IF(Modélisation!$B$3="Oui",IF(D428=Liste!$F$2,0%,VLOOKUP(D428,Modélisation!$A$69:$B$86,2,FALSE)),""))</f>
        <v/>
      </c>
      <c r="H428" s="1" t="str">
        <f>IF(ISBLANK(C428),"",IF(Modélisation!$B$3="Oui",F428*(1-G428),F428))</f>
        <v/>
      </c>
    </row>
    <row r="429" spans="1:8" x14ac:dyDescent="0.35">
      <c r="A429" s="2">
        <v>428</v>
      </c>
      <c r="B429" s="36"/>
      <c r="C429" s="39"/>
      <c r="D429" s="37"/>
      <c r="E429" s="1" t="str">
        <f>IF(ISBLANK(C429),"",IF(Modélisation!$B$10=3,IF(C429&gt;=Modélisation!$B$19,Modélisation!$A$19,IF(C429&gt;=Modélisation!$B$18,Modélisation!$A$18,Modélisation!$A$17)),IF(Modélisation!$B$10=4,IF(C429&gt;=Modélisation!$B$20,Modélisation!$A$20,IF(C429&gt;=Modélisation!$B$19,Modélisation!$A$19,IF(C429&gt;=Modélisation!$B$18,Modélisation!$A$18,Modélisation!$A$17))),IF(Modélisation!$B$10=5,IF(C429&gt;=Modélisation!$B$21,Modélisation!$A$21,IF(C429&gt;=Modélisation!$B$20,Modélisation!$A$20,IF(C429&gt;=Modélisation!$B$19,Modélisation!$A$19,IF(C429&gt;=Modélisation!$B$18,Modélisation!$A$18,Modélisation!$A$17)))),IF(Modélisation!$B$10=6,IF(C429&gt;=Modélisation!$B$22,Modélisation!$A$22,IF(C429&gt;=Modélisation!$B$21,Modélisation!$A$21,IF(C429&gt;=Modélisation!$B$20,Modélisation!$A$20,IF(C429&gt;=Modélisation!$B$19,Modélisation!$A$19,IF(C429&gt;=Modélisation!$B$18,Modélisation!$A$18,Modélisation!$A$17))))),IF(Modélisation!$B$10=7,IF(C429&gt;=Modélisation!$B$23,Modélisation!$A$23,IF(C429&gt;=Modélisation!$B$22,Modélisation!$A$22,IF(C429&gt;=Modélisation!$B$21,Modélisation!$A$21,IF(C429&gt;=Modélisation!$B$20,Modélisation!$A$20,IF(C429&gt;=Modélisation!$B$19,Modélisation!$A$19,IF(C429&gt;=Modélisation!$B$18,Modélisation!$A$18,Modélisation!$A$17))))))))))))</f>
        <v/>
      </c>
      <c r="F429" s="1" t="str">
        <f>IF(ISBLANK(C429),"",VLOOKUP(E429,Modélisation!$A$17:$H$23,8,FALSE))</f>
        <v/>
      </c>
      <c r="G429" s="4" t="str">
        <f>IF(ISBLANK(C429),"",IF(Modélisation!$B$3="Oui",IF(D429=Liste!$F$2,0%,VLOOKUP(D429,Modélisation!$A$69:$B$86,2,FALSE)),""))</f>
        <v/>
      </c>
      <c r="H429" s="1" t="str">
        <f>IF(ISBLANK(C429),"",IF(Modélisation!$B$3="Oui",F429*(1-G429),F429))</f>
        <v/>
      </c>
    </row>
    <row r="430" spans="1:8" x14ac:dyDescent="0.35">
      <c r="A430" s="2">
        <v>429</v>
      </c>
      <c r="B430" s="36"/>
      <c r="C430" s="39"/>
      <c r="D430" s="37"/>
      <c r="E430" s="1" t="str">
        <f>IF(ISBLANK(C430),"",IF(Modélisation!$B$10=3,IF(C430&gt;=Modélisation!$B$19,Modélisation!$A$19,IF(C430&gt;=Modélisation!$B$18,Modélisation!$A$18,Modélisation!$A$17)),IF(Modélisation!$B$10=4,IF(C430&gt;=Modélisation!$B$20,Modélisation!$A$20,IF(C430&gt;=Modélisation!$B$19,Modélisation!$A$19,IF(C430&gt;=Modélisation!$B$18,Modélisation!$A$18,Modélisation!$A$17))),IF(Modélisation!$B$10=5,IF(C430&gt;=Modélisation!$B$21,Modélisation!$A$21,IF(C430&gt;=Modélisation!$B$20,Modélisation!$A$20,IF(C430&gt;=Modélisation!$B$19,Modélisation!$A$19,IF(C430&gt;=Modélisation!$B$18,Modélisation!$A$18,Modélisation!$A$17)))),IF(Modélisation!$B$10=6,IF(C430&gt;=Modélisation!$B$22,Modélisation!$A$22,IF(C430&gt;=Modélisation!$B$21,Modélisation!$A$21,IF(C430&gt;=Modélisation!$B$20,Modélisation!$A$20,IF(C430&gt;=Modélisation!$B$19,Modélisation!$A$19,IF(C430&gt;=Modélisation!$B$18,Modélisation!$A$18,Modélisation!$A$17))))),IF(Modélisation!$B$10=7,IF(C430&gt;=Modélisation!$B$23,Modélisation!$A$23,IF(C430&gt;=Modélisation!$B$22,Modélisation!$A$22,IF(C430&gt;=Modélisation!$B$21,Modélisation!$A$21,IF(C430&gt;=Modélisation!$B$20,Modélisation!$A$20,IF(C430&gt;=Modélisation!$B$19,Modélisation!$A$19,IF(C430&gt;=Modélisation!$B$18,Modélisation!$A$18,Modélisation!$A$17))))))))))))</f>
        <v/>
      </c>
      <c r="F430" s="1" t="str">
        <f>IF(ISBLANK(C430),"",VLOOKUP(E430,Modélisation!$A$17:$H$23,8,FALSE))</f>
        <v/>
      </c>
      <c r="G430" s="4" t="str">
        <f>IF(ISBLANK(C430),"",IF(Modélisation!$B$3="Oui",IF(D430=Liste!$F$2,0%,VLOOKUP(D430,Modélisation!$A$69:$B$86,2,FALSE)),""))</f>
        <v/>
      </c>
      <c r="H430" s="1" t="str">
        <f>IF(ISBLANK(C430),"",IF(Modélisation!$B$3="Oui",F430*(1-G430),F430))</f>
        <v/>
      </c>
    </row>
    <row r="431" spans="1:8" x14ac:dyDescent="0.35">
      <c r="A431" s="2">
        <v>430</v>
      </c>
      <c r="B431" s="36"/>
      <c r="C431" s="39"/>
      <c r="D431" s="37"/>
      <c r="E431" s="1" t="str">
        <f>IF(ISBLANK(C431),"",IF(Modélisation!$B$10=3,IF(C431&gt;=Modélisation!$B$19,Modélisation!$A$19,IF(C431&gt;=Modélisation!$B$18,Modélisation!$A$18,Modélisation!$A$17)),IF(Modélisation!$B$10=4,IF(C431&gt;=Modélisation!$B$20,Modélisation!$A$20,IF(C431&gt;=Modélisation!$B$19,Modélisation!$A$19,IF(C431&gt;=Modélisation!$B$18,Modélisation!$A$18,Modélisation!$A$17))),IF(Modélisation!$B$10=5,IF(C431&gt;=Modélisation!$B$21,Modélisation!$A$21,IF(C431&gt;=Modélisation!$B$20,Modélisation!$A$20,IF(C431&gt;=Modélisation!$B$19,Modélisation!$A$19,IF(C431&gt;=Modélisation!$B$18,Modélisation!$A$18,Modélisation!$A$17)))),IF(Modélisation!$B$10=6,IF(C431&gt;=Modélisation!$B$22,Modélisation!$A$22,IF(C431&gt;=Modélisation!$B$21,Modélisation!$A$21,IF(C431&gt;=Modélisation!$B$20,Modélisation!$A$20,IF(C431&gt;=Modélisation!$B$19,Modélisation!$A$19,IF(C431&gt;=Modélisation!$B$18,Modélisation!$A$18,Modélisation!$A$17))))),IF(Modélisation!$B$10=7,IF(C431&gt;=Modélisation!$B$23,Modélisation!$A$23,IF(C431&gt;=Modélisation!$B$22,Modélisation!$A$22,IF(C431&gt;=Modélisation!$B$21,Modélisation!$A$21,IF(C431&gt;=Modélisation!$B$20,Modélisation!$A$20,IF(C431&gt;=Modélisation!$B$19,Modélisation!$A$19,IF(C431&gt;=Modélisation!$B$18,Modélisation!$A$18,Modélisation!$A$17))))))))))))</f>
        <v/>
      </c>
      <c r="F431" s="1" t="str">
        <f>IF(ISBLANK(C431),"",VLOOKUP(E431,Modélisation!$A$17:$H$23,8,FALSE))</f>
        <v/>
      </c>
      <c r="G431" s="4" t="str">
        <f>IF(ISBLANK(C431),"",IF(Modélisation!$B$3="Oui",IF(D431=Liste!$F$2,0%,VLOOKUP(D431,Modélisation!$A$69:$B$86,2,FALSE)),""))</f>
        <v/>
      </c>
      <c r="H431" s="1" t="str">
        <f>IF(ISBLANK(C431),"",IF(Modélisation!$B$3="Oui",F431*(1-G431),F431))</f>
        <v/>
      </c>
    </row>
    <row r="432" spans="1:8" x14ac:dyDescent="0.35">
      <c r="A432" s="2">
        <v>431</v>
      </c>
      <c r="B432" s="36"/>
      <c r="C432" s="39"/>
      <c r="D432" s="37"/>
      <c r="E432" s="1" t="str">
        <f>IF(ISBLANK(C432),"",IF(Modélisation!$B$10=3,IF(C432&gt;=Modélisation!$B$19,Modélisation!$A$19,IF(C432&gt;=Modélisation!$B$18,Modélisation!$A$18,Modélisation!$A$17)),IF(Modélisation!$B$10=4,IF(C432&gt;=Modélisation!$B$20,Modélisation!$A$20,IF(C432&gt;=Modélisation!$B$19,Modélisation!$A$19,IF(C432&gt;=Modélisation!$B$18,Modélisation!$A$18,Modélisation!$A$17))),IF(Modélisation!$B$10=5,IF(C432&gt;=Modélisation!$B$21,Modélisation!$A$21,IF(C432&gt;=Modélisation!$B$20,Modélisation!$A$20,IF(C432&gt;=Modélisation!$B$19,Modélisation!$A$19,IF(C432&gt;=Modélisation!$B$18,Modélisation!$A$18,Modélisation!$A$17)))),IF(Modélisation!$B$10=6,IF(C432&gt;=Modélisation!$B$22,Modélisation!$A$22,IF(C432&gt;=Modélisation!$B$21,Modélisation!$A$21,IF(C432&gt;=Modélisation!$B$20,Modélisation!$A$20,IF(C432&gt;=Modélisation!$B$19,Modélisation!$A$19,IF(C432&gt;=Modélisation!$B$18,Modélisation!$A$18,Modélisation!$A$17))))),IF(Modélisation!$B$10=7,IF(C432&gt;=Modélisation!$B$23,Modélisation!$A$23,IF(C432&gt;=Modélisation!$B$22,Modélisation!$A$22,IF(C432&gt;=Modélisation!$B$21,Modélisation!$A$21,IF(C432&gt;=Modélisation!$B$20,Modélisation!$A$20,IF(C432&gt;=Modélisation!$B$19,Modélisation!$A$19,IF(C432&gt;=Modélisation!$B$18,Modélisation!$A$18,Modélisation!$A$17))))))))))))</f>
        <v/>
      </c>
      <c r="F432" s="1" t="str">
        <f>IF(ISBLANK(C432),"",VLOOKUP(E432,Modélisation!$A$17:$H$23,8,FALSE))</f>
        <v/>
      </c>
      <c r="G432" s="4" t="str">
        <f>IF(ISBLANK(C432),"",IF(Modélisation!$B$3="Oui",IF(D432=Liste!$F$2,0%,VLOOKUP(D432,Modélisation!$A$69:$B$86,2,FALSE)),""))</f>
        <v/>
      </c>
      <c r="H432" s="1" t="str">
        <f>IF(ISBLANK(C432),"",IF(Modélisation!$B$3="Oui",F432*(1-G432),F432))</f>
        <v/>
      </c>
    </row>
    <row r="433" spans="1:8" x14ac:dyDescent="0.35">
      <c r="A433" s="2">
        <v>432</v>
      </c>
      <c r="B433" s="36"/>
      <c r="C433" s="39"/>
      <c r="D433" s="37"/>
      <c r="E433" s="1" t="str">
        <f>IF(ISBLANK(C433),"",IF(Modélisation!$B$10=3,IF(C433&gt;=Modélisation!$B$19,Modélisation!$A$19,IF(C433&gt;=Modélisation!$B$18,Modélisation!$A$18,Modélisation!$A$17)),IF(Modélisation!$B$10=4,IF(C433&gt;=Modélisation!$B$20,Modélisation!$A$20,IF(C433&gt;=Modélisation!$B$19,Modélisation!$A$19,IF(C433&gt;=Modélisation!$B$18,Modélisation!$A$18,Modélisation!$A$17))),IF(Modélisation!$B$10=5,IF(C433&gt;=Modélisation!$B$21,Modélisation!$A$21,IF(C433&gt;=Modélisation!$B$20,Modélisation!$A$20,IF(C433&gt;=Modélisation!$B$19,Modélisation!$A$19,IF(C433&gt;=Modélisation!$B$18,Modélisation!$A$18,Modélisation!$A$17)))),IF(Modélisation!$B$10=6,IF(C433&gt;=Modélisation!$B$22,Modélisation!$A$22,IF(C433&gt;=Modélisation!$B$21,Modélisation!$A$21,IF(C433&gt;=Modélisation!$B$20,Modélisation!$A$20,IF(C433&gt;=Modélisation!$B$19,Modélisation!$A$19,IF(C433&gt;=Modélisation!$B$18,Modélisation!$A$18,Modélisation!$A$17))))),IF(Modélisation!$B$10=7,IF(C433&gt;=Modélisation!$B$23,Modélisation!$A$23,IF(C433&gt;=Modélisation!$B$22,Modélisation!$A$22,IF(C433&gt;=Modélisation!$B$21,Modélisation!$A$21,IF(C433&gt;=Modélisation!$B$20,Modélisation!$A$20,IF(C433&gt;=Modélisation!$B$19,Modélisation!$A$19,IF(C433&gt;=Modélisation!$B$18,Modélisation!$A$18,Modélisation!$A$17))))))))))))</f>
        <v/>
      </c>
      <c r="F433" s="1" t="str">
        <f>IF(ISBLANK(C433),"",VLOOKUP(E433,Modélisation!$A$17:$H$23,8,FALSE))</f>
        <v/>
      </c>
      <c r="G433" s="4" t="str">
        <f>IF(ISBLANK(C433),"",IF(Modélisation!$B$3="Oui",IF(D433=Liste!$F$2,0%,VLOOKUP(D433,Modélisation!$A$69:$B$86,2,FALSE)),""))</f>
        <v/>
      </c>
      <c r="H433" s="1" t="str">
        <f>IF(ISBLANK(C433),"",IF(Modélisation!$B$3="Oui",F433*(1-G433),F433))</f>
        <v/>
      </c>
    </row>
    <row r="434" spans="1:8" x14ac:dyDescent="0.35">
      <c r="A434" s="2">
        <v>433</v>
      </c>
      <c r="B434" s="36"/>
      <c r="C434" s="39"/>
      <c r="D434" s="37"/>
      <c r="E434" s="1" t="str">
        <f>IF(ISBLANK(C434),"",IF(Modélisation!$B$10=3,IF(C434&gt;=Modélisation!$B$19,Modélisation!$A$19,IF(C434&gt;=Modélisation!$B$18,Modélisation!$A$18,Modélisation!$A$17)),IF(Modélisation!$B$10=4,IF(C434&gt;=Modélisation!$B$20,Modélisation!$A$20,IF(C434&gt;=Modélisation!$B$19,Modélisation!$A$19,IF(C434&gt;=Modélisation!$B$18,Modélisation!$A$18,Modélisation!$A$17))),IF(Modélisation!$B$10=5,IF(C434&gt;=Modélisation!$B$21,Modélisation!$A$21,IF(C434&gt;=Modélisation!$B$20,Modélisation!$A$20,IF(C434&gt;=Modélisation!$B$19,Modélisation!$A$19,IF(C434&gt;=Modélisation!$B$18,Modélisation!$A$18,Modélisation!$A$17)))),IF(Modélisation!$B$10=6,IF(C434&gt;=Modélisation!$B$22,Modélisation!$A$22,IF(C434&gt;=Modélisation!$B$21,Modélisation!$A$21,IF(C434&gt;=Modélisation!$B$20,Modélisation!$A$20,IF(C434&gt;=Modélisation!$B$19,Modélisation!$A$19,IF(C434&gt;=Modélisation!$B$18,Modélisation!$A$18,Modélisation!$A$17))))),IF(Modélisation!$B$10=7,IF(C434&gt;=Modélisation!$B$23,Modélisation!$A$23,IF(C434&gt;=Modélisation!$B$22,Modélisation!$A$22,IF(C434&gt;=Modélisation!$B$21,Modélisation!$A$21,IF(C434&gt;=Modélisation!$B$20,Modélisation!$A$20,IF(C434&gt;=Modélisation!$B$19,Modélisation!$A$19,IF(C434&gt;=Modélisation!$B$18,Modélisation!$A$18,Modélisation!$A$17))))))))))))</f>
        <v/>
      </c>
      <c r="F434" s="1" t="str">
        <f>IF(ISBLANK(C434),"",VLOOKUP(E434,Modélisation!$A$17:$H$23,8,FALSE))</f>
        <v/>
      </c>
      <c r="G434" s="4" t="str">
        <f>IF(ISBLANK(C434),"",IF(Modélisation!$B$3="Oui",IF(D434=Liste!$F$2,0%,VLOOKUP(D434,Modélisation!$A$69:$B$86,2,FALSE)),""))</f>
        <v/>
      </c>
      <c r="H434" s="1" t="str">
        <f>IF(ISBLANK(C434),"",IF(Modélisation!$B$3="Oui",F434*(1-G434),F434))</f>
        <v/>
      </c>
    </row>
    <row r="435" spans="1:8" x14ac:dyDescent="0.35">
      <c r="A435" s="2">
        <v>434</v>
      </c>
      <c r="B435" s="36"/>
      <c r="C435" s="39"/>
      <c r="D435" s="37"/>
      <c r="E435" s="1" t="str">
        <f>IF(ISBLANK(C435),"",IF(Modélisation!$B$10=3,IF(C435&gt;=Modélisation!$B$19,Modélisation!$A$19,IF(C435&gt;=Modélisation!$B$18,Modélisation!$A$18,Modélisation!$A$17)),IF(Modélisation!$B$10=4,IF(C435&gt;=Modélisation!$B$20,Modélisation!$A$20,IF(C435&gt;=Modélisation!$B$19,Modélisation!$A$19,IF(C435&gt;=Modélisation!$B$18,Modélisation!$A$18,Modélisation!$A$17))),IF(Modélisation!$B$10=5,IF(C435&gt;=Modélisation!$B$21,Modélisation!$A$21,IF(C435&gt;=Modélisation!$B$20,Modélisation!$A$20,IF(C435&gt;=Modélisation!$B$19,Modélisation!$A$19,IF(C435&gt;=Modélisation!$B$18,Modélisation!$A$18,Modélisation!$A$17)))),IF(Modélisation!$B$10=6,IF(C435&gt;=Modélisation!$B$22,Modélisation!$A$22,IF(C435&gt;=Modélisation!$B$21,Modélisation!$A$21,IF(C435&gt;=Modélisation!$B$20,Modélisation!$A$20,IF(C435&gt;=Modélisation!$B$19,Modélisation!$A$19,IF(C435&gt;=Modélisation!$B$18,Modélisation!$A$18,Modélisation!$A$17))))),IF(Modélisation!$B$10=7,IF(C435&gt;=Modélisation!$B$23,Modélisation!$A$23,IF(C435&gt;=Modélisation!$B$22,Modélisation!$A$22,IF(C435&gt;=Modélisation!$B$21,Modélisation!$A$21,IF(C435&gt;=Modélisation!$B$20,Modélisation!$A$20,IF(C435&gt;=Modélisation!$B$19,Modélisation!$A$19,IF(C435&gt;=Modélisation!$B$18,Modélisation!$A$18,Modélisation!$A$17))))))))))))</f>
        <v/>
      </c>
      <c r="F435" s="1" t="str">
        <f>IF(ISBLANK(C435),"",VLOOKUP(E435,Modélisation!$A$17:$H$23,8,FALSE))</f>
        <v/>
      </c>
      <c r="G435" s="4" t="str">
        <f>IF(ISBLANK(C435),"",IF(Modélisation!$B$3="Oui",IF(D435=Liste!$F$2,0%,VLOOKUP(D435,Modélisation!$A$69:$B$86,2,FALSE)),""))</f>
        <v/>
      </c>
      <c r="H435" s="1" t="str">
        <f>IF(ISBLANK(C435),"",IF(Modélisation!$B$3="Oui",F435*(1-G435),F435))</f>
        <v/>
      </c>
    </row>
    <row r="436" spans="1:8" x14ac:dyDescent="0.35">
      <c r="A436" s="2">
        <v>435</v>
      </c>
      <c r="B436" s="36"/>
      <c r="C436" s="39"/>
      <c r="D436" s="37"/>
      <c r="E436" s="1" t="str">
        <f>IF(ISBLANK(C436),"",IF(Modélisation!$B$10=3,IF(C436&gt;=Modélisation!$B$19,Modélisation!$A$19,IF(C436&gt;=Modélisation!$B$18,Modélisation!$A$18,Modélisation!$A$17)),IF(Modélisation!$B$10=4,IF(C436&gt;=Modélisation!$B$20,Modélisation!$A$20,IF(C436&gt;=Modélisation!$B$19,Modélisation!$A$19,IF(C436&gt;=Modélisation!$B$18,Modélisation!$A$18,Modélisation!$A$17))),IF(Modélisation!$B$10=5,IF(C436&gt;=Modélisation!$B$21,Modélisation!$A$21,IF(C436&gt;=Modélisation!$B$20,Modélisation!$A$20,IF(C436&gt;=Modélisation!$B$19,Modélisation!$A$19,IF(C436&gt;=Modélisation!$B$18,Modélisation!$A$18,Modélisation!$A$17)))),IF(Modélisation!$B$10=6,IF(C436&gt;=Modélisation!$B$22,Modélisation!$A$22,IF(C436&gt;=Modélisation!$B$21,Modélisation!$A$21,IF(C436&gt;=Modélisation!$B$20,Modélisation!$A$20,IF(C436&gt;=Modélisation!$B$19,Modélisation!$A$19,IF(C436&gt;=Modélisation!$B$18,Modélisation!$A$18,Modélisation!$A$17))))),IF(Modélisation!$B$10=7,IF(C436&gt;=Modélisation!$B$23,Modélisation!$A$23,IF(C436&gt;=Modélisation!$B$22,Modélisation!$A$22,IF(C436&gt;=Modélisation!$B$21,Modélisation!$A$21,IF(C436&gt;=Modélisation!$B$20,Modélisation!$A$20,IF(C436&gt;=Modélisation!$B$19,Modélisation!$A$19,IF(C436&gt;=Modélisation!$B$18,Modélisation!$A$18,Modélisation!$A$17))))))))))))</f>
        <v/>
      </c>
      <c r="F436" s="1" t="str">
        <f>IF(ISBLANK(C436),"",VLOOKUP(E436,Modélisation!$A$17:$H$23,8,FALSE))</f>
        <v/>
      </c>
      <c r="G436" s="4" t="str">
        <f>IF(ISBLANK(C436),"",IF(Modélisation!$B$3="Oui",IF(D436=Liste!$F$2,0%,VLOOKUP(D436,Modélisation!$A$69:$B$86,2,FALSE)),""))</f>
        <v/>
      </c>
      <c r="H436" s="1" t="str">
        <f>IF(ISBLANK(C436),"",IF(Modélisation!$B$3="Oui",F436*(1-G436),F436))</f>
        <v/>
      </c>
    </row>
    <row r="437" spans="1:8" x14ac:dyDescent="0.35">
      <c r="A437" s="2">
        <v>436</v>
      </c>
      <c r="B437" s="36"/>
      <c r="C437" s="39"/>
      <c r="D437" s="37"/>
      <c r="E437" s="1" t="str">
        <f>IF(ISBLANK(C437),"",IF(Modélisation!$B$10=3,IF(C437&gt;=Modélisation!$B$19,Modélisation!$A$19,IF(C437&gt;=Modélisation!$B$18,Modélisation!$A$18,Modélisation!$A$17)),IF(Modélisation!$B$10=4,IF(C437&gt;=Modélisation!$B$20,Modélisation!$A$20,IF(C437&gt;=Modélisation!$B$19,Modélisation!$A$19,IF(C437&gt;=Modélisation!$B$18,Modélisation!$A$18,Modélisation!$A$17))),IF(Modélisation!$B$10=5,IF(C437&gt;=Modélisation!$B$21,Modélisation!$A$21,IF(C437&gt;=Modélisation!$B$20,Modélisation!$A$20,IF(C437&gt;=Modélisation!$B$19,Modélisation!$A$19,IF(C437&gt;=Modélisation!$B$18,Modélisation!$A$18,Modélisation!$A$17)))),IF(Modélisation!$B$10=6,IF(C437&gt;=Modélisation!$B$22,Modélisation!$A$22,IF(C437&gt;=Modélisation!$B$21,Modélisation!$A$21,IF(C437&gt;=Modélisation!$B$20,Modélisation!$A$20,IF(C437&gt;=Modélisation!$B$19,Modélisation!$A$19,IF(C437&gt;=Modélisation!$B$18,Modélisation!$A$18,Modélisation!$A$17))))),IF(Modélisation!$B$10=7,IF(C437&gt;=Modélisation!$B$23,Modélisation!$A$23,IF(C437&gt;=Modélisation!$B$22,Modélisation!$A$22,IF(C437&gt;=Modélisation!$B$21,Modélisation!$A$21,IF(C437&gt;=Modélisation!$B$20,Modélisation!$A$20,IF(C437&gt;=Modélisation!$B$19,Modélisation!$A$19,IF(C437&gt;=Modélisation!$B$18,Modélisation!$A$18,Modélisation!$A$17))))))))))))</f>
        <v/>
      </c>
      <c r="F437" s="1" t="str">
        <f>IF(ISBLANK(C437),"",VLOOKUP(E437,Modélisation!$A$17:$H$23,8,FALSE))</f>
        <v/>
      </c>
      <c r="G437" s="4" t="str">
        <f>IF(ISBLANK(C437),"",IF(Modélisation!$B$3="Oui",IF(D437=Liste!$F$2,0%,VLOOKUP(D437,Modélisation!$A$69:$B$86,2,FALSE)),""))</f>
        <v/>
      </c>
      <c r="H437" s="1" t="str">
        <f>IF(ISBLANK(C437),"",IF(Modélisation!$B$3="Oui",F437*(1-G437),F437))</f>
        <v/>
      </c>
    </row>
    <row r="438" spans="1:8" x14ac:dyDescent="0.35">
      <c r="A438" s="2">
        <v>437</v>
      </c>
      <c r="B438" s="36"/>
      <c r="C438" s="39"/>
      <c r="D438" s="37"/>
      <c r="E438" s="1" t="str">
        <f>IF(ISBLANK(C438),"",IF(Modélisation!$B$10=3,IF(C438&gt;=Modélisation!$B$19,Modélisation!$A$19,IF(C438&gt;=Modélisation!$B$18,Modélisation!$A$18,Modélisation!$A$17)),IF(Modélisation!$B$10=4,IF(C438&gt;=Modélisation!$B$20,Modélisation!$A$20,IF(C438&gt;=Modélisation!$B$19,Modélisation!$A$19,IF(C438&gt;=Modélisation!$B$18,Modélisation!$A$18,Modélisation!$A$17))),IF(Modélisation!$B$10=5,IF(C438&gt;=Modélisation!$B$21,Modélisation!$A$21,IF(C438&gt;=Modélisation!$B$20,Modélisation!$A$20,IF(C438&gt;=Modélisation!$B$19,Modélisation!$A$19,IF(C438&gt;=Modélisation!$B$18,Modélisation!$A$18,Modélisation!$A$17)))),IF(Modélisation!$B$10=6,IF(C438&gt;=Modélisation!$B$22,Modélisation!$A$22,IF(C438&gt;=Modélisation!$B$21,Modélisation!$A$21,IF(C438&gt;=Modélisation!$B$20,Modélisation!$A$20,IF(C438&gt;=Modélisation!$B$19,Modélisation!$A$19,IF(C438&gt;=Modélisation!$B$18,Modélisation!$A$18,Modélisation!$A$17))))),IF(Modélisation!$B$10=7,IF(C438&gt;=Modélisation!$B$23,Modélisation!$A$23,IF(C438&gt;=Modélisation!$B$22,Modélisation!$A$22,IF(C438&gt;=Modélisation!$B$21,Modélisation!$A$21,IF(C438&gt;=Modélisation!$B$20,Modélisation!$A$20,IF(C438&gt;=Modélisation!$B$19,Modélisation!$A$19,IF(C438&gt;=Modélisation!$B$18,Modélisation!$A$18,Modélisation!$A$17))))))))))))</f>
        <v/>
      </c>
      <c r="F438" s="1" t="str">
        <f>IF(ISBLANK(C438),"",VLOOKUP(E438,Modélisation!$A$17:$H$23,8,FALSE))</f>
        <v/>
      </c>
      <c r="G438" s="4" t="str">
        <f>IF(ISBLANK(C438),"",IF(Modélisation!$B$3="Oui",IF(D438=Liste!$F$2,0%,VLOOKUP(D438,Modélisation!$A$69:$B$86,2,FALSE)),""))</f>
        <v/>
      </c>
      <c r="H438" s="1" t="str">
        <f>IF(ISBLANK(C438),"",IF(Modélisation!$B$3="Oui",F438*(1-G438),F438))</f>
        <v/>
      </c>
    </row>
    <row r="439" spans="1:8" x14ac:dyDescent="0.35">
      <c r="A439" s="2">
        <v>438</v>
      </c>
      <c r="B439" s="36"/>
      <c r="C439" s="39"/>
      <c r="D439" s="37"/>
      <c r="E439" s="1" t="str">
        <f>IF(ISBLANK(C439),"",IF(Modélisation!$B$10=3,IF(C439&gt;=Modélisation!$B$19,Modélisation!$A$19,IF(C439&gt;=Modélisation!$B$18,Modélisation!$A$18,Modélisation!$A$17)),IF(Modélisation!$B$10=4,IF(C439&gt;=Modélisation!$B$20,Modélisation!$A$20,IF(C439&gt;=Modélisation!$B$19,Modélisation!$A$19,IF(C439&gt;=Modélisation!$B$18,Modélisation!$A$18,Modélisation!$A$17))),IF(Modélisation!$B$10=5,IF(C439&gt;=Modélisation!$B$21,Modélisation!$A$21,IF(C439&gt;=Modélisation!$B$20,Modélisation!$A$20,IF(C439&gt;=Modélisation!$B$19,Modélisation!$A$19,IF(C439&gt;=Modélisation!$B$18,Modélisation!$A$18,Modélisation!$A$17)))),IF(Modélisation!$B$10=6,IF(C439&gt;=Modélisation!$B$22,Modélisation!$A$22,IF(C439&gt;=Modélisation!$B$21,Modélisation!$A$21,IF(C439&gt;=Modélisation!$B$20,Modélisation!$A$20,IF(C439&gt;=Modélisation!$B$19,Modélisation!$A$19,IF(C439&gt;=Modélisation!$B$18,Modélisation!$A$18,Modélisation!$A$17))))),IF(Modélisation!$B$10=7,IF(C439&gt;=Modélisation!$B$23,Modélisation!$A$23,IF(C439&gt;=Modélisation!$B$22,Modélisation!$A$22,IF(C439&gt;=Modélisation!$B$21,Modélisation!$A$21,IF(C439&gt;=Modélisation!$B$20,Modélisation!$A$20,IF(C439&gt;=Modélisation!$B$19,Modélisation!$A$19,IF(C439&gt;=Modélisation!$B$18,Modélisation!$A$18,Modélisation!$A$17))))))))))))</f>
        <v/>
      </c>
      <c r="F439" s="1" t="str">
        <f>IF(ISBLANK(C439),"",VLOOKUP(E439,Modélisation!$A$17:$H$23,8,FALSE))</f>
        <v/>
      </c>
      <c r="G439" s="4" t="str">
        <f>IF(ISBLANK(C439),"",IF(Modélisation!$B$3="Oui",IF(D439=Liste!$F$2,0%,VLOOKUP(D439,Modélisation!$A$69:$B$86,2,FALSE)),""))</f>
        <v/>
      </c>
      <c r="H439" s="1" t="str">
        <f>IF(ISBLANK(C439),"",IF(Modélisation!$B$3="Oui",F439*(1-G439),F439))</f>
        <v/>
      </c>
    </row>
    <row r="440" spans="1:8" x14ac:dyDescent="0.35">
      <c r="A440" s="2">
        <v>439</v>
      </c>
      <c r="B440" s="36"/>
      <c r="C440" s="39"/>
      <c r="D440" s="37"/>
      <c r="E440" s="1" t="str">
        <f>IF(ISBLANK(C440),"",IF(Modélisation!$B$10=3,IF(C440&gt;=Modélisation!$B$19,Modélisation!$A$19,IF(C440&gt;=Modélisation!$B$18,Modélisation!$A$18,Modélisation!$A$17)),IF(Modélisation!$B$10=4,IF(C440&gt;=Modélisation!$B$20,Modélisation!$A$20,IF(C440&gt;=Modélisation!$B$19,Modélisation!$A$19,IF(C440&gt;=Modélisation!$B$18,Modélisation!$A$18,Modélisation!$A$17))),IF(Modélisation!$B$10=5,IF(C440&gt;=Modélisation!$B$21,Modélisation!$A$21,IF(C440&gt;=Modélisation!$B$20,Modélisation!$A$20,IF(C440&gt;=Modélisation!$B$19,Modélisation!$A$19,IF(C440&gt;=Modélisation!$B$18,Modélisation!$A$18,Modélisation!$A$17)))),IF(Modélisation!$B$10=6,IF(C440&gt;=Modélisation!$B$22,Modélisation!$A$22,IF(C440&gt;=Modélisation!$B$21,Modélisation!$A$21,IF(C440&gt;=Modélisation!$B$20,Modélisation!$A$20,IF(C440&gt;=Modélisation!$B$19,Modélisation!$A$19,IF(C440&gt;=Modélisation!$B$18,Modélisation!$A$18,Modélisation!$A$17))))),IF(Modélisation!$B$10=7,IF(C440&gt;=Modélisation!$B$23,Modélisation!$A$23,IF(C440&gt;=Modélisation!$B$22,Modélisation!$A$22,IF(C440&gt;=Modélisation!$B$21,Modélisation!$A$21,IF(C440&gt;=Modélisation!$B$20,Modélisation!$A$20,IF(C440&gt;=Modélisation!$B$19,Modélisation!$A$19,IF(C440&gt;=Modélisation!$B$18,Modélisation!$A$18,Modélisation!$A$17))))))))))))</f>
        <v/>
      </c>
      <c r="F440" s="1" t="str">
        <f>IF(ISBLANK(C440),"",VLOOKUP(E440,Modélisation!$A$17:$H$23,8,FALSE))</f>
        <v/>
      </c>
      <c r="G440" s="4" t="str">
        <f>IF(ISBLANK(C440),"",IF(Modélisation!$B$3="Oui",IF(D440=Liste!$F$2,0%,VLOOKUP(D440,Modélisation!$A$69:$B$86,2,FALSE)),""))</f>
        <v/>
      </c>
      <c r="H440" s="1" t="str">
        <f>IF(ISBLANK(C440),"",IF(Modélisation!$B$3="Oui",F440*(1-G440),F440))</f>
        <v/>
      </c>
    </row>
    <row r="441" spans="1:8" x14ac:dyDescent="0.35">
      <c r="A441" s="2">
        <v>440</v>
      </c>
      <c r="B441" s="36"/>
      <c r="C441" s="39"/>
      <c r="D441" s="37"/>
      <c r="E441" s="1" t="str">
        <f>IF(ISBLANK(C441),"",IF(Modélisation!$B$10=3,IF(C441&gt;=Modélisation!$B$19,Modélisation!$A$19,IF(C441&gt;=Modélisation!$B$18,Modélisation!$A$18,Modélisation!$A$17)),IF(Modélisation!$B$10=4,IF(C441&gt;=Modélisation!$B$20,Modélisation!$A$20,IF(C441&gt;=Modélisation!$B$19,Modélisation!$A$19,IF(C441&gt;=Modélisation!$B$18,Modélisation!$A$18,Modélisation!$A$17))),IF(Modélisation!$B$10=5,IF(C441&gt;=Modélisation!$B$21,Modélisation!$A$21,IF(C441&gt;=Modélisation!$B$20,Modélisation!$A$20,IF(C441&gt;=Modélisation!$B$19,Modélisation!$A$19,IF(C441&gt;=Modélisation!$B$18,Modélisation!$A$18,Modélisation!$A$17)))),IF(Modélisation!$B$10=6,IF(C441&gt;=Modélisation!$B$22,Modélisation!$A$22,IF(C441&gt;=Modélisation!$B$21,Modélisation!$A$21,IF(C441&gt;=Modélisation!$B$20,Modélisation!$A$20,IF(C441&gt;=Modélisation!$B$19,Modélisation!$A$19,IF(C441&gt;=Modélisation!$B$18,Modélisation!$A$18,Modélisation!$A$17))))),IF(Modélisation!$B$10=7,IF(C441&gt;=Modélisation!$B$23,Modélisation!$A$23,IF(C441&gt;=Modélisation!$B$22,Modélisation!$A$22,IF(C441&gt;=Modélisation!$B$21,Modélisation!$A$21,IF(C441&gt;=Modélisation!$B$20,Modélisation!$A$20,IF(C441&gt;=Modélisation!$B$19,Modélisation!$A$19,IF(C441&gt;=Modélisation!$B$18,Modélisation!$A$18,Modélisation!$A$17))))))))))))</f>
        <v/>
      </c>
      <c r="F441" s="1" t="str">
        <f>IF(ISBLANK(C441),"",VLOOKUP(E441,Modélisation!$A$17:$H$23,8,FALSE))</f>
        <v/>
      </c>
      <c r="G441" s="4" t="str">
        <f>IF(ISBLANK(C441),"",IF(Modélisation!$B$3="Oui",IF(D441=Liste!$F$2,0%,VLOOKUP(D441,Modélisation!$A$69:$B$86,2,FALSE)),""))</f>
        <v/>
      </c>
      <c r="H441" s="1" t="str">
        <f>IF(ISBLANK(C441),"",IF(Modélisation!$B$3="Oui",F441*(1-G441),F441))</f>
        <v/>
      </c>
    </row>
    <row r="442" spans="1:8" x14ac:dyDescent="0.35">
      <c r="A442" s="2">
        <v>441</v>
      </c>
      <c r="B442" s="36"/>
      <c r="C442" s="39"/>
      <c r="D442" s="37"/>
      <c r="E442" s="1" t="str">
        <f>IF(ISBLANK(C442),"",IF(Modélisation!$B$10=3,IF(C442&gt;=Modélisation!$B$19,Modélisation!$A$19,IF(C442&gt;=Modélisation!$B$18,Modélisation!$A$18,Modélisation!$A$17)),IF(Modélisation!$B$10=4,IF(C442&gt;=Modélisation!$B$20,Modélisation!$A$20,IF(C442&gt;=Modélisation!$B$19,Modélisation!$A$19,IF(C442&gt;=Modélisation!$B$18,Modélisation!$A$18,Modélisation!$A$17))),IF(Modélisation!$B$10=5,IF(C442&gt;=Modélisation!$B$21,Modélisation!$A$21,IF(C442&gt;=Modélisation!$B$20,Modélisation!$A$20,IF(C442&gt;=Modélisation!$B$19,Modélisation!$A$19,IF(C442&gt;=Modélisation!$B$18,Modélisation!$A$18,Modélisation!$A$17)))),IF(Modélisation!$B$10=6,IF(C442&gt;=Modélisation!$B$22,Modélisation!$A$22,IF(C442&gt;=Modélisation!$B$21,Modélisation!$A$21,IF(C442&gt;=Modélisation!$B$20,Modélisation!$A$20,IF(C442&gt;=Modélisation!$B$19,Modélisation!$A$19,IF(C442&gt;=Modélisation!$B$18,Modélisation!$A$18,Modélisation!$A$17))))),IF(Modélisation!$B$10=7,IF(C442&gt;=Modélisation!$B$23,Modélisation!$A$23,IF(C442&gt;=Modélisation!$B$22,Modélisation!$A$22,IF(C442&gt;=Modélisation!$B$21,Modélisation!$A$21,IF(C442&gt;=Modélisation!$B$20,Modélisation!$A$20,IF(C442&gt;=Modélisation!$B$19,Modélisation!$A$19,IF(C442&gt;=Modélisation!$B$18,Modélisation!$A$18,Modélisation!$A$17))))))))))))</f>
        <v/>
      </c>
      <c r="F442" s="1" t="str">
        <f>IF(ISBLANK(C442),"",VLOOKUP(E442,Modélisation!$A$17:$H$23,8,FALSE))</f>
        <v/>
      </c>
      <c r="G442" s="4" t="str">
        <f>IF(ISBLANK(C442),"",IF(Modélisation!$B$3="Oui",IF(D442=Liste!$F$2,0%,VLOOKUP(D442,Modélisation!$A$69:$B$86,2,FALSE)),""))</f>
        <v/>
      </c>
      <c r="H442" s="1" t="str">
        <f>IF(ISBLANK(C442),"",IF(Modélisation!$B$3="Oui",F442*(1-G442),F442))</f>
        <v/>
      </c>
    </row>
    <row r="443" spans="1:8" x14ac:dyDescent="0.35">
      <c r="A443" s="2">
        <v>442</v>
      </c>
      <c r="B443" s="36"/>
      <c r="C443" s="39"/>
      <c r="D443" s="37"/>
      <c r="E443" s="1" t="str">
        <f>IF(ISBLANK(C443),"",IF(Modélisation!$B$10=3,IF(C443&gt;=Modélisation!$B$19,Modélisation!$A$19,IF(C443&gt;=Modélisation!$B$18,Modélisation!$A$18,Modélisation!$A$17)),IF(Modélisation!$B$10=4,IF(C443&gt;=Modélisation!$B$20,Modélisation!$A$20,IF(C443&gt;=Modélisation!$B$19,Modélisation!$A$19,IF(C443&gt;=Modélisation!$B$18,Modélisation!$A$18,Modélisation!$A$17))),IF(Modélisation!$B$10=5,IF(C443&gt;=Modélisation!$B$21,Modélisation!$A$21,IF(C443&gt;=Modélisation!$B$20,Modélisation!$A$20,IF(C443&gt;=Modélisation!$B$19,Modélisation!$A$19,IF(C443&gt;=Modélisation!$B$18,Modélisation!$A$18,Modélisation!$A$17)))),IF(Modélisation!$B$10=6,IF(C443&gt;=Modélisation!$B$22,Modélisation!$A$22,IF(C443&gt;=Modélisation!$B$21,Modélisation!$A$21,IF(C443&gt;=Modélisation!$B$20,Modélisation!$A$20,IF(C443&gt;=Modélisation!$B$19,Modélisation!$A$19,IF(C443&gt;=Modélisation!$B$18,Modélisation!$A$18,Modélisation!$A$17))))),IF(Modélisation!$B$10=7,IF(C443&gt;=Modélisation!$B$23,Modélisation!$A$23,IF(C443&gt;=Modélisation!$B$22,Modélisation!$A$22,IF(C443&gt;=Modélisation!$B$21,Modélisation!$A$21,IF(C443&gt;=Modélisation!$B$20,Modélisation!$A$20,IF(C443&gt;=Modélisation!$B$19,Modélisation!$A$19,IF(C443&gt;=Modélisation!$B$18,Modélisation!$A$18,Modélisation!$A$17))))))))))))</f>
        <v/>
      </c>
      <c r="F443" s="1" t="str">
        <f>IF(ISBLANK(C443),"",VLOOKUP(E443,Modélisation!$A$17:$H$23,8,FALSE))</f>
        <v/>
      </c>
      <c r="G443" s="4" t="str">
        <f>IF(ISBLANK(C443),"",IF(Modélisation!$B$3="Oui",IF(D443=Liste!$F$2,0%,VLOOKUP(D443,Modélisation!$A$69:$B$86,2,FALSE)),""))</f>
        <v/>
      </c>
      <c r="H443" s="1" t="str">
        <f>IF(ISBLANK(C443),"",IF(Modélisation!$B$3="Oui",F443*(1-G443),F443))</f>
        <v/>
      </c>
    </row>
    <row r="444" spans="1:8" x14ac:dyDescent="0.35">
      <c r="A444" s="2">
        <v>443</v>
      </c>
      <c r="B444" s="36"/>
      <c r="C444" s="39"/>
      <c r="D444" s="37"/>
      <c r="E444" s="1" t="str">
        <f>IF(ISBLANK(C444),"",IF(Modélisation!$B$10=3,IF(C444&gt;=Modélisation!$B$19,Modélisation!$A$19,IF(C444&gt;=Modélisation!$B$18,Modélisation!$A$18,Modélisation!$A$17)),IF(Modélisation!$B$10=4,IF(C444&gt;=Modélisation!$B$20,Modélisation!$A$20,IF(C444&gt;=Modélisation!$B$19,Modélisation!$A$19,IF(C444&gt;=Modélisation!$B$18,Modélisation!$A$18,Modélisation!$A$17))),IF(Modélisation!$B$10=5,IF(C444&gt;=Modélisation!$B$21,Modélisation!$A$21,IF(C444&gt;=Modélisation!$B$20,Modélisation!$A$20,IF(C444&gt;=Modélisation!$B$19,Modélisation!$A$19,IF(C444&gt;=Modélisation!$B$18,Modélisation!$A$18,Modélisation!$A$17)))),IF(Modélisation!$B$10=6,IF(C444&gt;=Modélisation!$B$22,Modélisation!$A$22,IF(C444&gt;=Modélisation!$B$21,Modélisation!$A$21,IF(C444&gt;=Modélisation!$B$20,Modélisation!$A$20,IF(C444&gt;=Modélisation!$B$19,Modélisation!$A$19,IF(C444&gt;=Modélisation!$B$18,Modélisation!$A$18,Modélisation!$A$17))))),IF(Modélisation!$B$10=7,IF(C444&gt;=Modélisation!$B$23,Modélisation!$A$23,IF(C444&gt;=Modélisation!$B$22,Modélisation!$A$22,IF(C444&gt;=Modélisation!$B$21,Modélisation!$A$21,IF(C444&gt;=Modélisation!$B$20,Modélisation!$A$20,IF(C444&gt;=Modélisation!$B$19,Modélisation!$A$19,IF(C444&gt;=Modélisation!$B$18,Modélisation!$A$18,Modélisation!$A$17))))))))))))</f>
        <v/>
      </c>
      <c r="F444" s="1" t="str">
        <f>IF(ISBLANK(C444),"",VLOOKUP(E444,Modélisation!$A$17:$H$23,8,FALSE))</f>
        <v/>
      </c>
      <c r="G444" s="4" t="str">
        <f>IF(ISBLANK(C444),"",IF(Modélisation!$B$3="Oui",IF(D444=Liste!$F$2,0%,VLOOKUP(D444,Modélisation!$A$69:$B$86,2,FALSE)),""))</f>
        <v/>
      </c>
      <c r="H444" s="1" t="str">
        <f>IF(ISBLANK(C444),"",IF(Modélisation!$B$3="Oui",F444*(1-G444),F444))</f>
        <v/>
      </c>
    </row>
    <row r="445" spans="1:8" x14ac:dyDescent="0.35">
      <c r="A445" s="2">
        <v>444</v>
      </c>
      <c r="B445" s="36"/>
      <c r="C445" s="39"/>
      <c r="D445" s="37"/>
      <c r="E445" s="1" t="str">
        <f>IF(ISBLANK(C445),"",IF(Modélisation!$B$10=3,IF(C445&gt;=Modélisation!$B$19,Modélisation!$A$19,IF(C445&gt;=Modélisation!$B$18,Modélisation!$A$18,Modélisation!$A$17)),IF(Modélisation!$B$10=4,IF(C445&gt;=Modélisation!$B$20,Modélisation!$A$20,IF(C445&gt;=Modélisation!$B$19,Modélisation!$A$19,IF(C445&gt;=Modélisation!$B$18,Modélisation!$A$18,Modélisation!$A$17))),IF(Modélisation!$B$10=5,IF(C445&gt;=Modélisation!$B$21,Modélisation!$A$21,IF(C445&gt;=Modélisation!$B$20,Modélisation!$A$20,IF(C445&gt;=Modélisation!$B$19,Modélisation!$A$19,IF(C445&gt;=Modélisation!$B$18,Modélisation!$A$18,Modélisation!$A$17)))),IF(Modélisation!$B$10=6,IF(C445&gt;=Modélisation!$B$22,Modélisation!$A$22,IF(C445&gt;=Modélisation!$B$21,Modélisation!$A$21,IF(C445&gt;=Modélisation!$B$20,Modélisation!$A$20,IF(C445&gt;=Modélisation!$B$19,Modélisation!$A$19,IF(C445&gt;=Modélisation!$B$18,Modélisation!$A$18,Modélisation!$A$17))))),IF(Modélisation!$B$10=7,IF(C445&gt;=Modélisation!$B$23,Modélisation!$A$23,IF(C445&gt;=Modélisation!$B$22,Modélisation!$A$22,IF(C445&gt;=Modélisation!$B$21,Modélisation!$A$21,IF(C445&gt;=Modélisation!$B$20,Modélisation!$A$20,IF(C445&gt;=Modélisation!$B$19,Modélisation!$A$19,IF(C445&gt;=Modélisation!$B$18,Modélisation!$A$18,Modélisation!$A$17))))))))))))</f>
        <v/>
      </c>
      <c r="F445" s="1" t="str">
        <f>IF(ISBLANK(C445),"",VLOOKUP(E445,Modélisation!$A$17:$H$23,8,FALSE))</f>
        <v/>
      </c>
      <c r="G445" s="4" t="str">
        <f>IF(ISBLANK(C445),"",IF(Modélisation!$B$3="Oui",IF(D445=Liste!$F$2,0%,VLOOKUP(D445,Modélisation!$A$69:$B$86,2,FALSE)),""))</f>
        <v/>
      </c>
      <c r="H445" s="1" t="str">
        <f>IF(ISBLANK(C445),"",IF(Modélisation!$B$3="Oui",F445*(1-G445),F445))</f>
        <v/>
      </c>
    </row>
    <row r="446" spans="1:8" x14ac:dyDescent="0.35">
      <c r="A446" s="2">
        <v>445</v>
      </c>
      <c r="B446" s="36"/>
      <c r="C446" s="39"/>
      <c r="D446" s="37"/>
      <c r="E446" s="1" t="str">
        <f>IF(ISBLANK(C446),"",IF(Modélisation!$B$10=3,IF(C446&gt;=Modélisation!$B$19,Modélisation!$A$19,IF(C446&gt;=Modélisation!$B$18,Modélisation!$A$18,Modélisation!$A$17)),IF(Modélisation!$B$10=4,IF(C446&gt;=Modélisation!$B$20,Modélisation!$A$20,IF(C446&gt;=Modélisation!$B$19,Modélisation!$A$19,IF(C446&gt;=Modélisation!$B$18,Modélisation!$A$18,Modélisation!$A$17))),IF(Modélisation!$B$10=5,IF(C446&gt;=Modélisation!$B$21,Modélisation!$A$21,IF(C446&gt;=Modélisation!$B$20,Modélisation!$A$20,IF(C446&gt;=Modélisation!$B$19,Modélisation!$A$19,IF(C446&gt;=Modélisation!$B$18,Modélisation!$A$18,Modélisation!$A$17)))),IF(Modélisation!$B$10=6,IF(C446&gt;=Modélisation!$B$22,Modélisation!$A$22,IF(C446&gt;=Modélisation!$B$21,Modélisation!$A$21,IF(C446&gt;=Modélisation!$B$20,Modélisation!$A$20,IF(C446&gt;=Modélisation!$B$19,Modélisation!$A$19,IF(C446&gt;=Modélisation!$B$18,Modélisation!$A$18,Modélisation!$A$17))))),IF(Modélisation!$B$10=7,IF(C446&gt;=Modélisation!$B$23,Modélisation!$A$23,IF(C446&gt;=Modélisation!$B$22,Modélisation!$A$22,IF(C446&gt;=Modélisation!$B$21,Modélisation!$A$21,IF(C446&gt;=Modélisation!$B$20,Modélisation!$A$20,IF(C446&gt;=Modélisation!$B$19,Modélisation!$A$19,IF(C446&gt;=Modélisation!$B$18,Modélisation!$A$18,Modélisation!$A$17))))))))))))</f>
        <v/>
      </c>
      <c r="F446" s="1" t="str">
        <f>IF(ISBLANK(C446),"",VLOOKUP(E446,Modélisation!$A$17:$H$23,8,FALSE))</f>
        <v/>
      </c>
      <c r="G446" s="4" t="str">
        <f>IF(ISBLANK(C446),"",IF(Modélisation!$B$3="Oui",IF(D446=Liste!$F$2,0%,VLOOKUP(D446,Modélisation!$A$69:$B$86,2,FALSE)),""))</f>
        <v/>
      </c>
      <c r="H446" s="1" t="str">
        <f>IF(ISBLANK(C446),"",IF(Modélisation!$B$3="Oui",F446*(1-G446),F446))</f>
        <v/>
      </c>
    </row>
    <row r="447" spans="1:8" x14ac:dyDescent="0.35">
      <c r="A447" s="2">
        <v>446</v>
      </c>
      <c r="B447" s="36"/>
      <c r="C447" s="39"/>
      <c r="D447" s="37"/>
      <c r="E447" s="1" t="str">
        <f>IF(ISBLANK(C447),"",IF(Modélisation!$B$10=3,IF(C447&gt;=Modélisation!$B$19,Modélisation!$A$19,IF(C447&gt;=Modélisation!$B$18,Modélisation!$A$18,Modélisation!$A$17)),IF(Modélisation!$B$10=4,IF(C447&gt;=Modélisation!$B$20,Modélisation!$A$20,IF(C447&gt;=Modélisation!$B$19,Modélisation!$A$19,IF(C447&gt;=Modélisation!$B$18,Modélisation!$A$18,Modélisation!$A$17))),IF(Modélisation!$B$10=5,IF(C447&gt;=Modélisation!$B$21,Modélisation!$A$21,IF(C447&gt;=Modélisation!$B$20,Modélisation!$A$20,IF(C447&gt;=Modélisation!$B$19,Modélisation!$A$19,IF(C447&gt;=Modélisation!$B$18,Modélisation!$A$18,Modélisation!$A$17)))),IF(Modélisation!$B$10=6,IF(C447&gt;=Modélisation!$B$22,Modélisation!$A$22,IF(C447&gt;=Modélisation!$B$21,Modélisation!$A$21,IF(C447&gt;=Modélisation!$B$20,Modélisation!$A$20,IF(C447&gt;=Modélisation!$B$19,Modélisation!$A$19,IF(C447&gt;=Modélisation!$B$18,Modélisation!$A$18,Modélisation!$A$17))))),IF(Modélisation!$B$10=7,IF(C447&gt;=Modélisation!$B$23,Modélisation!$A$23,IF(C447&gt;=Modélisation!$B$22,Modélisation!$A$22,IF(C447&gt;=Modélisation!$B$21,Modélisation!$A$21,IF(C447&gt;=Modélisation!$B$20,Modélisation!$A$20,IF(C447&gt;=Modélisation!$B$19,Modélisation!$A$19,IF(C447&gt;=Modélisation!$B$18,Modélisation!$A$18,Modélisation!$A$17))))))))))))</f>
        <v/>
      </c>
      <c r="F447" s="1" t="str">
        <f>IF(ISBLANK(C447),"",VLOOKUP(E447,Modélisation!$A$17:$H$23,8,FALSE))</f>
        <v/>
      </c>
      <c r="G447" s="4" t="str">
        <f>IF(ISBLANK(C447),"",IF(Modélisation!$B$3="Oui",IF(D447=Liste!$F$2,0%,VLOOKUP(D447,Modélisation!$A$69:$B$86,2,FALSE)),""))</f>
        <v/>
      </c>
      <c r="H447" s="1" t="str">
        <f>IF(ISBLANK(C447),"",IF(Modélisation!$B$3="Oui",F447*(1-G447),F447))</f>
        <v/>
      </c>
    </row>
    <row r="448" spans="1:8" x14ac:dyDescent="0.35">
      <c r="A448" s="2">
        <v>447</v>
      </c>
      <c r="B448" s="36"/>
      <c r="C448" s="39"/>
      <c r="D448" s="37"/>
      <c r="E448" s="1" t="str">
        <f>IF(ISBLANK(C448),"",IF(Modélisation!$B$10=3,IF(C448&gt;=Modélisation!$B$19,Modélisation!$A$19,IF(C448&gt;=Modélisation!$B$18,Modélisation!$A$18,Modélisation!$A$17)),IF(Modélisation!$B$10=4,IF(C448&gt;=Modélisation!$B$20,Modélisation!$A$20,IF(C448&gt;=Modélisation!$B$19,Modélisation!$A$19,IF(C448&gt;=Modélisation!$B$18,Modélisation!$A$18,Modélisation!$A$17))),IF(Modélisation!$B$10=5,IF(C448&gt;=Modélisation!$B$21,Modélisation!$A$21,IF(C448&gt;=Modélisation!$B$20,Modélisation!$A$20,IF(C448&gt;=Modélisation!$B$19,Modélisation!$A$19,IF(C448&gt;=Modélisation!$B$18,Modélisation!$A$18,Modélisation!$A$17)))),IF(Modélisation!$B$10=6,IF(C448&gt;=Modélisation!$B$22,Modélisation!$A$22,IF(C448&gt;=Modélisation!$B$21,Modélisation!$A$21,IF(C448&gt;=Modélisation!$B$20,Modélisation!$A$20,IF(C448&gt;=Modélisation!$B$19,Modélisation!$A$19,IF(C448&gt;=Modélisation!$B$18,Modélisation!$A$18,Modélisation!$A$17))))),IF(Modélisation!$B$10=7,IF(C448&gt;=Modélisation!$B$23,Modélisation!$A$23,IF(C448&gt;=Modélisation!$B$22,Modélisation!$A$22,IF(C448&gt;=Modélisation!$B$21,Modélisation!$A$21,IF(C448&gt;=Modélisation!$B$20,Modélisation!$A$20,IF(C448&gt;=Modélisation!$B$19,Modélisation!$A$19,IF(C448&gt;=Modélisation!$B$18,Modélisation!$A$18,Modélisation!$A$17))))))))))))</f>
        <v/>
      </c>
      <c r="F448" s="1" t="str">
        <f>IF(ISBLANK(C448),"",VLOOKUP(E448,Modélisation!$A$17:$H$23,8,FALSE))</f>
        <v/>
      </c>
      <c r="G448" s="4" t="str">
        <f>IF(ISBLANK(C448),"",IF(Modélisation!$B$3="Oui",IF(D448=Liste!$F$2,0%,VLOOKUP(D448,Modélisation!$A$69:$B$86,2,FALSE)),""))</f>
        <v/>
      </c>
      <c r="H448" s="1" t="str">
        <f>IF(ISBLANK(C448),"",IF(Modélisation!$B$3="Oui",F448*(1-G448),F448))</f>
        <v/>
      </c>
    </row>
    <row r="449" spans="1:8" x14ac:dyDescent="0.35">
      <c r="A449" s="2">
        <v>448</v>
      </c>
      <c r="B449" s="36"/>
      <c r="C449" s="39"/>
      <c r="D449" s="37"/>
      <c r="E449" s="1" t="str">
        <f>IF(ISBLANK(C449),"",IF(Modélisation!$B$10=3,IF(C449&gt;=Modélisation!$B$19,Modélisation!$A$19,IF(C449&gt;=Modélisation!$B$18,Modélisation!$A$18,Modélisation!$A$17)),IF(Modélisation!$B$10=4,IF(C449&gt;=Modélisation!$B$20,Modélisation!$A$20,IF(C449&gt;=Modélisation!$B$19,Modélisation!$A$19,IF(C449&gt;=Modélisation!$B$18,Modélisation!$A$18,Modélisation!$A$17))),IF(Modélisation!$B$10=5,IF(C449&gt;=Modélisation!$B$21,Modélisation!$A$21,IF(C449&gt;=Modélisation!$B$20,Modélisation!$A$20,IF(C449&gt;=Modélisation!$B$19,Modélisation!$A$19,IF(C449&gt;=Modélisation!$B$18,Modélisation!$A$18,Modélisation!$A$17)))),IF(Modélisation!$B$10=6,IF(C449&gt;=Modélisation!$B$22,Modélisation!$A$22,IF(C449&gt;=Modélisation!$B$21,Modélisation!$A$21,IF(C449&gt;=Modélisation!$B$20,Modélisation!$A$20,IF(C449&gt;=Modélisation!$B$19,Modélisation!$A$19,IF(C449&gt;=Modélisation!$B$18,Modélisation!$A$18,Modélisation!$A$17))))),IF(Modélisation!$B$10=7,IF(C449&gt;=Modélisation!$B$23,Modélisation!$A$23,IF(C449&gt;=Modélisation!$B$22,Modélisation!$A$22,IF(C449&gt;=Modélisation!$B$21,Modélisation!$A$21,IF(C449&gt;=Modélisation!$B$20,Modélisation!$A$20,IF(C449&gt;=Modélisation!$B$19,Modélisation!$A$19,IF(C449&gt;=Modélisation!$B$18,Modélisation!$A$18,Modélisation!$A$17))))))))))))</f>
        <v/>
      </c>
      <c r="F449" s="1" t="str">
        <f>IF(ISBLANK(C449),"",VLOOKUP(E449,Modélisation!$A$17:$H$23,8,FALSE))</f>
        <v/>
      </c>
      <c r="G449" s="4" t="str">
        <f>IF(ISBLANK(C449),"",IF(Modélisation!$B$3="Oui",IF(D449=Liste!$F$2,0%,VLOOKUP(D449,Modélisation!$A$69:$B$86,2,FALSE)),""))</f>
        <v/>
      </c>
      <c r="H449" s="1" t="str">
        <f>IF(ISBLANK(C449),"",IF(Modélisation!$B$3="Oui",F449*(1-G449),F449))</f>
        <v/>
      </c>
    </row>
    <row r="450" spans="1:8" x14ac:dyDescent="0.35">
      <c r="A450" s="2">
        <v>449</v>
      </c>
      <c r="B450" s="36"/>
      <c r="C450" s="39"/>
      <c r="D450" s="37"/>
      <c r="E450" s="1" t="str">
        <f>IF(ISBLANK(C450),"",IF(Modélisation!$B$10=3,IF(C450&gt;=Modélisation!$B$19,Modélisation!$A$19,IF(C450&gt;=Modélisation!$B$18,Modélisation!$A$18,Modélisation!$A$17)),IF(Modélisation!$B$10=4,IF(C450&gt;=Modélisation!$B$20,Modélisation!$A$20,IF(C450&gt;=Modélisation!$B$19,Modélisation!$A$19,IF(C450&gt;=Modélisation!$B$18,Modélisation!$A$18,Modélisation!$A$17))),IF(Modélisation!$B$10=5,IF(C450&gt;=Modélisation!$B$21,Modélisation!$A$21,IF(C450&gt;=Modélisation!$B$20,Modélisation!$A$20,IF(C450&gt;=Modélisation!$B$19,Modélisation!$A$19,IF(C450&gt;=Modélisation!$B$18,Modélisation!$A$18,Modélisation!$A$17)))),IF(Modélisation!$B$10=6,IF(C450&gt;=Modélisation!$B$22,Modélisation!$A$22,IF(C450&gt;=Modélisation!$B$21,Modélisation!$A$21,IF(C450&gt;=Modélisation!$B$20,Modélisation!$A$20,IF(C450&gt;=Modélisation!$B$19,Modélisation!$A$19,IF(C450&gt;=Modélisation!$B$18,Modélisation!$A$18,Modélisation!$A$17))))),IF(Modélisation!$B$10=7,IF(C450&gt;=Modélisation!$B$23,Modélisation!$A$23,IF(C450&gt;=Modélisation!$B$22,Modélisation!$A$22,IF(C450&gt;=Modélisation!$B$21,Modélisation!$A$21,IF(C450&gt;=Modélisation!$B$20,Modélisation!$A$20,IF(C450&gt;=Modélisation!$B$19,Modélisation!$A$19,IF(C450&gt;=Modélisation!$B$18,Modélisation!$A$18,Modélisation!$A$17))))))))))))</f>
        <v/>
      </c>
      <c r="F450" s="1" t="str">
        <f>IF(ISBLANK(C450),"",VLOOKUP(E450,Modélisation!$A$17:$H$23,8,FALSE))</f>
        <v/>
      </c>
      <c r="G450" s="4" t="str">
        <f>IF(ISBLANK(C450),"",IF(Modélisation!$B$3="Oui",IF(D450=Liste!$F$2,0%,VLOOKUP(D450,Modélisation!$A$69:$B$86,2,FALSE)),""))</f>
        <v/>
      </c>
      <c r="H450" s="1" t="str">
        <f>IF(ISBLANK(C450),"",IF(Modélisation!$B$3="Oui",F450*(1-G450),F450))</f>
        <v/>
      </c>
    </row>
    <row r="451" spans="1:8" x14ac:dyDescent="0.35">
      <c r="A451" s="2">
        <v>450</v>
      </c>
      <c r="B451" s="36"/>
      <c r="C451" s="39"/>
      <c r="D451" s="37"/>
      <c r="E451" s="1" t="str">
        <f>IF(ISBLANK(C451),"",IF(Modélisation!$B$10=3,IF(C451&gt;=Modélisation!$B$19,Modélisation!$A$19,IF(C451&gt;=Modélisation!$B$18,Modélisation!$A$18,Modélisation!$A$17)),IF(Modélisation!$B$10=4,IF(C451&gt;=Modélisation!$B$20,Modélisation!$A$20,IF(C451&gt;=Modélisation!$B$19,Modélisation!$A$19,IF(C451&gt;=Modélisation!$B$18,Modélisation!$A$18,Modélisation!$A$17))),IF(Modélisation!$B$10=5,IF(C451&gt;=Modélisation!$B$21,Modélisation!$A$21,IF(C451&gt;=Modélisation!$B$20,Modélisation!$A$20,IF(C451&gt;=Modélisation!$B$19,Modélisation!$A$19,IF(C451&gt;=Modélisation!$B$18,Modélisation!$A$18,Modélisation!$A$17)))),IF(Modélisation!$B$10=6,IF(C451&gt;=Modélisation!$B$22,Modélisation!$A$22,IF(C451&gt;=Modélisation!$B$21,Modélisation!$A$21,IF(C451&gt;=Modélisation!$B$20,Modélisation!$A$20,IF(C451&gt;=Modélisation!$B$19,Modélisation!$A$19,IF(C451&gt;=Modélisation!$B$18,Modélisation!$A$18,Modélisation!$A$17))))),IF(Modélisation!$B$10=7,IF(C451&gt;=Modélisation!$B$23,Modélisation!$A$23,IF(C451&gt;=Modélisation!$B$22,Modélisation!$A$22,IF(C451&gt;=Modélisation!$B$21,Modélisation!$A$21,IF(C451&gt;=Modélisation!$B$20,Modélisation!$A$20,IF(C451&gt;=Modélisation!$B$19,Modélisation!$A$19,IF(C451&gt;=Modélisation!$B$18,Modélisation!$A$18,Modélisation!$A$17))))))))))))</f>
        <v/>
      </c>
      <c r="F451" s="1" t="str">
        <f>IF(ISBLANK(C451),"",VLOOKUP(E451,Modélisation!$A$17:$H$23,8,FALSE))</f>
        <v/>
      </c>
      <c r="G451" s="4" t="str">
        <f>IF(ISBLANK(C451),"",IF(Modélisation!$B$3="Oui",IF(D451=Liste!$F$2,0%,VLOOKUP(D451,Modélisation!$A$69:$B$86,2,FALSE)),""))</f>
        <v/>
      </c>
      <c r="H451" s="1" t="str">
        <f>IF(ISBLANK(C451),"",IF(Modélisation!$B$3="Oui",F451*(1-G451),F451))</f>
        <v/>
      </c>
    </row>
    <row r="452" spans="1:8" x14ac:dyDescent="0.35">
      <c r="A452" s="2">
        <v>451</v>
      </c>
      <c r="B452" s="36"/>
      <c r="C452" s="39"/>
      <c r="D452" s="37"/>
      <c r="E452" s="1" t="str">
        <f>IF(ISBLANK(C452),"",IF(Modélisation!$B$10=3,IF(C452&gt;=Modélisation!$B$19,Modélisation!$A$19,IF(C452&gt;=Modélisation!$B$18,Modélisation!$A$18,Modélisation!$A$17)),IF(Modélisation!$B$10=4,IF(C452&gt;=Modélisation!$B$20,Modélisation!$A$20,IF(C452&gt;=Modélisation!$B$19,Modélisation!$A$19,IF(C452&gt;=Modélisation!$B$18,Modélisation!$A$18,Modélisation!$A$17))),IF(Modélisation!$B$10=5,IF(C452&gt;=Modélisation!$B$21,Modélisation!$A$21,IF(C452&gt;=Modélisation!$B$20,Modélisation!$A$20,IF(C452&gt;=Modélisation!$B$19,Modélisation!$A$19,IF(C452&gt;=Modélisation!$B$18,Modélisation!$A$18,Modélisation!$A$17)))),IF(Modélisation!$B$10=6,IF(C452&gt;=Modélisation!$B$22,Modélisation!$A$22,IF(C452&gt;=Modélisation!$B$21,Modélisation!$A$21,IF(C452&gt;=Modélisation!$B$20,Modélisation!$A$20,IF(C452&gt;=Modélisation!$B$19,Modélisation!$A$19,IF(C452&gt;=Modélisation!$B$18,Modélisation!$A$18,Modélisation!$A$17))))),IF(Modélisation!$B$10=7,IF(C452&gt;=Modélisation!$B$23,Modélisation!$A$23,IF(C452&gt;=Modélisation!$B$22,Modélisation!$A$22,IF(C452&gt;=Modélisation!$B$21,Modélisation!$A$21,IF(C452&gt;=Modélisation!$B$20,Modélisation!$A$20,IF(C452&gt;=Modélisation!$B$19,Modélisation!$A$19,IF(C452&gt;=Modélisation!$B$18,Modélisation!$A$18,Modélisation!$A$17))))))))))))</f>
        <v/>
      </c>
      <c r="F452" s="1" t="str">
        <f>IF(ISBLANK(C452),"",VLOOKUP(E452,Modélisation!$A$17:$H$23,8,FALSE))</f>
        <v/>
      </c>
      <c r="G452" s="4" t="str">
        <f>IF(ISBLANK(C452),"",IF(Modélisation!$B$3="Oui",IF(D452=Liste!$F$2,0%,VLOOKUP(D452,Modélisation!$A$69:$B$86,2,FALSE)),""))</f>
        <v/>
      </c>
      <c r="H452" s="1" t="str">
        <f>IF(ISBLANK(C452),"",IF(Modélisation!$B$3="Oui",F452*(1-G452),F452))</f>
        <v/>
      </c>
    </row>
    <row r="453" spans="1:8" x14ac:dyDescent="0.35">
      <c r="A453" s="2">
        <v>452</v>
      </c>
      <c r="B453" s="36"/>
      <c r="C453" s="39"/>
      <c r="D453" s="37"/>
      <c r="E453" s="1" t="str">
        <f>IF(ISBLANK(C453),"",IF(Modélisation!$B$10=3,IF(C453&gt;=Modélisation!$B$19,Modélisation!$A$19,IF(C453&gt;=Modélisation!$B$18,Modélisation!$A$18,Modélisation!$A$17)),IF(Modélisation!$B$10=4,IF(C453&gt;=Modélisation!$B$20,Modélisation!$A$20,IF(C453&gt;=Modélisation!$B$19,Modélisation!$A$19,IF(C453&gt;=Modélisation!$B$18,Modélisation!$A$18,Modélisation!$A$17))),IF(Modélisation!$B$10=5,IF(C453&gt;=Modélisation!$B$21,Modélisation!$A$21,IF(C453&gt;=Modélisation!$B$20,Modélisation!$A$20,IF(C453&gt;=Modélisation!$B$19,Modélisation!$A$19,IF(C453&gt;=Modélisation!$B$18,Modélisation!$A$18,Modélisation!$A$17)))),IF(Modélisation!$B$10=6,IF(C453&gt;=Modélisation!$B$22,Modélisation!$A$22,IF(C453&gt;=Modélisation!$B$21,Modélisation!$A$21,IF(C453&gt;=Modélisation!$B$20,Modélisation!$A$20,IF(C453&gt;=Modélisation!$B$19,Modélisation!$A$19,IF(C453&gt;=Modélisation!$B$18,Modélisation!$A$18,Modélisation!$A$17))))),IF(Modélisation!$B$10=7,IF(C453&gt;=Modélisation!$B$23,Modélisation!$A$23,IF(C453&gt;=Modélisation!$B$22,Modélisation!$A$22,IF(C453&gt;=Modélisation!$B$21,Modélisation!$A$21,IF(C453&gt;=Modélisation!$B$20,Modélisation!$A$20,IF(C453&gt;=Modélisation!$B$19,Modélisation!$A$19,IF(C453&gt;=Modélisation!$B$18,Modélisation!$A$18,Modélisation!$A$17))))))))))))</f>
        <v/>
      </c>
      <c r="F453" s="1" t="str">
        <f>IF(ISBLANK(C453),"",VLOOKUP(E453,Modélisation!$A$17:$H$23,8,FALSE))</f>
        <v/>
      </c>
      <c r="G453" s="4" t="str">
        <f>IF(ISBLANK(C453),"",IF(Modélisation!$B$3="Oui",IF(D453=Liste!$F$2,0%,VLOOKUP(D453,Modélisation!$A$69:$B$86,2,FALSE)),""))</f>
        <v/>
      </c>
      <c r="H453" s="1" t="str">
        <f>IF(ISBLANK(C453),"",IF(Modélisation!$B$3="Oui",F453*(1-G453),F453))</f>
        <v/>
      </c>
    </row>
    <row r="454" spans="1:8" x14ac:dyDescent="0.35">
      <c r="A454" s="2">
        <v>453</v>
      </c>
      <c r="B454" s="36"/>
      <c r="C454" s="39"/>
      <c r="D454" s="37"/>
      <c r="E454" s="1" t="str">
        <f>IF(ISBLANK(C454),"",IF(Modélisation!$B$10=3,IF(C454&gt;=Modélisation!$B$19,Modélisation!$A$19,IF(C454&gt;=Modélisation!$B$18,Modélisation!$A$18,Modélisation!$A$17)),IF(Modélisation!$B$10=4,IF(C454&gt;=Modélisation!$B$20,Modélisation!$A$20,IF(C454&gt;=Modélisation!$B$19,Modélisation!$A$19,IF(C454&gt;=Modélisation!$B$18,Modélisation!$A$18,Modélisation!$A$17))),IF(Modélisation!$B$10=5,IF(C454&gt;=Modélisation!$B$21,Modélisation!$A$21,IF(C454&gt;=Modélisation!$B$20,Modélisation!$A$20,IF(C454&gt;=Modélisation!$B$19,Modélisation!$A$19,IF(C454&gt;=Modélisation!$B$18,Modélisation!$A$18,Modélisation!$A$17)))),IF(Modélisation!$B$10=6,IF(C454&gt;=Modélisation!$B$22,Modélisation!$A$22,IF(C454&gt;=Modélisation!$B$21,Modélisation!$A$21,IF(C454&gt;=Modélisation!$B$20,Modélisation!$A$20,IF(C454&gt;=Modélisation!$B$19,Modélisation!$A$19,IF(C454&gt;=Modélisation!$B$18,Modélisation!$A$18,Modélisation!$A$17))))),IF(Modélisation!$B$10=7,IF(C454&gt;=Modélisation!$B$23,Modélisation!$A$23,IF(C454&gt;=Modélisation!$B$22,Modélisation!$A$22,IF(C454&gt;=Modélisation!$B$21,Modélisation!$A$21,IF(C454&gt;=Modélisation!$B$20,Modélisation!$A$20,IF(C454&gt;=Modélisation!$B$19,Modélisation!$A$19,IF(C454&gt;=Modélisation!$B$18,Modélisation!$A$18,Modélisation!$A$17))))))))))))</f>
        <v/>
      </c>
      <c r="F454" s="1" t="str">
        <f>IF(ISBLANK(C454),"",VLOOKUP(E454,Modélisation!$A$17:$H$23,8,FALSE))</f>
        <v/>
      </c>
      <c r="G454" s="4" t="str">
        <f>IF(ISBLANK(C454),"",IF(Modélisation!$B$3="Oui",IF(D454=Liste!$F$2,0%,VLOOKUP(D454,Modélisation!$A$69:$B$86,2,FALSE)),""))</f>
        <v/>
      </c>
      <c r="H454" s="1" t="str">
        <f>IF(ISBLANK(C454),"",IF(Modélisation!$B$3="Oui",F454*(1-G454),F454))</f>
        <v/>
      </c>
    </row>
    <row r="455" spans="1:8" x14ac:dyDescent="0.35">
      <c r="A455" s="2">
        <v>454</v>
      </c>
      <c r="B455" s="36"/>
      <c r="C455" s="39"/>
      <c r="D455" s="37"/>
      <c r="E455" s="1" t="str">
        <f>IF(ISBLANK(C455),"",IF(Modélisation!$B$10=3,IF(C455&gt;=Modélisation!$B$19,Modélisation!$A$19,IF(C455&gt;=Modélisation!$B$18,Modélisation!$A$18,Modélisation!$A$17)),IF(Modélisation!$B$10=4,IF(C455&gt;=Modélisation!$B$20,Modélisation!$A$20,IF(C455&gt;=Modélisation!$B$19,Modélisation!$A$19,IF(C455&gt;=Modélisation!$B$18,Modélisation!$A$18,Modélisation!$A$17))),IF(Modélisation!$B$10=5,IF(C455&gt;=Modélisation!$B$21,Modélisation!$A$21,IF(C455&gt;=Modélisation!$B$20,Modélisation!$A$20,IF(C455&gt;=Modélisation!$B$19,Modélisation!$A$19,IF(C455&gt;=Modélisation!$B$18,Modélisation!$A$18,Modélisation!$A$17)))),IF(Modélisation!$B$10=6,IF(C455&gt;=Modélisation!$B$22,Modélisation!$A$22,IF(C455&gt;=Modélisation!$B$21,Modélisation!$A$21,IF(C455&gt;=Modélisation!$B$20,Modélisation!$A$20,IF(C455&gt;=Modélisation!$B$19,Modélisation!$A$19,IF(C455&gt;=Modélisation!$B$18,Modélisation!$A$18,Modélisation!$A$17))))),IF(Modélisation!$B$10=7,IF(C455&gt;=Modélisation!$B$23,Modélisation!$A$23,IF(C455&gt;=Modélisation!$B$22,Modélisation!$A$22,IF(C455&gt;=Modélisation!$B$21,Modélisation!$A$21,IF(C455&gt;=Modélisation!$B$20,Modélisation!$A$20,IF(C455&gt;=Modélisation!$B$19,Modélisation!$A$19,IF(C455&gt;=Modélisation!$B$18,Modélisation!$A$18,Modélisation!$A$17))))))))))))</f>
        <v/>
      </c>
      <c r="F455" s="1" t="str">
        <f>IF(ISBLANK(C455),"",VLOOKUP(E455,Modélisation!$A$17:$H$23,8,FALSE))</f>
        <v/>
      </c>
      <c r="G455" s="4" t="str">
        <f>IF(ISBLANK(C455),"",IF(Modélisation!$B$3="Oui",IF(D455=Liste!$F$2,0%,VLOOKUP(D455,Modélisation!$A$69:$B$86,2,FALSE)),""))</f>
        <v/>
      </c>
      <c r="H455" s="1" t="str">
        <f>IF(ISBLANK(C455),"",IF(Modélisation!$B$3="Oui",F455*(1-G455),F455))</f>
        <v/>
      </c>
    </row>
    <row r="456" spans="1:8" x14ac:dyDescent="0.35">
      <c r="A456" s="2">
        <v>455</v>
      </c>
      <c r="B456" s="36"/>
      <c r="C456" s="39"/>
      <c r="D456" s="37"/>
      <c r="E456" s="1" t="str">
        <f>IF(ISBLANK(C456),"",IF(Modélisation!$B$10=3,IF(C456&gt;=Modélisation!$B$19,Modélisation!$A$19,IF(C456&gt;=Modélisation!$B$18,Modélisation!$A$18,Modélisation!$A$17)),IF(Modélisation!$B$10=4,IF(C456&gt;=Modélisation!$B$20,Modélisation!$A$20,IF(C456&gt;=Modélisation!$B$19,Modélisation!$A$19,IF(C456&gt;=Modélisation!$B$18,Modélisation!$A$18,Modélisation!$A$17))),IF(Modélisation!$B$10=5,IF(C456&gt;=Modélisation!$B$21,Modélisation!$A$21,IF(C456&gt;=Modélisation!$B$20,Modélisation!$A$20,IF(C456&gt;=Modélisation!$B$19,Modélisation!$A$19,IF(C456&gt;=Modélisation!$B$18,Modélisation!$A$18,Modélisation!$A$17)))),IF(Modélisation!$B$10=6,IF(C456&gt;=Modélisation!$B$22,Modélisation!$A$22,IF(C456&gt;=Modélisation!$B$21,Modélisation!$A$21,IF(C456&gt;=Modélisation!$B$20,Modélisation!$A$20,IF(C456&gt;=Modélisation!$B$19,Modélisation!$A$19,IF(C456&gt;=Modélisation!$B$18,Modélisation!$A$18,Modélisation!$A$17))))),IF(Modélisation!$B$10=7,IF(C456&gt;=Modélisation!$B$23,Modélisation!$A$23,IF(C456&gt;=Modélisation!$B$22,Modélisation!$A$22,IF(C456&gt;=Modélisation!$B$21,Modélisation!$A$21,IF(C456&gt;=Modélisation!$B$20,Modélisation!$A$20,IF(C456&gt;=Modélisation!$B$19,Modélisation!$A$19,IF(C456&gt;=Modélisation!$B$18,Modélisation!$A$18,Modélisation!$A$17))))))))))))</f>
        <v/>
      </c>
      <c r="F456" s="1" t="str">
        <f>IF(ISBLANK(C456),"",VLOOKUP(E456,Modélisation!$A$17:$H$23,8,FALSE))</f>
        <v/>
      </c>
      <c r="G456" s="4" t="str">
        <f>IF(ISBLANK(C456),"",IF(Modélisation!$B$3="Oui",IF(D456=Liste!$F$2,0%,VLOOKUP(D456,Modélisation!$A$69:$B$86,2,FALSE)),""))</f>
        <v/>
      </c>
      <c r="H456" s="1" t="str">
        <f>IF(ISBLANK(C456),"",IF(Modélisation!$B$3="Oui",F456*(1-G456),F456))</f>
        <v/>
      </c>
    </row>
    <row r="457" spans="1:8" x14ac:dyDescent="0.35">
      <c r="A457" s="2">
        <v>456</v>
      </c>
      <c r="B457" s="36"/>
      <c r="C457" s="39"/>
      <c r="D457" s="37"/>
      <c r="E457" s="1" t="str">
        <f>IF(ISBLANK(C457),"",IF(Modélisation!$B$10=3,IF(C457&gt;=Modélisation!$B$19,Modélisation!$A$19,IF(C457&gt;=Modélisation!$B$18,Modélisation!$A$18,Modélisation!$A$17)),IF(Modélisation!$B$10=4,IF(C457&gt;=Modélisation!$B$20,Modélisation!$A$20,IF(C457&gt;=Modélisation!$B$19,Modélisation!$A$19,IF(C457&gt;=Modélisation!$B$18,Modélisation!$A$18,Modélisation!$A$17))),IF(Modélisation!$B$10=5,IF(C457&gt;=Modélisation!$B$21,Modélisation!$A$21,IF(C457&gt;=Modélisation!$B$20,Modélisation!$A$20,IF(C457&gt;=Modélisation!$B$19,Modélisation!$A$19,IF(C457&gt;=Modélisation!$B$18,Modélisation!$A$18,Modélisation!$A$17)))),IF(Modélisation!$B$10=6,IF(C457&gt;=Modélisation!$B$22,Modélisation!$A$22,IF(C457&gt;=Modélisation!$B$21,Modélisation!$A$21,IF(C457&gt;=Modélisation!$B$20,Modélisation!$A$20,IF(C457&gt;=Modélisation!$B$19,Modélisation!$A$19,IF(C457&gt;=Modélisation!$B$18,Modélisation!$A$18,Modélisation!$A$17))))),IF(Modélisation!$B$10=7,IF(C457&gt;=Modélisation!$B$23,Modélisation!$A$23,IF(C457&gt;=Modélisation!$B$22,Modélisation!$A$22,IF(C457&gt;=Modélisation!$B$21,Modélisation!$A$21,IF(C457&gt;=Modélisation!$B$20,Modélisation!$A$20,IF(C457&gt;=Modélisation!$B$19,Modélisation!$A$19,IF(C457&gt;=Modélisation!$B$18,Modélisation!$A$18,Modélisation!$A$17))))))))))))</f>
        <v/>
      </c>
      <c r="F457" s="1" t="str">
        <f>IF(ISBLANK(C457),"",VLOOKUP(E457,Modélisation!$A$17:$H$23,8,FALSE))</f>
        <v/>
      </c>
      <c r="G457" s="4" t="str">
        <f>IF(ISBLANK(C457),"",IF(Modélisation!$B$3="Oui",IF(D457=Liste!$F$2,0%,VLOOKUP(D457,Modélisation!$A$69:$B$86,2,FALSE)),""))</f>
        <v/>
      </c>
      <c r="H457" s="1" t="str">
        <f>IF(ISBLANK(C457),"",IF(Modélisation!$B$3="Oui",F457*(1-G457),F457))</f>
        <v/>
      </c>
    </row>
    <row r="458" spans="1:8" x14ac:dyDescent="0.35">
      <c r="A458" s="2">
        <v>457</v>
      </c>
      <c r="B458" s="36"/>
      <c r="C458" s="39"/>
      <c r="D458" s="37"/>
      <c r="E458" s="1" t="str">
        <f>IF(ISBLANK(C458),"",IF(Modélisation!$B$10=3,IF(C458&gt;=Modélisation!$B$19,Modélisation!$A$19,IF(C458&gt;=Modélisation!$B$18,Modélisation!$A$18,Modélisation!$A$17)),IF(Modélisation!$B$10=4,IF(C458&gt;=Modélisation!$B$20,Modélisation!$A$20,IF(C458&gt;=Modélisation!$B$19,Modélisation!$A$19,IF(C458&gt;=Modélisation!$B$18,Modélisation!$A$18,Modélisation!$A$17))),IF(Modélisation!$B$10=5,IF(C458&gt;=Modélisation!$B$21,Modélisation!$A$21,IF(C458&gt;=Modélisation!$B$20,Modélisation!$A$20,IF(C458&gt;=Modélisation!$B$19,Modélisation!$A$19,IF(C458&gt;=Modélisation!$B$18,Modélisation!$A$18,Modélisation!$A$17)))),IF(Modélisation!$B$10=6,IF(C458&gt;=Modélisation!$B$22,Modélisation!$A$22,IF(C458&gt;=Modélisation!$B$21,Modélisation!$A$21,IF(C458&gt;=Modélisation!$B$20,Modélisation!$A$20,IF(C458&gt;=Modélisation!$B$19,Modélisation!$A$19,IF(C458&gt;=Modélisation!$B$18,Modélisation!$A$18,Modélisation!$A$17))))),IF(Modélisation!$B$10=7,IF(C458&gt;=Modélisation!$B$23,Modélisation!$A$23,IF(C458&gt;=Modélisation!$B$22,Modélisation!$A$22,IF(C458&gt;=Modélisation!$B$21,Modélisation!$A$21,IF(C458&gt;=Modélisation!$B$20,Modélisation!$A$20,IF(C458&gt;=Modélisation!$B$19,Modélisation!$A$19,IF(C458&gt;=Modélisation!$B$18,Modélisation!$A$18,Modélisation!$A$17))))))))))))</f>
        <v/>
      </c>
      <c r="F458" s="1" t="str">
        <f>IF(ISBLANK(C458),"",VLOOKUP(E458,Modélisation!$A$17:$H$23,8,FALSE))</f>
        <v/>
      </c>
      <c r="G458" s="4" t="str">
        <f>IF(ISBLANK(C458),"",IF(Modélisation!$B$3="Oui",IF(D458=Liste!$F$2,0%,VLOOKUP(D458,Modélisation!$A$69:$B$86,2,FALSE)),""))</f>
        <v/>
      </c>
      <c r="H458" s="1" t="str">
        <f>IF(ISBLANK(C458),"",IF(Modélisation!$B$3="Oui",F458*(1-G458),F458))</f>
        <v/>
      </c>
    </row>
    <row r="459" spans="1:8" x14ac:dyDescent="0.35">
      <c r="A459" s="2">
        <v>458</v>
      </c>
      <c r="B459" s="36"/>
      <c r="C459" s="39"/>
      <c r="D459" s="37"/>
      <c r="E459" s="1" t="str">
        <f>IF(ISBLANK(C459),"",IF(Modélisation!$B$10=3,IF(C459&gt;=Modélisation!$B$19,Modélisation!$A$19,IF(C459&gt;=Modélisation!$B$18,Modélisation!$A$18,Modélisation!$A$17)),IF(Modélisation!$B$10=4,IF(C459&gt;=Modélisation!$B$20,Modélisation!$A$20,IF(C459&gt;=Modélisation!$B$19,Modélisation!$A$19,IF(C459&gt;=Modélisation!$B$18,Modélisation!$A$18,Modélisation!$A$17))),IF(Modélisation!$B$10=5,IF(C459&gt;=Modélisation!$B$21,Modélisation!$A$21,IF(C459&gt;=Modélisation!$B$20,Modélisation!$A$20,IF(C459&gt;=Modélisation!$B$19,Modélisation!$A$19,IF(C459&gt;=Modélisation!$B$18,Modélisation!$A$18,Modélisation!$A$17)))),IF(Modélisation!$B$10=6,IF(C459&gt;=Modélisation!$B$22,Modélisation!$A$22,IF(C459&gt;=Modélisation!$B$21,Modélisation!$A$21,IF(C459&gt;=Modélisation!$B$20,Modélisation!$A$20,IF(C459&gt;=Modélisation!$B$19,Modélisation!$A$19,IF(C459&gt;=Modélisation!$B$18,Modélisation!$A$18,Modélisation!$A$17))))),IF(Modélisation!$B$10=7,IF(C459&gt;=Modélisation!$B$23,Modélisation!$A$23,IF(C459&gt;=Modélisation!$B$22,Modélisation!$A$22,IF(C459&gt;=Modélisation!$B$21,Modélisation!$A$21,IF(C459&gt;=Modélisation!$B$20,Modélisation!$A$20,IF(C459&gt;=Modélisation!$B$19,Modélisation!$A$19,IF(C459&gt;=Modélisation!$B$18,Modélisation!$A$18,Modélisation!$A$17))))))))))))</f>
        <v/>
      </c>
      <c r="F459" s="1" t="str">
        <f>IF(ISBLANK(C459),"",VLOOKUP(E459,Modélisation!$A$17:$H$23,8,FALSE))</f>
        <v/>
      </c>
      <c r="G459" s="4" t="str">
        <f>IF(ISBLANK(C459),"",IF(Modélisation!$B$3="Oui",IF(D459=Liste!$F$2,0%,VLOOKUP(D459,Modélisation!$A$69:$B$86,2,FALSE)),""))</f>
        <v/>
      </c>
      <c r="H459" s="1" t="str">
        <f>IF(ISBLANK(C459),"",IF(Modélisation!$B$3="Oui",F459*(1-G459),F459))</f>
        <v/>
      </c>
    </row>
    <row r="460" spans="1:8" x14ac:dyDescent="0.35">
      <c r="A460" s="2">
        <v>459</v>
      </c>
      <c r="B460" s="36"/>
      <c r="C460" s="39"/>
      <c r="D460" s="37"/>
      <c r="E460" s="1" t="str">
        <f>IF(ISBLANK(C460),"",IF(Modélisation!$B$10=3,IF(C460&gt;=Modélisation!$B$19,Modélisation!$A$19,IF(C460&gt;=Modélisation!$B$18,Modélisation!$A$18,Modélisation!$A$17)),IF(Modélisation!$B$10=4,IF(C460&gt;=Modélisation!$B$20,Modélisation!$A$20,IF(C460&gt;=Modélisation!$B$19,Modélisation!$A$19,IF(C460&gt;=Modélisation!$B$18,Modélisation!$A$18,Modélisation!$A$17))),IF(Modélisation!$B$10=5,IF(C460&gt;=Modélisation!$B$21,Modélisation!$A$21,IF(C460&gt;=Modélisation!$B$20,Modélisation!$A$20,IF(C460&gt;=Modélisation!$B$19,Modélisation!$A$19,IF(C460&gt;=Modélisation!$B$18,Modélisation!$A$18,Modélisation!$A$17)))),IF(Modélisation!$B$10=6,IF(C460&gt;=Modélisation!$B$22,Modélisation!$A$22,IF(C460&gt;=Modélisation!$B$21,Modélisation!$A$21,IF(C460&gt;=Modélisation!$B$20,Modélisation!$A$20,IF(C460&gt;=Modélisation!$B$19,Modélisation!$A$19,IF(C460&gt;=Modélisation!$B$18,Modélisation!$A$18,Modélisation!$A$17))))),IF(Modélisation!$B$10=7,IF(C460&gt;=Modélisation!$B$23,Modélisation!$A$23,IF(C460&gt;=Modélisation!$B$22,Modélisation!$A$22,IF(C460&gt;=Modélisation!$B$21,Modélisation!$A$21,IF(C460&gt;=Modélisation!$B$20,Modélisation!$A$20,IF(C460&gt;=Modélisation!$B$19,Modélisation!$A$19,IF(C460&gt;=Modélisation!$B$18,Modélisation!$A$18,Modélisation!$A$17))))))))))))</f>
        <v/>
      </c>
      <c r="F460" s="1" t="str">
        <f>IF(ISBLANK(C460),"",VLOOKUP(E460,Modélisation!$A$17:$H$23,8,FALSE))</f>
        <v/>
      </c>
      <c r="G460" s="4" t="str">
        <f>IF(ISBLANK(C460),"",IF(Modélisation!$B$3="Oui",IF(D460=Liste!$F$2,0%,VLOOKUP(D460,Modélisation!$A$69:$B$86,2,FALSE)),""))</f>
        <v/>
      </c>
      <c r="H460" s="1" t="str">
        <f>IF(ISBLANK(C460),"",IF(Modélisation!$B$3="Oui",F460*(1-G460),F460))</f>
        <v/>
      </c>
    </row>
    <row r="461" spans="1:8" x14ac:dyDescent="0.35">
      <c r="A461" s="2">
        <v>460</v>
      </c>
      <c r="B461" s="36"/>
      <c r="C461" s="39"/>
      <c r="D461" s="37"/>
      <c r="E461" s="1" t="str">
        <f>IF(ISBLANK(C461),"",IF(Modélisation!$B$10=3,IF(C461&gt;=Modélisation!$B$19,Modélisation!$A$19,IF(C461&gt;=Modélisation!$B$18,Modélisation!$A$18,Modélisation!$A$17)),IF(Modélisation!$B$10=4,IF(C461&gt;=Modélisation!$B$20,Modélisation!$A$20,IF(C461&gt;=Modélisation!$B$19,Modélisation!$A$19,IF(C461&gt;=Modélisation!$B$18,Modélisation!$A$18,Modélisation!$A$17))),IF(Modélisation!$B$10=5,IF(C461&gt;=Modélisation!$B$21,Modélisation!$A$21,IF(C461&gt;=Modélisation!$B$20,Modélisation!$A$20,IF(C461&gt;=Modélisation!$B$19,Modélisation!$A$19,IF(C461&gt;=Modélisation!$B$18,Modélisation!$A$18,Modélisation!$A$17)))),IF(Modélisation!$B$10=6,IF(C461&gt;=Modélisation!$B$22,Modélisation!$A$22,IF(C461&gt;=Modélisation!$B$21,Modélisation!$A$21,IF(C461&gt;=Modélisation!$B$20,Modélisation!$A$20,IF(C461&gt;=Modélisation!$B$19,Modélisation!$A$19,IF(C461&gt;=Modélisation!$B$18,Modélisation!$A$18,Modélisation!$A$17))))),IF(Modélisation!$B$10=7,IF(C461&gt;=Modélisation!$B$23,Modélisation!$A$23,IF(C461&gt;=Modélisation!$B$22,Modélisation!$A$22,IF(C461&gt;=Modélisation!$B$21,Modélisation!$A$21,IF(C461&gt;=Modélisation!$B$20,Modélisation!$A$20,IF(C461&gt;=Modélisation!$B$19,Modélisation!$A$19,IF(C461&gt;=Modélisation!$B$18,Modélisation!$A$18,Modélisation!$A$17))))))))))))</f>
        <v/>
      </c>
      <c r="F461" s="1" t="str">
        <f>IF(ISBLANK(C461),"",VLOOKUP(E461,Modélisation!$A$17:$H$23,8,FALSE))</f>
        <v/>
      </c>
      <c r="G461" s="4" t="str">
        <f>IF(ISBLANK(C461),"",IF(Modélisation!$B$3="Oui",IF(D461=Liste!$F$2,0%,VLOOKUP(D461,Modélisation!$A$69:$B$86,2,FALSE)),""))</f>
        <v/>
      </c>
      <c r="H461" s="1" t="str">
        <f>IF(ISBLANK(C461),"",IF(Modélisation!$B$3="Oui",F461*(1-G461),F461))</f>
        <v/>
      </c>
    </row>
    <row r="462" spans="1:8" x14ac:dyDescent="0.35">
      <c r="A462" s="2">
        <v>461</v>
      </c>
      <c r="B462" s="36"/>
      <c r="C462" s="39"/>
      <c r="D462" s="37"/>
      <c r="E462" s="1" t="str">
        <f>IF(ISBLANK(C462),"",IF(Modélisation!$B$10=3,IF(C462&gt;=Modélisation!$B$19,Modélisation!$A$19,IF(C462&gt;=Modélisation!$B$18,Modélisation!$A$18,Modélisation!$A$17)),IF(Modélisation!$B$10=4,IF(C462&gt;=Modélisation!$B$20,Modélisation!$A$20,IF(C462&gt;=Modélisation!$B$19,Modélisation!$A$19,IF(C462&gt;=Modélisation!$B$18,Modélisation!$A$18,Modélisation!$A$17))),IF(Modélisation!$B$10=5,IF(C462&gt;=Modélisation!$B$21,Modélisation!$A$21,IF(C462&gt;=Modélisation!$B$20,Modélisation!$A$20,IF(C462&gt;=Modélisation!$B$19,Modélisation!$A$19,IF(C462&gt;=Modélisation!$B$18,Modélisation!$A$18,Modélisation!$A$17)))),IF(Modélisation!$B$10=6,IF(C462&gt;=Modélisation!$B$22,Modélisation!$A$22,IF(C462&gt;=Modélisation!$B$21,Modélisation!$A$21,IF(C462&gt;=Modélisation!$B$20,Modélisation!$A$20,IF(C462&gt;=Modélisation!$B$19,Modélisation!$A$19,IF(C462&gt;=Modélisation!$B$18,Modélisation!$A$18,Modélisation!$A$17))))),IF(Modélisation!$B$10=7,IF(C462&gt;=Modélisation!$B$23,Modélisation!$A$23,IF(C462&gt;=Modélisation!$B$22,Modélisation!$A$22,IF(C462&gt;=Modélisation!$B$21,Modélisation!$A$21,IF(C462&gt;=Modélisation!$B$20,Modélisation!$A$20,IF(C462&gt;=Modélisation!$B$19,Modélisation!$A$19,IF(C462&gt;=Modélisation!$B$18,Modélisation!$A$18,Modélisation!$A$17))))))))))))</f>
        <v/>
      </c>
      <c r="F462" s="1" t="str">
        <f>IF(ISBLANK(C462),"",VLOOKUP(E462,Modélisation!$A$17:$H$23,8,FALSE))</f>
        <v/>
      </c>
      <c r="G462" s="4" t="str">
        <f>IF(ISBLANK(C462),"",IF(Modélisation!$B$3="Oui",IF(D462=Liste!$F$2,0%,VLOOKUP(D462,Modélisation!$A$69:$B$86,2,FALSE)),""))</f>
        <v/>
      </c>
      <c r="H462" s="1" t="str">
        <f>IF(ISBLANK(C462),"",IF(Modélisation!$B$3="Oui",F462*(1-G462),F462))</f>
        <v/>
      </c>
    </row>
    <row r="463" spans="1:8" x14ac:dyDescent="0.35">
      <c r="A463" s="2">
        <v>462</v>
      </c>
      <c r="B463" s="36"/>
      <c r="C463" s="39"/>
      <c r="D463" s="37"/>
      <c r="E463" s="1" t="str">
        <f>IF(ISBLANK(C463),"",IF(Modélisation!$B$10=3,IF(C463&gt;=Modélisation!$B$19,Modélisation!$A$19,IF(C463&gt;=Modélisation!$B$18,Modélisation!$A$18,Modélisation!$A$17)),IF(Modélisation!$B$10=4,IF(C463&gt;=Modélisation!$B$20,Modélisation!$A$20,IF(C463&gt;=Modélisation!$B$19,Modélisation!$A$19,IF(C463&gt;=Modélisation!$B$18,Modélisation!$A$18,Modélisation!$A$17))),IF(Modélisation!$B$10=5,IF(C463&gt;=Modélisation!$B$21,Modélisation!$A$21,IF(C463&gt;=Modélisation!$B$20,Modélisation!$A$20,IF(C463&gt;=Modélisation!$B$19,Modélisation!$A$19,IF(C463&gt;=Modélisation!$B$18,Modélisation!$A$18,Modélisation!$A$17)))),IF(Modélisation!$B$10=6,IF(C463&gt;=Modélisation!$B$22,Modélisation!$A$22,IF(C463&gt;=Modélisation!$B$21,Modélisation!$A$21,IF(C463&gt;=Modélisation!$B$20,Modélisation!$A$20,IF(C463&gt;=Modélisation!$B$19,Modélisation!$A$19,IF(C463&gt;=Modélisation!$B$18,Modélisation!$A$18,Modélisation!$A$17))))),IF(Modélisation!$B$10=7,IF(C463&gt;=Modélisation!$B$23,Modélisation!$A$23,IF(C463&gt;=Modélisation!$B$22,Modélisation!$A$22,IF(C463&gt;=Modélisation!$B$21,Modélisation!$A$21,IF(C463&gt;=Modélisation!$B$20,Modélisation!$A$20,IF(C463&gt;=Modélisation!$B$19,Modélisation!$A$19,IF(C463&gt;=Modélisation!$B$18,Modélisation!$A$18,Modélisation!$A$17))))))))))))</f>
        <v/>
      </c>
      <c r="F463" s="1" t="str">
        <f>IF(ISBLANK(C463),"",VLOOKUP(E463,Modélisation!$A$17:$H$23,8,FALSE))</f>
        <v/>
      </c>
      <c r="G463" s="4" t="str">
        <f>IF(ISBLANK(C463),"",IF(Modélisation!$B$3="Oui",IF(D463=Liste!$F$2,0%,VLOOKUP(D463,Modélisation!$A$69:$B$86,2,FALSE)),""))</f>
        <v/>
      </c>
      <c r="H463" s="1" t="str">
        <f>IF(ISBLANK(C463),"",IF(Modélisation!$B$3="Oui",F463*(1-G463),F463))</f>
        <v/>
      </c>
    </row>
    <row r="464" spans="1:8" x14ac:dyDescent="0.35">
      <c r="A464" s="2">
        <v>463</v>
      </c>
      <c r="B464" s="36"/>
      <c r="C464" s="39"/>
      <c r="D464" s="37"/>
      <c r="E464" s="1" t="str">
        <f>IF(ISBLANK(C464),"",IF(Modélisation!$B$10=3,IF(C464&gt;=Modélisation!$B$19,Modélisation!$A$19,IF(C464&gt;=Modélisation!$B$18,Modélisation!$A$18,Modélisation!$A$17)),IF(Modélisation!$B$10=4,IF(C464&gt;=Modélisation!$B$20,Modélisation!$A$20,IF(C464&gt;=Modélisation!$B$19,Modélisation!$A$19,IF(C464&gt;=Modélisation!$B$18,Modélisation!$A$18,Modélisation!$A$17))),IF(Modélisation!$B$10=5,IF(C464&gt;=Modélisation!$B$21,Modélisation!$A$21,IF(C464&gt;=Modélisation!$B$20,Modélisation!$A$20,IF(C464&gt;=Modélisation!$B$19,Modélisation!$A$19,IF(C464&gt;=Modélisation!$B$18,Modélisation!$A$18,Modélisation!$A$17)))),IF(Modélisation!$B$10=6,IF(C464&gt;=Modélisation!$B$22,Modélisation!$A$22,IF(C464&gt;=Modélisation!$B$21,Modélisation!$A$21,IF(C464&gt;=Modélisation!$B$20,Modélisation!$A$20,IF(C464&gt;=Modélisation!$B$19,Modélisation!$A$19,IF(C464&gt;=Modélisation!$B$18,Modélisation!$A$18,Modélisation!$A$17))))),IF(Modélisation!$B$10=7,IF(C464&gt;=Modélisation!$B$23,Modélisation!$A$23,IF(C464&gt;=Modélisation!$B$22,Modélisation!$A$22,IF(C464&gt;=Modélisation!$B$21,Modélisation!$A$21,IF(C464&gt;=Modélisation!$B$20,Modélisation!$A$20,IF(C464&gt;=Modélisation!$B$19,Modélisation!$A$19,IF(C464&gt;=Modélisation!$B$18,Modélisation!$A$18,Modélisation!$A$17))))))))))))</f>
        <v/>
      </c>
      <c r="F464" s="1" t="str">
        <f>IF(ISBLANK(C464),"",VLOOKUP(E464,Modélisation!$A$17:$H$23,8,FALSE))</f>
        <v/>
      </c>
      <c r="G464" s="4" t="str">
        <f>IF(ISBLANK(C464),"",IF(Modélisation!$B$3="Oui",IF(D464=Liste!$F$2,0%,VLOOKUP(D464,Modélisation!$A$69:$B$86,2,FALSE)),""))</f>
        <v/>
      </c>
      <c r="H464" s="1" t="str">
        <f>IF(ISBLANK(C464),"",IF(Modélisation!$B$3="Oui",F464*(1-G464),F464))</f>
        <v/>
      </c>
    </row>
    <row r="465" spans="1:8" x14ac:dyDescent="0.35">
      <c r="A465" s="2">
        <v>464</v>
      </c>
      <c r="B465" s="36"/>
      <c r="C465" s="39"/>
      <c r="D465" s="37"/>
      <c r="E465" s="1" t="str">
        <f>IF(ISBLANK(C465),"",IF(Modélisation!$B$10=3,IF(C465&gt;=Modélisation!$B$19,Modélisation!$A$19,IF(C465&gt;=Modélisation!$B$18,Modélisation!$A$18,Modélisation!$A$17)),IF(Modélisation!$B$10=4,IF(C465&gt;=Modélisation!$B$20,Modélisation!$A$20,IF(C465&gt;=Modélisation!$B$19,Modélisation!$A$19,IF(C465&gt;=Modélisation!$B$18,Modélisation!$A$18,Modélisation!$A$17))),IF(Modélisation!$B$10=5,IF(C465&gt;=Modélisation!$B$21,Modélisation!$A$21,IF(C465&gt;=Modélisation!$B$20,Modélisation!$A$20,IF(C465&gt;=Modélisation!$B$19,Modélisation!$A$19,IF(C465&gt;=Modélisation!$B$18,Modélisation!$A$18,Modélisation!$A$17)))),IF(Modélisation!$B$10=6,IF(C465&gt;=Modélisation!$B$22,Modélisation!$A$22,IF(C465&gt;=Modélisation!$B$21,Modélisation!$A$21,IF(C465&gt;=Modélisation!$B$20,Modélisation!$A$20,IF(C465&gt;=Modélisation!$B$19,Modélisation!$A$19,IF(C465&gt;=Modélisation!$B$18,Modélisation!$A$18,Modélisation!$A$17))))),IF(Modélisation!$B$10=7,IF(C465&gt;=Modélisation!$B$23,Modélisation!$A$23,IF(C465&gt;=Modélisation!$B$22,Modélisation!$A$22,IF(C465&gt;=Modélisation!$B$21,Modélisation!$A$21,IF(C465&gt;=Modélisation!$B$20,Modélisation!$A$20,IF(C465&gt;=Modélisation!$B$19,Modélisation!$A$19,IF(C465&gt;=Modélisation!$B$18,Modélisation!$A$18,Modélisation!$A$17))))))))))))</f>
        <v/>
      </c>
      <c r="F465" s="1" t="str">
        <f>IF(ISBLANK(C465),"",VLOOKUP(E465,Modélisation!$A$17:$H$23,8,FALSE))</f>
        <v/>
      </c>
      <c r="G465" s="4" t="str">
        <f>IF(ISBLANK(C465),"",IF(Modélisation!$B$3="Oui",IF(D465=Liste!$F$2,0%,VLOOKUP(D465,Modélisation!$A$69:$B$86,2,FALSE)),""))</f>
        <v/>
      </c>
      <c r="H465" s="1" t="str">
        <f>IF(ISBLANK(C465),"",IF(Modélisation!$B$3="Oui",F465*(1-G465),F465))</f>
        <v/>
      </c>
    </row>
    <row r="466" spans="1:8" x14ac:dyDescent="0.35">
      <c r="A466" s="2">
        <v>465</v>
      </c>
      <c r="B466" s="36"/>
      <c r="C466" s="39"/>
      <c r="D466" s="37"/>
      <c r="E466" s="1" t="str">
        <f>IF(ISBLANK(C466),"",IF(Modélisation!$B$10=3,IF(C466&gt;=Modélisation!$B$19,Modélisation!$A$19,IF(C466&gt;=Modélisation!$B$18,Modélisation!$A$18,Modélisation!$A$17)),IF(Modélisation!$B$10=4,IF(C466&gt;=Modélisation!$B$20,Modélisation!$A$20,IF(C466&gt;=Modélisation!$B$19,Modélisation!$A$19,IF(C466&gt;=Modélisation!$B$18,Modélisation!$A$18,Modélisation!$A$17))),IF(Modélisation!$B$10=5,IF(C466&gt;=Modélisation!$B$21,Modélisation!$A$21,IF(C466&gt;=Modélisation!$B$20,Modélisation!$A$20,IF(C466&gt;=Modélisation!$B$19,Modélisation!$A$19,IF(C466&gt;=Modélisation!$B$18,Modélisation!$A$18,Modélisation!$A$17)))),IF(Modélisation!$B$10=6,IF(C466&gt;=Modélisation!$B$22,Modélisation!$A$22,IF(C466&gt;=Modélisation!$B$21,Modélisation!$A$21,IF(C466&gt;=Modélisation!$B$20,Modélisation!$A$20,IF(C466&gt;=Modélisation!$B$19,Modélisation!$A$19,IF(C466&gt;=Modélisation!$B$18,Modélisation!$A$18,Modélisation!$A$17))))),IF(Modélisation!$B$10=7,IF(C466&gt;=Modélisation!$B$23,Modélisation!$A$23,IF(C466&gt;=Modélisation!$B$22,Modélisation!$A$22,IF(C466&gt;=Modélisation!$B$21,Modélisation!$A$21,IF(C466&gt;=Modélisation!$B$20,Modélisation!$A$20,IF(C466&gt;=Modélisation!$B$19,Modélisation!$A$19,IF(C466&gt;=Modélisation!$B$18,Modélisation!$A$18,Modélisation!$A$17))))))))))))</f>
        <v/>
      </c>
      <c r="F466" s="1" t="str">
        <f>IF(ISBLANK(C466),"",VLOOKUP(E466,Modélisation!$A$17:$H$23,8,FALSE))</f>
        <v/>
      </c>
      <c r="G466" s="4" t="str">
        <f>IF(ISBLANK(C466),"",IF(Modélisation!$B$3="Oui",IF(D466=Liste!$F$2,0%,VLOOKUP(D466,Modélisation!$A$69:$B$86,2,FALSE)),""))</f>
        <v/>
      </c>
      <c r="H466" s="1" t="str">
        <f>IF(ISBLANK(C466),"",IF(Modélisation!$B$3="Oui",F466*(1-G466),F466))</f>
        <v/>
      </c>
    </row>
    <row r="467" spans="1:8" x14ac:dyDescent="0.35">
      <c r="A467" s="2">
        <v>466</v>
      </c>
      <c r="B467" s="36"/>
      <c r="C467" s="39"/>
      <c r="D467" s="37"/>
      <c r="E467" s="1" t="str">
        <f>IF(ISBLANK(C467),"",IF(Modélisation!$B$10=3,IF(C467&gt;=Modélisation!$B$19,Modélisation!$A$19,IF(C467&gt;=Modélisation!$B$18,Modélisation!$A$18,Modélisation!$A$17)),IF(Modélisation!$B$10=4,IF(C467&gt;=Modélisation!$B$20,Modélisation!$A$20,IF(C467&gt;=Modélisation!$B$19,Modélisation!$A$19,IF(C467&gt;=Modélisation!$B$18,Modélisation!$A$18,Modélisation!$A$17))),IF(Modélisation!$B$10=5,IF(C467&gt;=Modélisation!$B$21,Modélisation!$A$21,IF(C467&gt;=Modélisation!$B$20,Modélisation!$A$20,IF(C467&gt;=Modélisation!$B$19,Modélisation!$A$19,IF(C467&gt;=Modélisation!$B$18,Modélisation!$A$18,Modélisation!$A$17)))),IF(Modélisation!$B$10=6,IF(C467&gt;=Modélisation!$B$22,Modélisation!$A$22,IF(C467&gt;=Modélisation!$B$21,Modélisation!$A$21,IF(C467&gt;=Modélisation!$B$20,Modélisation!$A$20,IF(C467&gt;=Modélisation!$B$19,Modélisation!$A$19,IF(C467&gt;=Modélisation!$B$18,Modélisation!$A$18,Modélisation!$A$17))))),IF(Modélisation!$B$10=7,IF(C467&gt;=Modélisation!$B$23,Modélisation!$A$23,IF(C467&gt;=Modélisation!$B$22,Modélisation!$A$22,IF(C467&gt;=Modélisation!$B$21,Modélisation!$A$21,IF(C467&gt;=Modélisation!$B$20,Modélisation!$A$20,IF(C467&gt;=Modélisation!$B$19,Modélisation!$A$19,IF(C467&gt;=Modélisation!$B$18,Modélisation!$A$18,Modélisation!$A$17))))))))))))</f>
        <v/>
      </c>
      <c r="F467" s="1" t="str">
        <f>IF(ISBLANK(C467),"",VLOOKUP(E467,Modélisation!$A$17:$H$23,8,FALSE))</f>
        <v/>
      </c>
      <c r="G467" s="4" t="str">
        <f>IF(ISBLANK(C467),"",IF(Modélisation!$B$3="Oui",IF(D467=Liste!$F$2,0%,VLOOKUP(D467,Modélisation!$A$69:$B$86,2,FALSE)),""))</f>
        <v/>
      </c>
      <c r="H467" s="1" t="str">
        <f>IF(ISBLANK(C467),"",IF(Modélisation!$B$3="Oui",F467*(1-G467),F467))</f>
        <v/>
      </c>
    </row>
    <row r="468" spans="1:8" x14ac:dyDescent="0.35">
      <c r="A468" s="2">
        <v>467</v>
      </c>
      <c r="B468" s="36"/>
      <c r="C468" s="39"/>
      <c r="D468" s="37"/>
      <c r="E468" s="1" t="str">
        <f>IF(ISBLANK(C468),"",IF(Modélisation!$B$10=3,IF(C468&gt;=Modélisation!$B$19,Modélisation!$A$19,IF(C468&gt;=Modélisation!$B$18,Modélisation!$A$18,Modélisation!$A$17)),IF(Modélisation!$B$10=4,IF(C468&gt;=Modélisation!$B$20,Modélisation!$A$20,IF(C468&gt;=Modélisation!$B$19,Modélisation!$A$19,IF(C468&gt;=Modélisation!$B$18,Modélisation!$A$18,Modélisation!$A$17))),IF(Modélisation!$B$10=5,IF(C468&gt;=Modélisation!$B$21,Modélisation!$A$21,IF(C468&gt;=Modélisation!$B$20,Modélisation!$A$20,IF(C468&gt;=Modélisation!$B$19,Modélisation!$A$19,IF(C468&gt;=Modélisation!$B$18,Modélisation!$A$18,Modélisation!$A$17)))),IF(Modélisation!$B$10=6,IF(C468&gt;=Modélisation!$B$22,Modélisation!$A$22,IF(C468&gt;=Modélisation!$B$21,Modélisation!$A$21,IF(C468&gt;=Modélisation!$B$20,Modélisation!$A$20,IF(C468&gt;=Modélisation!$B$19,Modélisation!$A$19,IF(C468&gt;=Modélisation!$B$18,Modélisation!$A$18,Modélisation!$A$17))))),IF(Modélisation!$B$10=7,IF(C468&gt;=Modélisation!$B$23,Modélisation!$A$23,IF(C468&gt;=Modélisation!$B$22,Modélisation!$A$22,IF(C468&gt;=Modélisation!$B$21,Modélisation!$A$21,IF(C468&gt;=Modélisation!$B$20,Modélisation!$A$20,IF(C468&gt;=Modélisation!$B$19,Modélisation!$A$19,IF(C468&gt;=Modélisation!$B$18,Modélisation!$A$18,Modélisation!$A$17))))))))))))</f>
        <v/>
      </c>
      <c r="F468" s="1" t="str">
        <f>IF(ISBLANK(C468),"",VLOOKUP(E468,Modélisation!$A$17:$H$23,8,FALSE))</f>
        <v/>
      </c>
      <c r="G468" s="4" t="str">
        <f>IF(ISBLANK(C468),"",IF(Modélisation!$B$3="Oui",IF(D468=Liste!$F$2,0%,VLOOKUP(D468,Modélisation!$A$69:$B$86,2,FALSE)),""))</f>
        <v/>
      </c>
      <c r="H468" s="1" t="str">
        <f>IF(ISBLANK(C468),"",IF(Modélisation!$B$3="Oui",F468*(1-G468),F468))</f>
        <v/>
      </c>
    </row>
    <row r="469" spans="1:8" x14ac:dyDescent="0.35">
      <c r="A469" s="2">
        <v>468</v>
      </c>
      <c r="B469" s="36"/>
      <c r="C469" s="39"/>
      <c r="D469" s="37"/>
      <c r="E469" s="1" t="str">
        <f>IF(ISBLANK(C469),"",IF(Modélisation!$B$10=3,IF(C469&gt;=Modélisation!$B$19,Modélisation!$A$19,IF(C469&gt;=Modélisation!$B$18,Modélisation!$A$18,Modélisation!$A$17)),IF(Modélisation!$B$10=4,IF(C469&gt;=Modélisation!$B$20,Modélisation!$A$20,IF(C469&gt;=Modélisation!$B$19,Modélisation!$A$19,IF(C469&gt;=Modélisation!$B$18,Modélisation!$A$18,Modélisation!$A$17))),IF(Modélisation!$B$10=5,IF(C469&gt;=Modélisation!$B$21,Modélisation!$A$21,IF(C469&gt;=Modélisation!$B$20,Modélisation!$A$20,IF(C469&gt;=Modélisation!$B$19,Modélisation!$A$19,IF(C469&gt;=Modélisation!$B$18,Modélisation!$A$18,Modélisation!$A$17)))),IF(Modélisation!$B$10=6,IF(C469&gt;=Modélisation!$B$22,Modélisation!$A$22,IF(C469&gt;=Modélisation!$B$21,Modélisation!$A$21,IF(C469&gt;=Modélisation!$B$20,Modélisation!$A$20,IF(C469&gt;=Modélisation!$B$19,Modélisation!$A$19,IF(C469&gt;=Modélisation!$B$18,Modélisation!$A$18,Modélisation!$A$17))))),IF(Modélisation!$B$10=7,IF(C469&gt;=Modélisation!$B$23,Modélisation!$A$23,IF(C469&gt;=Modélisation!$B$22,Modélisation!$A$22,IF(C469&gt;=Modélisation!$B$21,Modélisation!$A$21,IF(C469&gt;=Modélisation!$B$20,Modélisation!$A$20,IF(C469&gt;=Modélisation!$B$19,Modélisation!$A$19,IF(C469&gt;=Modélisation!$B$18,Modélisation!$A$18,Modélisation!$A$17))))))))))))</f>
        <v/>
      </c>
      <c r="F469" s="1" t="str">
        <f>IF(ISBLANK(C469),"",VLOOKUP(E469,Modélisation!$A$17:$H$23,8,FALSE))</f>
        <v/>
      </c>
      <c r="G469" s="4" t="str">
        <f>IF(ISBLANK(C469),"",IF(Modélisation!$B$3="Oui",IF(D469=Liste!$F$2,0%,VLOOKUP(D469,Modélisation!$A$69:$B$86,2,FALSE)),""))</f>
        <v/>
      </c>
      <c r="H469" s="1" t="str">
        <f>IF(ISBLANK(C469),"",IF(Modélisation!$B$3="Oui",F469*(1-G469),F469))</f>
        <v/>
      </c>
    </row>
    <row r="470" spans="1:8" x14ac:dyDescent="0.35">
      <c r="A470" s="2">
        <v>469</v>
      </c>
      <c r="B470" s="36"/>
      <c r="C470" s="39"/>
      <c r="D470" s="37"/>
      <c r="E470" s="1" t="str">
        <f>IF(ISBLANK(C470),"",IF(Modélisation!$B$10=3,IF(C470&gt;=Modélisation!$B$19,Modélisation!$A$19,IF(C470&gt;=Modélisation!$B$18,Modélisation!$A$18,Modélisation!$A$17)),IF(Modélisation!$B$10=4,IF(C470&gt;=Modélisation!$B$20,Modélisation!$A$20,IF(C470&gt;=Modélisation!$B$19,Modélisation!$A$19,IF(C470&gt;=Modélisation!$B$18,Modélisation!$A$18,Modélisation!$A$17))),IF(Modélisation!$B$10=5,IF(C470&gt;=Modélisation!$B$21,Modélisation!$A$21,IF(C470&gt;=Modélisation!$B$20,Modélisation!$A$20,IF(C470&gt;=Modélisation!$B$19,Modélisation!$A$19,IF(C470&gt;=Modélisation!$B$18,Modélisation!$A$18,Modélisation!$A$17)))),IF(Modélisation!$B$10=6,IF(C470&gt;=Modélisation!$B$22,Modélisation!$A$22,IF(C470&gt;=Modélisation!$B$21,Modélisation!$A$21,IF(C470&gt;=Modélisation!$B$20,Modélisation!$A$20,IF(C470&gt;=Modélisation!$B$19,Modélisation!$A$19,IF(C470&gt;=Modélisation!$B$18,Modélisation!$A$18,Modélisation!$A$17))))),IF(Modélisation!$B$10=7,IF(C470&gt;=Modélisation!$B$23,Modélisation!$A$23,IF(C470&gt;=Modélisation!$B$22,Modélisation!$A$22,IF(C470&gt;=Modélisation!$B$21,Modélisation!$A$21,IF(C470&gt;=Modélisation!$B$20,Modélisation!$A$20,IF(C470&gt;=Modélisation!$B$19,Modélisation!$A$19,IF(C470&gt;=Modélisation!$B$18,Modélisation!$A$18,Modélisation!$A$17))))))))))))</f>
        <v/>
      </c>
      <c r="F470" s="1" t="str">
        <f>IF(ISBLANK(C470),"",VLOOKUP(E470,Modélisation!$A$17:$H$23,8,FALSE))</f>
        <v/>
      </c>
      <c r="G470" s="4" t="str">
        <f>IF(ISBLANK(C470),"",IF(Modélisation!$B$3="Oui",IF(D470=Liste!$F$2,0%,VLOOKUP(D470,Modélisation!$A$69:$B$86,2,FALSE)),""))</f>
        <v/>
      </c>
      <c r="H470" s="1" t="str">
        <f>IF(ISBLANK(C470),"",IF(Modélisation!$B$3="Oui",F470*(1-G470),F470))</f>
        <v/>
      </c>
    </row>
    <row r="471" spans="1:8" x14ac:dyDescent="0.35">
      <c r="A471" s="2">
        <v>470</v>
      </c>
      <c r="B471" s="36"/>
      <c r="C471" s="39"/>
      <c r="D471" s="37"/>
      <c r="E471" s="1" t="str">
        <f>IF(ISBLANK(C471),"",IF(Modélisation!$B$10=3,IF(C471&gt;=Modélisation!$B$19,Modélisation!$A$19,IF(C471&gt;=Modélisation!$B$18,Modélisation!$A$18,Modélisation!$A$17)),IF(Modélisation!$B$10=4,IF(C471&gt;=Modélisation!$B$20,Modélisation!$A$20,IF(C471&gt;=Modélisation!$B$19,Modélisation!$A$19,IF(C471&gt;=Modélisation!$B$18,Modélisation!$A$18,Modélisation!$A$17))),IF(Modélisation!$B$10=5,IF(C471&gt;=Modélisation!$B$21,Modélisation!$A$21,IF(C471&gt;=Modélisation!$B$20,Modélisation!$A$20,IF(C471&gt;=Modélisation!$B$19,Modélisation!$A$19,IF(C471&gt;=Modélisation!$B$18,Modélisation!$A$18,Modélisation!$A$17)))),IF(Modélisation!$B$10=6,IF(C471&gt;=Modélisation!$B$22,Modélisation!$A$22,IF(C471&gt;=Modélisation!$B$21,Modélisation!$A$21,IF(C471&gt;=Modélisation!$B$20,Modélisation!$A$20,IF(C471&gt;=Modélisation!$B$19,Modélisation!$A$19,IF(C471&gt;=Modélisation!$B$18,Modélisation!$A$18,Modélisation!$A$17))))),IF(Modélisation!$B$10=7,IF(C471&gt;=Modélisation!$B$23,Modélisation!$A$23,IF(C471&gt;=Modélisation!$B$22,Modélisation!$A$22,IF(C471&gt;=Modélisation!$B$21,Modélisation!$A$21,IF(C471&gt;=Modélisation!$B$20,Modélisation!$A$20,IF(C471&gt;=Modélisation!$B$19,Modélisation!$A$19,IF(C471&gt;=Modélisation!$B$18,Modélisation!$A$18,Modélisation!$A$17))))))))))))</f>
        <v/>
      </c>
      <c r="F471" s="1" t="str">
        <f>IF(ISBLANK(C471),"",VLOOKUP(E471,Modélisation!$A$17:$H$23,8,FALSE))</f>
        <v/>
      </c>
      <c r="G471" s="4" t="str">
        <f>IF(ISBLANK(C471),"",IF(Modélisation!$B$3="Oui",IF(D471=Liste!$F$2,0%,VLOOKUP(D471,Modélisation!$A$69:$B$86,2,FALSE)),""))</f>
        <v/>
      </c>
      <c r="H471" s="1" t="str">
        <f>IF(ISBLANK(C471),"",IF(Modélisation!$B$3="Oui",F471*(1-G471),F471))</f>
        <v/>
      </c>
    </row>
    <row r="472" spans="1:8" x14ac:dyDescent="0.35">
      <c r="A472" s="2">
        <v>471</v>
      </c>
      <c r="B472" s="36"/>
      <c r="C472" s="39"/>
      <c r="D472" s="37"/>
      <c r="E472" s="1" t="str">
        <f>IF(ISBLANK(C472),"",IF(Modélisation!$B$10=3,IF(C472&gt;=Modélisation!$B$19,Modélisation!$A$19,IF(C472&gt;=Modélisation!$B$18,Modélisation!$A$18,Modélisation!$A$17)),IF(Modélisation!$B$10=4,IF(C472&gt;=Modélisation!$B$20,Modélisation!$A$20,IF(C472&gt;=Modélisation!$B$19,Modélisation!$A$19,IF(C472&gt;=Modélisation!$B$18,Modélisation!$A$18,Modélisation!$A$17))),IF(Modélisation!$B$10=5,IF(C472&gt;=Modélisation!$B$21,Modélisation!$A$21,IF(C472&gt;=Modélisation!$B$20,Modélisation!$A$20,IF(C472&gt;=Modélisation!$B$19,Modélisation!$A$19,IF(C472&gt;=Modélisation!$B$18,Modélisation!$A$18,Modélisation!$A$17)))),IF(Modélisation!$B$10=6,IF(C472&gt;=Modélisation!$B$22,Modélisation!$A$22,IF(C472&gt;=Modélisation!$B$21,Modélisation!$A$21,IF(C472&gt;=Modélisation!$B$20,Modélisation!$A$20,IF(C472&gt;=Modélisation!$B$19,Modélisation!$A$19,IF(C472&gt;=Modélisation!$B$18,Modélisation!$A$18,Modélisation!$A$17))))),IF(Modélisation!$B$10=7,IF(C472&gt;=Modélisation!$B$23,Modélisation!$A$23,IF(C472&gt;=Modélisation!$B$22,Modélisation!$A$22,IF(C472&gt;=Modélisation!$B$21,Modélisation!$A$21,IF(C472&gt;=Modélisation!$B$20,Modélisation!$A$20,IF(C472&gt;=Modélisation!$B$19,Modélisation!$A$19,IF(C472&gt;=Modélisation!$B$18,Modélisation!$A$18,Modélisation!$A$17))))))))))))</f>
        <v/>
      </c>
      <c r="F472" s="1" t="str">
        <f>IF(ISBLANK(C472),"",VLOOKUP(E472,Modélisation!$A$17:$H$23,8,FALSE))</f>
        <v/>
      </c>
      <c r="G472" s="4" t="str">
        <f>IF(ISBLANK(C472),"",IF(Modélisation!$B$3="Oui",IF(D472=Liste!$F$2,0%,VLOOKUP(D472,Modélisation!$A$69:$B$86,2,FALSE)),""))</f>
        <v/>
      </c>
      <c r="H472" s="1" t="str">
        <f>IF(ISBLANK(C472),"",IF(Modélisation!$B$3="Oui",F472*(1-G472),F472))</f>
        <v/>
      </c>
    </row>
    <row r="473" spans="1:8" x14ac:dyDescent="0.35">
      <c r="A473" s="2">
        <v>472</v>
      </c>
      <c r="B473" s="36"/>
      <c r="C473" s="39"/>
      <c r="D473" s="37"/>
      <c r="E473" s="1" t="str">
        <f>IF(ISBLANK(C473),"",IF(Modélisation!$B$10=3,IF(C473&gt;=Modélisation!$B$19,Modélisation!$A$19,IF(C473&gt;=Modélisation!$B$18,Modélisation!$A$18,Modélisation!$A$17)),IF(Modélisation!$B$10=4,IF(C473&gt;=Modélisation!$B$20,Modélisation!$A$20,IF(C473&gt;=Modélisation!$B$19,Modélisation!$A$19,IF(C473&gt;=Modélisation!$B$18,Modélisation!$A$18,Modélisation!$A$17))),IF(Modélisation!$B$10=5,IF(C473&gt;=Modélisation!$B$21,Modélisation!$A$21,IF(C473&gt;=Modélisation!$B$20,Modélisation!$A$20,IF(C473&gt;=Modélisation!$B$19,Modélisation!$A$19,IF(C473&gt;=Modélisation!$B$18,Modélisation!$A$18,Modélisation!$A$17)))),IF(Modélisation!$B$10=6,IF(C473&gt;=Modélisation!$B$22,Modélisation!$A$22,IF(C473&gt;=Modélisation!$B$21,Modélisation!$A$21,IF(C473&gt;=Modélisation!$B$20,Modélisation!$A$20,IF(C473&gt;=Modélisation!$B$19,Modélisation!$A$19,IF(C473&gt;=Modélisation!$B$18,Modélisation!$A$18,Modélisation!$A$17))))),IF(Modélisation!$B$10=7,IF(C473&gt;=Modélisation!$B$23,Modélisation!$A$23,IF(C473&gt;=Modélisation!$B$22,Modélisation!$A$22,IF(C473&gt;=Modélisation!$B$21,Modélisation!$A$21,IF(C473&gt;=Modélisation!$B$20,Modélisation!$A$20,IF(C473&gt;=Modélisation!$B$19,Modélisation!$A$19,IF(C473&gt;=Modélisation!$B$18,Modélisation!$A$18,Modélisation!$A$17))))))))))))</f>
        <v/>
      </c>
      <c r="F473" s="1" t="str">
        <f>IF(ISBLANK(C473),"",VLOOKUP(E473,Modélisation!$A$17:$H$23,8,FALSE))</f>
        <v/>
      </c>
      <c r="G473" s="4" t="str">
        <f>IF(ISBLANK(C473),"",IF(Modélisation!$B$3="Oui",IF(D473=Liste!$F$2,0%,VLOOKUP(D473,Modélisation!$A$69:$B$86,2,FALSE)),""))</f>
        <v/>
      </c>
      <c r="H473" s="1" t="str">
        <f>IF(ISBLANK(C473),"",IF(Modélisation!$B$3="Oui",F473*(1-G473),F473))</f>
        <v/>
      </c>
    </row>
    <row r="474" spans="1:8" x14ac:dyDescent="0.35">
      <c r="A474" s="2">
        <v>473</v>
      </c>
      <c r="B474" s="36"/>
      <c r="C474" s="39"/>
      <c r="D474" s="37"/>
      <c r="E474" s="1" t="str">
        <f>IF(ISBLANK(C474),"",IF(Modélisation!$B$10=3,IF(C474&gt;=Modélisation!$B$19,Modélisation!$A$19,IF(C474&gt;=Modélisation!$B$18,Modélisation!$A$18,Modélisation!$A$17)),IF(Modélisation!$B$10=4,IF(C474&gt;=Modélisation!$B$20,Modélisation!$A$20,IF(C474&gt;=Modélisation!$B$19,Modélisation!$A$19,IF(C474&gt;=Modélisation!$B$18,Modélisation!$A$18,Modélisation!$A$17))),IF(Modélisation!$B$10=5,IF(C474&gt;=Modélisation!$B$21,Modélisation!$A$21,IF(C474&gt;=Modélisation!$B$20,Modélisation!$A$20,IF(C474&gt;=Modélisation!$B$19,Modélisation!$A$19,IF(C474&gt;=Modélisation!$B$18,Modélisation!$A$18,Modélisation!$A$17)))),IF(Modélisation!$B$10=6,IF(C474&gt;=Modélisation!$B$22,Modélisation!$A$22,IF(C474&gt;=Modélisation!$B$21,Modélisation!$A$21,IF(C474&gt;=Modélisation!$B$20,Modélisation!$A$20,IF(C474&gt;=Modélisation!$B$19,Modélisation!$A$19,IF(C474&gt;=Modélisation!$B$18,Modélisation!$A$18,Modélisation!$A$17))))),IF(Modélisation!$B$10=7,IF(C474&gt;=Modélisation!$B$23,Modélisation!$A$23,IF(C474&gt;=Modélisation!$B$22,Modélisation!$A$22,IF(C474&gt;=Modélisation!$B$21,Modélisation!$A$21,IF(C474&gt;=Modélisation!$B$20,Modélisation!$A$20,IF(C474&gt;=Modélisation!$B$19,Modélisation!$A$19,IF(C474&gt;=Modélisation!$B$18,Modélisation!$A$18,Modélisation!$A$17))))))))))))</f>
        <v/>
      </c>
      <c r="F474" s="1" t="str">
        <f>IF(ISBLANK(C474),"",VLOOKUP(E474,Modélisation!$A$17:$H$23,8,FALSE))</f>
        <v/>
      </c>
      <c r="G474" s="4" t="str">
        <f>IF(ISBLANK(C474),"",IF(Modélisation!$B$3="Oui",IF(D474=Liste!$F$2,0%,VLOOKUP(D474,Modélisation!$A$69:$B$86,2,FALSE)),""))</f>
        <v/>
      </c>
      <c r="H474" s="1" t="str">
        <f>IF(ISBLANK(C474),"",IF(Modélisation!$B$3="Oui",F474*(1-G474),F474))</f>
        <v/>
      </c>
    </row>
    <row r="475" spans="1:8" x14ac:dyDescent="0.35">
      <c r="A475" s="2">
        <v>474</v>
      </c>
      <c r="B475" s="36"/>
      <c r="C475" s="39"/>
      <c r="D475" s="37"/>
      <c r="E475" s="1" t="str">
        <f>IF(ISBLANK(C475),"",IF(Modélisation!$B$10=3,IF(C475&gt;=Modélisation!$B$19,Modélisation!$A$19,IF(C475&gt;=Modélisation!$B$18,Modélisation!$A$18,Modélisation!$A$17)),IF(Modélisation!$B$10=4,IF(C475&gt;=Modélisation!$B$20,Modélisation!$A$20,IF(C475&gt;=Modélisation!$B$19,Modélisation!$A$19,IF(C475&gt;=Modélisation!$B$18,Modélisation!$A$18,Modélisation!$A$17))),IF(Modélisation!$B$10=5,IF(C475&gt;=Modélisation!$B$21,Modélisation!$A$21,IF(C475&gt;=Modélisation!$B$20,Modélisation!$A$20,IF(C475&gt;=Modélisation!$B$19,Modélisation!$A$19,IF(C475&gt;=Modélisation!$B$18,Modélisation!$A$18,Modélisation!$A$17)))),IF(Modélisation!$B$10=6,IF(C475&gt;=Modélisation!$B$22,Modélisation!$A$22,IF(C475&gt;=Modélisation!$B$21,Modélisation!$A$21,IF(C475&gt;=Modélisation!$B$20,Modélisation!$A$20,IF(C475&gt;=Modélisation!$B$19,Modélisation!$A$19,IF(C475&gt;=Modélisation!$B$18,Modélisation!$A$18,Modélisation!$A$17))))),IF(Modélisation!$B$10=7,IF(C475&gt;=Modélisation!$B$23,Modélisation!$A$23,IF(C475&gt;=Modélisation!$B$22,Modélisation!$A$22,IF(C475&gt;=Modélisation!$B$21,Modélisation!$A$21,IF(C475&gt;=Modélisation!$B$20,Modélisation!$A$20,IF(C475&gt;=Modélisation!$B$19,Modélisation!$A$19,IF(C475&gt;=Modélisation!$B$18,Modélisation!$A$18,Modélisation!$A$17))))))))))))</f>
        <v/>
      </c>
      <c r="F475" s="1" t="str">
        <f>IF(ISBLANK(C475),"",VLOOKUP(E475,Modélisation!$A$17:$H$23,8,FALSE))</f>
        <v/>
      </c>
      <c r="G475" s="4" t="str">
        <f>IF(ISBLANK(C475),"",IF(Modélisation!$B$3="Oui",IF(D475=Liste!$F$2,0%,VLOOKUP(D475,Modélisation!$A$69:$B$86,2,FALSE)),""))</f>
        <v/>
      </c>
      <c r="H475" s="1" t="str">
        <f>IF(ISBLANK(C475),"",IF(Modélisation!$B$3="Oui",F475*(1-G475),F475))</f>
        <v/>
      </c>
    </row>
    <row r="476" spans="1:8" x14ac:dyDescent="0.35">
      <c r="A476" s="2">
        <v>475</v>
      </c>
      <c r="B476" s="36"/>
      <c r="C476" s="39"/>
      <c r="D476" s="37"/>
      <c r="E476" s="1" t="str">
        <f>IF(ISBLANK(C476),"",IF(Modélisation!$B$10=3,IF(C476&gt;=Modélisation!$B$19,Modélisation!$A$19,IF(C476&gt;=Modélisation!$B$18,Modélisation!$A$18,Modélisation!$A$17)),IF(Modélisation!$B$10=4,IF(C476&gt;=Modélisation!$B$20,Modélisation!$A$20,IF(C476&gt;=Modélisation!$B$19,Modélisation!$A$19,IF(C476&gt;=Modélisation!$B$18,Modélisation!$A$18,Modélisation!$A$17))),IF(Modélisation!$B$10=5,IF(C476&gt;=Modélisation!$B$21,Modélisation!$A$21,IF(C476&gt;=Modélisation!$B$20,Modélisation!$A$20,IF(C476&gt;=Modélisation!$B$19,Modélisation!$A$19,IF(C476&gt;=Modélisation!$B$18,Modélisation!$A$18,Modélisation!$A$17)))),IF(Modélisation!$B$10=6,IF(C476&gt;=Modélisation!$B$22,Modélisation!$A$22,IF(C476&gt;=Modélisation!$B$21,Modélisation!$A$21,IF(C476&gt;=Modélisation!$B$20,Modélisation!$A$20,IF(C476&gt;=Modélisation!$B$19,Modélisation!$A$19,IF(C476&gt;=Modélisation!$B$18,Modélisation!$A$18,Modélisation!$A$17))))),IF(Modélisation!$B$10=7,IF(C476&gt;=Modélisation!$B$23,Modélisation!$A$23,IF(C476&gt;=Modélisation!$B$22,Modélisation!$A$22,IF(C476&gt;=Modélisation!$B$21,Modélisation!$A$21,IF(C476&gt;=Modélisation!$B$20,Modélisation!$A$20,IF(C476&gt;=Modélisation!$B$19,Modélisation!$A$19,IF(C476&gt;=Modélisation!$B$18,Modélisation!$A$18,Modélisation!$A$17))))))))))))</f>
        <v/>
      </c>
      <c r="F476" s="1" t="str">
        <f>IF(ISBLANK(C476),"",VLOOKUP(E476,Modélisation!$A$17:$H$23,8,FALSE))</f>
        <v/>
      </c>
      <c r="G476" s="4" t="str">
        <f>IF(ISBLANK(C476),"",IF(Modélisation!$B$3="Oui",IF(D476=Liste!$F$2,0%,VLOOKUP(D476,Modélisation!$A$69:$B$86,2,FALSE)),""))</f>
        <v/>
      </c>
      <c r="H476" s="1" t="str">
        <f>IF(ISBLANK(C476),"",IF(Modélisation!$B$3="Oui",F476*(1-G476),F476))</f>
        <v/>
      </c>
    </row>
    <row r="477" spans="1:8" x14ac:dyDescent="0.35">
      <c r="A477" s="2">
        <v>476</v>
      </c>
      <c r="B477" s="36"/>
      <c r="C477" s="39"/>
      <c r="D477" s="37"/>
      <c r="E477" s="1" t="str">
        <f>IF(ISBLANK(C477),"",IF(Modélisation!$B$10=3,IF(C477&gt;=Modélisation!$B$19,Modélisation!$A$19,IF(C477&gt;=Modélisation!$B$18,Modélisation!$A$18,Modélisation!$A$17)),IF(Modélisation!$B$10=4,IF(C477&gt;=Modélisation!$B$20,Modélisation!$A$20,IF(C477&gt;=Modélisation!$B$19,Modélisation!$A$19,IF(C477&gt;=Modélisation!$B$18,Modélisation!$A$18,Modélisation!$A$17))),IF(Modélisation!$B$10=5,IF(C477&gt;=Modélisation!$B$21,Modélisation!$A$21,IF(C477&gt;=Modélisation!$B$20,Modélisation!$A$20,IF(C477&gt;=Modélisation!$B$19,Modélisation!$A$19,IF(C477&gt;=Modélisation!$B$18,Modélisation!$A$18,Modélisation!$A$17)))),IF(Modélisation!$B$10=6,IF(C477&gt;=Modélisation!$B$22,Modélisation!$A$22,IF(C477&gt;=Modélisation!$B$21,Modélisation!$A$21,IF(C477&gt;=Modélisation!$B$20,Modélisation!$A$20,IF(C477&gt;=Modélisation!$B$19,Modélisation!$A$19,IF(C477&gt;=Modélisation!$B$18,Modélisation!$A$18,Modélisation!$A$17))))),IF(Modélisation!$B$10=7,IF(C477&gt;=Modélisation!$B$23,Modélisation!$A$23,IF(C477&gt;=Modélisation!$B$22,Modélisation!$A$22,IF(C477&gt;=Modélisation!$B$21,Modélisation!$A$21,IF(C477&gt;=Modélisation!$B$20,Modélisation!$A$20,IF(C477&gt;=Modélisation!$B$19,Modélisation!$A$19,IF(C477&gt;=Modélisation!$B$18,Modélisation!$A$18,Modélisation!$A$17))))))))))))</f>
        <v/>
      </c>
      <c r="F477" s="1" t="str">
        <f>IF(ISBLANK(C477),"",VLOOKUP(E477,Modélisation!$A$17:$H$23,8,FALSE))</f>
        <v/>
      </c>
      <c r="G477" s="4" t="str">
        <f>IF(ISBLANK(C477),"",IF(Modélisation!$B$3="Oui",IF(D477=Liste!$F$2,0%,VLOOKUP(D477,Modélisation!$A$69:$B$86,2,FALSE)),""))</f>
        <v/>
      </c>
      <c r="H477" s="1" t="str">
        <f>IF(ISBLANK(C477),"",IF(Modélisation!$B$3="Oui",F477*(1-G477),F477))</f>
        <v/>
      </c>
    </row>
    <row r="478" spans="1:8" x14ac:dyDescent="0.35">
      <c r="A478" s="2">
        <v>477</v>
      </c>
      <c r="B478" s="36"/>
      <c r="C478" s="39"/>
      <c r="D478" s="37"/>
      <c r="E478" s="1" t="str">
        <f>IF(ISBLANK(C478),"",IF(Modélisation!$B$10=3,IF(C478&gt;=Modélisation!$B$19,Modélisation!$A$19,IF(C478&gt;=Modélisation!$B$18,Modélisation!$A$18,Modélisation!$A$17)),IF(Modélisation!$B$10=4,IF(C478&gt;=Modélisation!$B$20,Modélisation!$A$20,IF(C478&gt;=Modélisation!$B$19,Modélisation!$A$19,IF(C478&gt;=Modélisation!$B$18,Modélisation!$A$18,Modélisation!$A$17))),IF(Modélisation!$B$10=5,IF(C478&gt;=Modélisation!$B$21,Modélisation!$A$21,IF(C478&gt;=Modélisation!$B$20,Modélisation!$A$20,IF(C478&gt;=Modélisation!$B$19,Modélisation!$A$19,IF(C478&gt;=Modélisation!$B$18,Modélisation!$A$18,Modélisation!$A$17)))),IF(Modélisation!$B$10=6,IF(C478&gt;=Modélisation!$B$22,Modélisation!$A$22,IF(C478&gt;=Modélisation!$B$21,Modélisation!$A$21,IF(C478&gt;=Modélisation!$B$20,Modélisation!$A$20,IF(C478&gt;=Modélisation!$B$19,Modélisation!$A$19,IF(C478&gt;=Modélisation!$B$18,Modélisation!$A$18,Modélisation!$A$17))))),IF(Modélisation!$B$10=7,IF(C478&gt;=Modélisation!$B$23,Modélisation!$A$23,IF(C478&gt;=Modélisation!$B$22,Modélisation!$A$22,IF(C478&gt;=Modélisation!$B$21,Modélisation!$A$21,IF(C478&gt;=Modélisation!$B$20,Modélisation!$A$20,IF(C478&gt;=Modélisation!$B$19,Modélisation!$A$19,IF(C478&gt;=Modélisation!$B$18,Modélisation!$A$18,Modélisation!$A$17))))))))))))</f>
        <v/>
      </c>
      <c r="F478" s="1" t="str">
        <f>IF(ISBLANK(C478),"",VLOOKUP(E478,Modélisation!$A$17:$H$23,8,FALSE))</f>
        <v/>
      </c>
      <c r="G478" s="4" t="str">
        <f>IF(ISBLANK(C478),"",IF(Modélisation!$B$3="Oui",IF(D478=Liste!$F$2,0%,VLOOKUP(D478,Modélisation!$A$69:$B$86,2,FALSE)),""))</f>
        <v/>
      </c>
      <c r="H478" s="1" t="str">
        <f>IF(ISBLANK(C478),"",IF(Modélisation!$B$3="Oui",F478*(1-G478),F478))</f>
        <v/>
      </c>
    </row>
    <row r="479" spans="1:8" x14ac:dyDescent="0.35">
      <c r="A479" s="2">
        <v>478</v>
      </c>
      <c r="B479" s="36"/>
      <c r="C479" s="39"/>
      <c r="D479" s="37"/>
      <c r="E479" s="1" t="str">
        <f>IF(ISBLANK(C479),"",IF(Modélisation!$B$10=3,IF(C479&gt;=Modélisation!$B$19,Modélisation!$A$19,IF(C479&gt;=Modélisation!$B$18,Modélisation!$A$18,Modélisation!$A$17)),IF(Modélisation!$B$10=4,IF(C479&gt;=Modélisation!$B$20,Modélisation!$A$20,IF(C479&gt;=Modélisation!$B$19,Modélisation!$A$19,IF(C479&gt;=Modélisation!$B$18,Modélisation!$A$18,Modélisation!$A$17))),IF(Modélisation!$B$10=5,IF(C479&gt;=Modélisation!$B$21,Modélisation!$A$21,IF(C479&gt;=Modélisation!$B$20,Modélisation!$A$20,IF(C479&gt;=Modélisation!$B$19,Modélisation!$A$19,IF(C479&gt;=Modélisation!$B$18,Modélisation!$A$18,Modélisation!$A$17)))),IF(Modélisation!$B$10=6,IF(C479&gt;=Modélisation!$B$22,Modélisation!$A$22,IF(C479&gt;=Modélisation!$B$21,Modélisation!$A$21,IF(C479&gt;=Modélisation!$B$20,Modélisation!$A$20,IF(C479&gt;=Modélisation!$B$19,Modélisation!$A$19,IF(C479&gt;=Modélisation!$B$18,Modélisation!$A$18,Modélisation!$A$17))))),IF(Modélisation!$B$10=7,IF(C479&gt;=Modélisation!$B$23,Modélisation!$A$23,IF(C479&gt;=Modélisation!$B$22,Modélisation!$A$22,IF(C479&gt;=Modélisation!$B$21,Modélisation!$A$21,IF(C479&gt;=Modélisation!$B$20,Modélisation!$A$20,IF(C479&gt;=Modélisation!$B$19,Modélisation!$A$19,IF(C479&gt;=Modélisation!$B$18,Modélisation!$A$18,Modélisation!$A$17))))))))))))</f>
        <v/>
      </c>
      <c r="F479" s="1" t="str">
        <f>IF(ISBLANK(C479),"",VLOOKUP(E479,Modélisation!$A$17:$H$23,8,FALSE))</f>
        <v/>
      </c>
      <c r="G479" s="4" t="str">
        <f>IF(ISBLANK(C479),"",IF(Modélisation!$B$3="Oui",IF(D479=Liste!$F$2,0%,VLOOKUP(D479,Modélisation!$A$69:$B$86,2,FALSE)),""))</f>
        <v/>
      </c>
      <c r="H479" s="1" t="str">
        <f>IF(ISBLANK(C479),"",IF(Modélisation!$B$3="Oui",F479*(1-G479),F479))</f>
        <v/>
      </c>
    </row>
    <row r="480" spans="1:8" x14ac:dyDescent="0.35">
      <c r="A480" s="2">
        <v>479</v>
      </c>
      <c r="B480" s="36"/>
      <c r="C480" s="39"/>
      <c r="D480" s="37"/>
      <c r="E480" s="1" t="str">
        <f>IF(ISBLANK(C480),"",IF(Modélisation!$B$10=3,IF(C480&gt;=Modélisation!$B$19,Modélisation!$A$19,IF(C480&gt;=Modélisation!$B$18,Modélisation!$A$18,Modélisation!$A$17)),IF(Modélisation!$B$10=4,IF(C480&gt;=Modélisation!$B$20,Modélisation!$A$20,IF(C480&gt;=Modélisation!$B$19,Modélisation!$A$19,IF(C480&gt;=Modélisation!$B$18,Modélisation!$A$18,Modélisation!$A$17))),IF(Modélisation!$B$10=5,IF(C480&gt;=Modélisation!$B$21,Modélisation!$A$21,IF(C480&gt;=Modélisation!$B$20,Modélisation!$A$20,IF(C480&gt;=Modélisation!$B$19,Modélisation!$A$19,IF(C480&gt;=Modélisation!$B$18,Modélisation!$A$18,Modélisation!$A$17)))),IF(Modélisation!$B$10=6,IF(C480&gt;=Modélisation!$B$22,Modélisation!$A$22,IF(C480&gt;=Modélisation!$B$21,Modélisation!$A$21,IF(C480&gt;=Modélisation!$B$20,Modélisation!$A$20,IF(C480&gt;=Modélisation!$B$19,Modélisation!$A$19,IF(C480&gt;=Modélisation!$B$18,Modélisation!$A$18,Modélisation!$A$17))))),IF(Modélisation!$B$10=7,IF(C480&gt;=Modélisation!$B$23,Modélisation!$A$23,IF(C480&gt;=Modélisation!$B$22,Modélisation!$A$22,IF(C480&gt;=Modélisation!$B$21,Modélisation!$A$21,IF(C480&gt;=Modélisation!$B$20,Modélisation!$A$20,IF(C480&gt;=Modélisation!$B$19,Modélisation!$A$19,IF(C480&gt;=Modélisation!$B$18,Modélisation!$A$18,Modélisation!$A$17))))))))))))</f>
        <v/>
      </c>
      <c r="F480" s="1" t="str">
        <f>IF(ISBLANK(C480),"",VLOOKUP(E480,Modélisation!$A$17:$H$23,8,FALSE))</f>
        <v/>
      </c>
      <c r="G480" s="4" t="str">
        <f>IF(ISBLANK(C480),"",IF(Modélisation!$B$3="Oui",IF(D480=Liste!$F$2,0%,VLOOKUP(D480,Modélisation!$A$69:$B$86,2,FALSE)),""))</f>
        <v/>
      </c>
      <c r="H480" s="1" t="str">
        <f>IF(ISBLANK(C480),"",IF(Modélisation!$B$3="Oui",F480*(1-G480),F480))</f>
        <v/>
      </c>
    </row>
    <row r="481" spans="1:8" x14ac:dyDescent="0.35">
      <c r="A481" s="2">
        <v>480</v>
      </c>
      <c r="B481" s="36"/>
      <c r="C481" s="39"/>
      <c r="D481" s="37"/>
      <c r="E481" s="1" t="str">
        <f>IF(ISBLANK(C481),"",IF(Modélisation!$B$10=3,IF(C481&gt;=Modélisation!$B$19,Modélisation!$A$19,IF(C481&gt;=Modélisation!$B$18,Modélisation!$A$18,Modélisation!$A$17)),IF(Modélisation!$B$10=4,IF(C481&gt;=Modélisation!$B$20,Modélisation!$A$20,IF(C481&gt;=Modélisation!$B$19,Modélisation!$A$19,IF(C481&gt;=Modélisation!$B$18,Modélisation!$A$18,Modélisation!$A$17))),IF(Modélisation!$B$10=5,IF(C481&gt;=Modélisation!$B$21,Modélisation!$A$21,IF(C481&gt;=Modélisation!$B$20,Modélisation!$A$20,IF(C481&gt;=Modélisation!$B$19,Modélisation!$A$19,IF(C481&gt;=Modélisation!$B$18,Modélisation!$A$18,Modélisation!$A$17)))),IF(Modélisation!$B$10=6,IF(C481&gt;=Modélisation!$B$22,Modélisation!$A$22,IF(C481&gt;=Modélisation!$B$21,Modélisation!$A$21,IF(C481&gt;=Modélisation!$B$20,Modélisation!$A$20,IF(C481&gt;=Modélisation!$B$19,Modélisation!$A$19,IF(C481&gt;=Modélisation!$B$18,Modélisation!$A$18,Modélisation!$A$17))))),IF(Modélisation!$B$10=7,IF(C481&gt;=Modélisation!$B$23,Modélisation!$A$23,IF(C481&gt;=Modélisation!$B$22,Modélisation!$A$22,IF(C481&gt;=Modélisation!$B$21,Modélisation!$A$21,IF(C481&gt;=Modélisation!$B$20,Modélisation!$A$20,IF(C481&gt;=Modélisation!$B$19,Modélisation!$A$19,IF(C481&gt;=Modélisation!$B$18,Modélisation!$A$18,Modélisation!$A$17))))))))))))</f>
        <v/>
      </c>
      <c r="F481" s="1" t="str">
        <f>IF(ISBLANK(C481),"",VLOOKUP(E481,Modélisation!$A$17:$H$23,8,FALSE))</f>
        <v/>
      </c>
      <c r="G481" s="4" t="str">
        <f>IF(ISBLANK(C481),"",IF(Modélisation!$B$3="Oui",IF(D481=Liste!$F$2,0%,VLOOKUP(D481,Modélisation!$A$69:$B$86,2,FALSE)),""))</f>
        <v/>
      </c>
      <c r="H481" s="1" t="str">
        <f>IF(ISBLANK(C481),"",IF(Modélisation!$B$3="Oui",F481*(1-G481),F481))</f>
        <v/>
      </c>
    </row>
    <row r="482" spans="1:8" x14ac:dyDescent="0.35">
      <c r="A482" s="2">
        <v>481</v>
      </c>
      <c r="B482" s="36"/>
      <c r="C482" s="39"/>
      <c r="D482" s="37"/>
      <c r="E482" s="1" t="str">
        <f>IF(ISBLANK(C482),"",IF(Modélisation!$B$10=3,IF(C482&gt;=Modélisation!$B$19,Modélisation!$A$19,IF(C482&gt;=Modélisation!$B$18,Modélisation!$A$18,Modélisation!$A$17)),IF(Modélisation!$B$10=4,IF(C482&gt;=Modélisation!$B$20,Modélisation!$A$20,IF(C482&gt;=Modélisation!$B$19,Modélisation!$A$19,IF(C482&gt;=Modélisation!$B$18,Modélisation!$A$18,Modélisation!$A$17))),IF(Modélisation!$B$10=5,IF(C482&gt;=Modélisation!$B$21,Modélisation!$A$21,IF(C482&gt;=Modélisation!$B$20,Modélisation!$A$20,IF(C482&gt;=Modélisation!$B$19,Modélisation!$A$19,IF(C482&gt;=Modélisation!$B$18,Modélisation!$A$18,Modélisation!$A$17)))),IF(Modélisation!$B$10=6,IF(C482&gt;=Modélisation!$B$22,Modélisation!$A$22,IF(C482&gt;=Modélisation!$B$21,Modélisation!$A$21,IF(C482&gt;=Modélisation!$B$20,Modélisation!$A$20,IF(C482&gt;=Modélisation!$B$19,Modélisation!$A$19,IF(C482&gt;=Modélisation!$B$18,Modélisation!$A$18,Modélisation!$A$17))))),IF(Modélisation!$B$10=7,IF(C482&gt;=Modélisation!$B$23,Modélisation!$A$23,IF(C482&gt;=Modélisation!$B$22,Modélisation!$A$22,IF(C482&gt;=Modélisation!$B$21,Modélisation!$A$21,IF(C482&gt;=Modélisation!$B$20,Modélisation!$A$20,IF(C482&gt;=Modélisation!$B$19,Modélisation!$A$19,IF(C482&gt;=Modélisation!$B$18,Modélisation!$A$18,Modélisation!$A$17))))))))))))</f>
        <v/>
      </c>
      <c r="F482" s="1" t="str">
        <f>IF(ISBLANK(C482),"",VLOOKUP(E482,Modélisation!$A$17:$H$23,8,FALSE))</f>
        <v/>
      </c>
      <c r="G482" s="4" t="str">
        <f>IF(ISBLANK(C482),"",IF(Modélisation!$B$3="Oui",IF(D482=Liste!$F$2,0%,VLOOKUP(D482,Modélisation!$A$69:$B$86,2,FALSE)),""))</f>
        <v/>
      </c>
      <c r="H482" s="1" t="str">
        <f>IF(ISBLANK(C482),"",IF(Modélisation!$B$3="Oui",F482*(1-G482),F482))</f>
        <v/>
      </c>
    </row>
    <row r="483" spans="1:8" x14ac:dyDescent="0.35">
      <c r="A483" s="2">
        <v>482</v>
      </c>
      <c r="B483" s="36"/>
      <c r="C483" s="39"/>
      <c r="D483" s="37"/>
      <c r="E483" s="1" t="str">
        <f>IF(ISBLANK(C483),"",IF(Modélisation!$B$10=3,IF(C483&gt;=Modélisation!$B$19,Modélisation!$A$19,IF(C483&gt;=Modélisation!$B$18,Modélisation!$A$18,Modélisation!$A$17)),IF(Modélisation!$B$10=4,IF(C483&gt;=Modélisation!$B$20,Modélisation!$A$20,IF(C483&gt;=Modélisation!$B$19,Modélisation!$A$19,IF(C483&gt;=Modélisation!$B$18,Modélisation!$A$18,Modélisation!$A$17))),IF(Modélisation!$B$10=5,IF(C483&gt;=Modélisation!$B$21,Modélisation!$A$21,IF(C483&gt;=Modélisation!$B$20,Modélisation!$A$20,IF(C483&gt;=Modélisation!$B$19,Modélisation!$A$19,IF(C483&gt;=Modélisation!$B$18,Modélisation!$A$18,Modélisation!$A$17)))),IF(Modélisation!$B$10=6,IF(C483&gt;=Modélisation!$B$22,Modélisation!$A$22,IF(C483&gt;=Modélisation!$B$21,Modélisation!$A$21,IF(C483&gt;=Modélisation!$B$20,Modélisation!$A$20,IF(C483&gt;=Modélisation!$B$19,Modélisation!$A$19,IF(C483&gt;=Modélisation!$B$18,Modélisation!$A$18,Modélisation!$A$17))))),IF(Modélisation!$B$10=7,IF(C483&gt;=Modélisation!$B$23,Modélisation!$A$23,IF(C483&gt;=Modélisation!$B$22,Modélisation!$A$22,IF(C483&gt;=Modélisation!$B$21,Modélisation!$A$21,IF(C483&gt;=Modélisation!$B$20,Modélisation!$A$20,IF(C483&gt;=Modélisation!$B$19,Modélisation!$A$19,IF(C483&gt;=Modélisation!$B$18,Modélisation!$A$18,Modélisation!$A$17))))))))))))</f>
        <v/>
      </c>
      <c r="F483" s="1" t="str">
        <f>IF(ISBLANK(C483),"",VLOOKUP(E483,Modélisation!$A$17:$H$23,8,FALSE))</f>
        <v/>
      </c>
      <c r="G483" s="4" t="str">
        <f>IF(ISBLANK(C483),"",IF(Modélisation!$B$3="Oui",IF(D483=Liste!$F$2,0%,VLOOKUP(D483,Modélisation!$A$69:$B$86,2,FALSE)),""))</f>
        <v/>
      </c>
      <c r="H483" s="1" t="str">
        <f>IF(ISBLANK(C483),"",IF(Modélisation!$B$3="Oui",F483*(1-G483),F483))</f>
        <v/>
      </c>
    </row>
    <row r="484" spans="1:8" x14ac:dyDescent="0.35">
      <c r="A484" s="2">
        <v>483</v>
      </c>
      <c r="B484" s="36"/>
      <c r="C484" s="39"/>
      <c r="D484" s="37"/>
      <c r="E484" s="1" t="str">
        <f>IF(ISBLANK(C484),"",IF(Modélisation!$B$10=3,IF(C484&gt;=Modélisation!$B$19,Modélisation!$A$19,IF(C484&gt;=Modélisation!$B$18,Modélisation!$A$18,Modélisation!$A$17)),IF(Modélisation!$B$10=4,IF(C484&gt;=Modélisation!$B$20,Modélisation!$A$20,IF(C484&gt;=Modélisation!$B$19,Modélisation!$A$19,IF(C484&gt;=Modélisation!$B$18,Modélisation!$A$18,Modélisation!$A$17))),IF(Modélisation!$B$10=5,IF(C484&gt;=Modélisation!$B$21,Modélisation!$A$21,IF(C484&gt;=Modélisation!$B$20,Modélisation!$A$20,IF(C484&gt;=Modélisation!$B$19,Modélisation!$A$19,IF(C484&gt;=Modélisation!$B$18,Modélisation!$A$18,Modélisation!$A$17)))),IF(Modélisation!$B$10=6,IF(C484&gt;=Modélisation!$B$22,Modélisation!$A$22,IF(C484&gt;=Modélisation!$B$21,Modélisation!$A$21,IF(C484&gt;=Modélisation!$B$20,Modélisation!$A$20,IF(C484&gt;=Modélisation!$B$19,Modélisation!$A$19,IF(C484&gt;=Modélisation!$B$18,Modélisation!$A$18,Modélisation!$A$17))))),IF(Modélisation!$B$10=7,IF(C484&gt;=Modélisation!$B$23,Modélisation!$A$23,IF(C484&gt;=Modélisation!$B$22,Modélisation!$A$22,IF(C484&gt;=Modélisation!$B$21,Modélisation!$A$21,IF(C484&gt;=Modélisation!$B$20,Modélisation!$A$20,IF(C484&gt;=Modélisation!$B$19,Modélisation!$A$19,IF(C484&gt;=Modélisation!$B$18,Modélisation!$A$18,Modélisation!$A$17))))))))))))</f>
        <v/>
      </c>
      <c r="F484" s="1" t="str">
        <f>IF(ISBLANK(C484),"",VLOOKUP(E484,Modélisation!$A$17:$H$23,8,FALSE))</f>
        <v/>
      </c>
      <c r="G484" s="4" t="str">
        <f>IF(ISBLANK(C484),"",IF(Modélisation!$B$3="Oui",IF(D484=Liste!$F$2,0%,VLOOKUP(D484,Modélisation!$A$69:$B$86,2,FALSE)),""))</f>
        <v/>
      </c>
      <c r="H484" s="1" t="str">
        <f>IF(ISBLANK(C484),"",IF(Modélisation!$B$3="Oui",F484*(1-G484),F484))</f>
        <v/>
      </c>
    </row>
    <row r="485" spans="1:8" x14ac:dyDescent="0.35">
      <c r="A485" s="2">
        <v>484</v>
      </c>
      <c r="B485" s="36"/>
      <c r="C485" s="39"/>
      <c r="D485" s="37"/>
      <c r="E485" s="1" t="str">
        <f>IF(ISBLANK(C485),"",IF(Modélisation!$B$10=3,IF(C485&gt;=Modélisation!$B$19,Modélisation!$A$19,IF(C485&gt;=Modélisation!$B$18,Modélisation!$A$18,Modélisation!$A$17)),IF(Modélisation!$B$10=4,IF(C485&gt;=Modélisation!$B$20,Modélisation!$A$20,IF(C485&gt;=Modélisation!$B$19,Modélisation!$A$19,IF(C485&gt;=Modélisation!$B$18,Modélisation!$A$18,Modélisation!$A$17))),IF(Modélisation!$B$10=5,IF(C485&gt;=Modélisation!$B$21,Modélisation!$A$21,IF(C485&gt;=Modélisation!$B$20,Modélisation!$A$20,IF(C485&gt;=Modélisation!$B$19,Modélisation!$A$19,IF(C485&gt;=Modélisation!$B$18,Modélisation!$A$18,Modélisation!$A$17)))),IF(Modélisation!$B$10=6,IF(C485&gt;=Modélisation!$B$22,Modélisation!$A$22,IF(C485&gt;=Modélisation!$B$21,Modélisation!$A$21,IF(C485&gt;=Modélisation!$B$20,Modélisation!$A$20,IF(C485&gt;=Modélisation!$B$19,Modélisation!$A$19,IF(C485&gt;=Modélisation!$B$18,Modélisation!$A$18,Modélisation!$A$17))))),IF(Modélisation!$B$10=7,IF(C485&gt;=Modélisation!$B$23,Modélisation!$A$23,IF(C485&gt;=Modélisation!$B$22,Modélisation!$A$22,IF(C485&gt;=Modélisation!$B$21,Modélisation!$A$21,IF(C485&gt;=Modélisation!$B$20,Modélisation!$A$20,IF(C485&gt;=Modélisation!$B$19,Modélisation!$A$19,IF(C485&gt;=Modélisation!$B$18,Modélisation!$A$18,Modélisation!$A$17))))))))))))</f>
        <v/>
      </c>
      <c r="F485" s="1" t="str">
        <f>IF(ISBLANK(C485),"",VLOOKUP(E485,Modélisation!$A$17:$H$23,8,FALSE))</f>
        <v/>
      </c>
      <c r="G485" s="4" t="str">
        <f>IF(ISBLANK(C485),"",IF(Modélisation!$B$3="Oui",IF(D485=Liste!$F$2,0%,VLOOKUP(D485,Modélisation!$A$69:$B$86,2,FALSE)),""))</f>
        <v/>
      </c>
      <c r="H485" s="1" t="str">
        <f>IF(ISBLANK(C485),"",IF(Modélisation!$B$3="Oui",F485*(1-G485),F485))</f>
        <v/>
      </c>
    </row>
    <row r="486" spans="1:8" x14ac:dyDescent="0.35">
      <c r="A486" s="2">
        <v>485</v>
      </c>
      <c r="B486" s="36"/>
      <c r="C486" s="39"/>
      <c r="D486" s="37"/>
      <c r="E486" s="1" t="str">
        <f>IF(ISBLANK(C486),"",IF(Modélisation!$B$10=3,IF(C486&gt;=Modélisation!$B$19,Modélisation!$A$19,IF(C486&gt;=Modélisation!$B$18,Modélisation!$A$18,Modélisation!$A$17)),IF(Modélisation!$B$10=4,IF(C486&gt;=Modélisation!$B$20,Modélisation!$A$20,IF(C486&gt;=Modélisation!$B$19,Modélisation!$A$19,IF(C486&gt;=Modélisation!$B$18,Modélisation!$A$18,Modélisation!$A$17))),IF(Modélisation!$B$10=5,IF(C486&gt;=Modélisation!$B$21,Modélisation!$A$21,IF(C486&gt;=Modélisation!$B$20,Modélisation!$A$20,IF(C486&gt;=Modélisation!$B$19,Modélisation!$A$19,IF(C486&gt;=Modélisation!$B$18,Modélisation!$A$18,Modélisation!$A$17)))),IF(Modélisation!$B$10=6,IF(C486&gt;=Modélisation!$B$22,Modélisation!$A$22,IF(C486&gt;=Modélisation!$B$21,Modélisation!$A$21,IF(C486&gt;=Modélisation!$B$20,Modélisation!$A$20,IF(C486&gt;=Modélisation!$B$19,Modélisation!$A$19,IF(C486&gt;=Modélisation!$B$18,Modélisation!$A$18,Modélisation!$A$17))))),IF(Modélisation!$B$10=7,IF(C486&gt;=Modélisation!$B$23,Modélisation!$A$23,IF(C486&gt;=Modélisation!$B$22,Modélisation!$A$22,IF(C486&gt;=Modélisation!$B$21,Modélisation!$A$21,IF(C486&gt;=Modélisation!$B$20,Modélisation!$A$20,IF(C486&gt;=Modélisation!$B$19,Modélisation!$A$19,IF(C486&gt;=Modélisation!$B$18,Modélisation!$A$18,Modélisation!$A$17))))))))))))</f>
        <v/>
      </c>
      <c r="F486" s="1" t="str">
        <f>IF(ISBLANK(C486),"",VLOOKUP(E486,Modélisation!$A$17:$H$23,8,FALSE))</f>
        <v/>
      </c>
      <c r="G486" s="4" t="str">
        <f>IF(ISBLANK(C486),"",IF(Modélisation!$B$3="Oui",IF(D486=Liste!$F$2,0%,VLOOKUP(D486,Modélisation!$A$69:$B$86,2,FALSE)),""))</f>
        <v/>
      </c>
      <c r="H486" s="1" t="str">
        <f>IF(ISBLANK(C486),"",IF(Modélisation!$B$3="Oui",F486*(1-G486),F486))</f>
        <v/>
      </c>
    </row>
    <row r="487" spans="1:8" x14ac:dyDescent="0.35">
      <c r="A487" s="2">
        <v>486</v>
      </c>
      <c r="B487" s="36"/>
      <c r="C487" s="39"/>
      <c r="D487" s="37"/>
      <c r="E487" s="1" t="str">
        <f>IF(ISBLANK(C487),"",IF(Modélisation!$B$10=3,IF(C487&gt;=Modélisation!$B$19,Modélisation!$A$19,IF(C487&gt;=Modélisation!$B$18,Modélisation!$A$18,Modélisation!$A$17)),IF(Modélisation!$B$10=4,IF(C487&gt;=Modélisation!$B$20,Modélisation!$A$20,IF(C487&gt;=Modélisation!$B$19,Modélisation!$A$19,IF(C487&gt;=Modélisation!$B$18,Modélisation!$A$18,Modélisation!$A$17))),IF(Modélisation!$B$10=5,IF(C487&gt;=Modélisation!$B$21,Modélisation!$A$21,IF(C487&gt;=Modélisation!$B$20,Modélisation!$A$20,IF(C487&gt;=Modélisation!$B$19,Modélisation!$A$19,IF(C487&gt;=Modélisation!$B$18,Modélisation!$A$18,Modélisation!$A$17)))),IF(Modélisation!$B$10=6,IF(C487&gt;=Modélisation!$B$22,Modélisation!$A$22,IF(C487&gt;=Modélisation!$B$21,Modélisation!$A$21,IF(C487&gt;=Modélisation!$B$20,Modélisation!$A$20,IF(C487&gt;=Modélisation!$B$19,Modélisation!$A$19,IF(C487&gt;=Modélisation!$B$18,Modélisation!$A$18,Modélisation!$A$17))))),IF(Modélisation!$B$10=7,IF(C487&gt;=Modélisation!$B$23,Modélisation!$A$23,IF(C487&gt;=Modélisation!$B$22,Modélisation!$A$22,IF(C487&gt;=Modélisation!$B$21,Modélisation!$A$21,IF(C487&gt;=Modélisation!$B$20,Modélisation!$A$20,IF(C487&gt;=Modélisation!$B$19,Modélisation!$A$19,IF(C487&gt;=Modélisation!$B$18,Modélisation!$A$18,Modélisation!$A$17))))))))))))</f>
        <v/>
      </c>
      <c r="F487" s="1" t="str">
        <f>IF(ISBLANK(C487),"",VLOOKUP(E487,Modélisation!$A$17:$H$23,8,FALSE))</f>
        <v/>
      </c>
      <c r="G487" s="4" t="str">
        <f>IF(ISBLANK(C487),"",IF(Modélisation!$B$3="Oui",IF(D487=Liste!$F$2,0%,VLOOKUP(D487,Modélisation!$A$69:$B$86,2,FALSE)),""))</f>
        <v/>
      </c>
      <c r="H487" s="1" t="str">
        <f>IF(ISBLANK(C487),"",IF(Modélisation!$B$3="Oui",F487*(1-G487),F487))</f>
        <v/>
      </c>
    </row>
    <row r="488" spans="1:8" x14ac:dyDescent="0.35">
      <c r="A488" s="2">
        <v>487</v>
      </c>
      <c r="B488" s="36"/>
      <c r="C488" s="39"/>
      <c r="D488" s="37"/>
      <c r="E488" s="1" t="str">
        <f>IF(ISBLANK(C488),"",IF(Modélisation!$B$10=3,IF(C488&gt;=Modélisation!$B$19,Modélisation!$A$19,IF(C488&gt;=Modélisation!$B$18,Modélisation!$A$18,Modélisation!$A$17)),IF(Modélisation!$B$10=4,IF(C488&gt;=Modélisation!$B$20,Modélisation!$A$20,IF(C488&gt;=Modélisation!$B$19,Modélisation!$A$19,IF(C488&gt;=Modélisation!$B$18,Modélisation!$A$18,Modélisation!$A$17))),IF(Modélisation!$B$10=5,IF(C488&gt;=Modélisation!$B$21,Modélisation!$A$21,IF(C488&gt;=Modélisation!$B$20,Modélisation!$A$20,IF(C488&gt;=Modélisation!$B$19,Modélisation!$A$19,IF(C488&gt;=Modélisation!$B$18,Modélisation!$A$18,Modélisation!$A$17)))),IF(Modélisation!$B$10=6,IF(C488&gt;=Modélisation!$B$22,Modélisation!$A$22,IF(C488&gt;=Modélisation!$B$21,Modélisation!$A$21,IF(C488&gt;=Modélisation!$B$20,Modélisation!$A$20,IF(C488&gt;=Modélisation!$B$19,Modélisation!$A$19,IF(C488&gt;=Modélisation!$B$18,Modélisation!$A$18,Modélisation!$A$17))))),IF(Modélisation!$B$10=7,IF(C488&gt;=Modélisation!$B$23,Modélisation!$A$23,IF(C488&gt;=Modélisation!$B$22,Modélisation!$A$22,IF(C488&gt;=Modélisation!$B$21,Modélisation!$A$21,IF(C488&gt;=Modélisation!$B$20,Modélisation!$A$20,IF(C488&gt;=Modélisation!$B$19,Modélisation!$A$19,IF(C488&gt;=Modélisation!$B$18,Modélisation!$A$18,Modélisation!$A$17))))))))))))</f>
        <v/>
      </c>
      <c r="F488" s="1" t="str">
        <f>IF(ISBLANK(C488),"",VLOOKUP(E488,Modélisation!$A$17:$H$23,8,FALSE))</f>
        <v/>
      </c>
      <c r="G488" s="4" t="str">
        <f>IF(ISBLANK(C488),"",IF(Modélisation!$B$3="Oui",IF(D488=Liste!$F$2,0%,VLOOKUP(D488,Modélisation!$A$69:$B$86,2,FALSE)),""))</f>
        <v/>
      </c>
      <c r="H488" s="1" t="str">
        <f>IF(ISBLANK(C488),"",IF(Modélisation!$B$3="Oui",F488*(1-G488),F488))</f>
        <v/>
      </c>
    </row>
    <row r="489" spans="1:8" x14ac:dyDescent="0.35">
      <c r="A489" s="2">
        <v>488</v>
      </c>
      <c r="B489" s="36"/>
      <c r="C489" s="39"/>
      <c r="D489" s="37"/>
      <c r="E489" s="1" t="str">
        <f>IF(ISBLANK(C489),"",IF(Modélisation!$B$10=3,IF(C489&gt;=Modélisation!$B$19,Modélisation!$A$19,IF(C489&gt;=Modélisation!$B$18,Modélisation!$A$18,Modélisation!$A$17)),IF(Modélisation!$B$10=4,IF(C489&gt;=Modélisation!$B$20,Modélisation!$A$20,IF(C489&gt;=Modélisation!$B$19,Modélisation!$A$19,IF(C489&gt;=Modélisation!$B$18,Modélisation!$A$18,Modélisation!$A$17))),IF(Modélisation!$B$10=5,IF(C489&gt;=Modélisation!$B$21,Modélisation!$A$21,IF(C489&gt;=Modélisation!$B$20,Modélisation!$A$20,IF(C489&gt;=Modélisation!$B$19,Modélisation!$A$19,IF(C489&gt;=Modélisation!$B$18,Modélisation!$A$18,Modélisation!$A$17)))),IF(Modélisation!$B$10=6,IF(C489&gt;=Modélisation!$B$22,Modélisation!$A$22,IF(C489&gt;=Modélisation!$B$21,Modélisation!$A$21,IF(C489&gt;=Modélisation!$B$20,Modélisation!$A$20,IF(C489&gt;=Modélisation!$B$19,Modélisation!$A$19,IF(C489&gt;=Modélisation!$B$18,Modélisation!$A$18,Modélisation!$A$17))))),IF(Modélisation!$B$10=7,IF(C489&gt;=Modélisation!$B$23,Modélisation!$A$23,IF(C489&gt;=Modélisation!$B$22,Modélisation!$A$22,IF(C489&gt;=Modélisation!$B$21,Modélisation!$A$21,IF(C489&gt;=Modélisation!$B$20,Modélisation!$A$20,IF(C489&gt;=Modélisation!$B$19,Modélisation!$A$19,IF(C489&gt;=Modélisation!$B$18,Modélisation!$A$18,Modélisation!$A$17))))))))))))</f>
        <v/>
      </c>
      <c r="F489" s="1" t="str">
        <f>IF(ISBLANK(C489),"",VLOOKUP(E489,Modélisation!$A$17:$H$23,8,FALSE))</f>
        <v/>
      </c>
      <c r="G489" s="4" t="str">
        <f>IF(ISBLANK(C489),"",IF(Modélisation!$B$3="Oui",IF(D489=Liste!$F$2,0%,VLOOKUP(D489,Modélisation!$A$69:$B$86,2,FALSE)),""))</f>
        <v/>
      </c>
      <c r="H489" s="1" t="str">
        <f>IF(ISBLANK(C489),"",IF(Modélisation!$B$3="Oui",F489*(1-G489),F489))</f>
        <v/>
      </c>
    </row>
    <row r="490" spans="1:8" x14ac:dyDescent="0.35">
      <c r="A490" s="2">
        <v>489</v>
      </c>
      <c r="B490" s="36"/>
      <c r="C490" s="39"/>
      <c r="D490" s="37"/>
      <c r="E490" s="1" t="str">
        <f>IF(ISBLANK(C490),"",IF(Modélisation!$B$10=3,IF(C490&gt;=Modélisation!$B$19,Modélisation!$A$19,IF(C490&gt;=Modélisation!$B$18,Modélisation!$A$18,Modélisation!$A$17)),IF(Modélisation!$B$10=4,IF(C490&gt;=Modélisation!$B$20,Modélisation!$A$20,IF(C490&gt;=Modélisation!$B$19,Modélisation!$A$19,IF(C490&gt;=Modélisation!$B$18,Modélisation!$A$18,Modélisation!$A$17))),IF(Modélisation!$B$10=5,IF(C490&gt;=Modélisation!$B$21,Modélisation!$A$21,IF(C490&gt;=Modélisation!$B$20,Modélisation!$A$20,IF(C490&gt;=Modélisation!$B$19,Modélisation!$A$19,IF(C490&gt;=Modélisation!$B$18,Modélisation!$A$18,Modélisation!$A$17)))),IF(Modélisation!$B$10=6,IF(C490&gt;=Modélisation!$B$22,Modélisation!$A$22,IF(C490&gt;=Modélisation!$B$21,Modélisation!$A$21,IF(C490&gt;=Modélisation!$B$20,Modélisation!$A$20,IF(C490&gt;=Modélisation!$B$19,Modélisation!$A$19,IF(C490&gt;=Modélisation!$B$18,Modélisation!$A$18,Modélisation!$A$17))))),IF(Modélisation!$B$10=7,IF(C490&gt;=Modélisation!$B$23,Modélisation!$A$23,IF(C490&gt;=Modélisation!$B$22,Modélisation!$A$22,IF(C490&gt;=Modélisation!$B$21,Modélisation!$A$21,IF(C490&gt;=Modélisation!$B$20,Modélisation!$A$20,IF(C490&gt;=Modélisation!$B$19,Modélisation!$A$19,IF(C490&gt;=Modélisation!$B$18,Modélisation!$A$18,Modélisation!$A$17))))))))))))</f>
        <v/>
      </c>
      <c r="F490" s="1" t="str">
        <f>IF(ISBLANK(C490),"",VLOOKUP(E490,Modélisation!$A$17:$H$23,8,FALSE))</f>
        <v/>
      </c>
      <c r="G490" s="4" t="str">
        <f>IF(ISBLANK(C490),"",IF(Modélisation!$B$3="Oui",IF(D490=Liste!$F$2,0%,VLOOKUP(D490,Modélisation!$A$69:$B$86,2,FALSE)),""))</f>
        <v/>
      </c>
      <c r="H490" s="1" t="str">
        <f>IF(ISBLANK(C490),"",IF(Modélisation!$B$3="Oui",F490*(1-G490),F490))</f>
        <v/>
      </c>
    </row>
    <row r="491" spans="1:8" x14ac:dyDescent="0.35">
      <c r="A491" s="2">
        <v>490</v>
      </c>
      <c r="B491" s="36"/>
      <c r="C491" s="39"/>
      <c r="D491" s="37"/>
      <c r="E491" s="1" t="str">
        <f>IF(ISBLANK(C491),"",IF(Modélisation!$B$10=3,IF(C491&gt;=Modélisation!$B$19,Modélisation!$A$19,IF(C491&gt;=Modélisation!$B$18,Modélisation!$A$18,Modélisation!$A$17)),IF(Modélisation!$B$10=4,IF(C491&gt;=Modélisation!$B$20,Modélisation!$A$20,IF(C491&gt;=Modélisation!$B$19,Modélisation!$A$19,IF(C491&gt;=Modélisation!$B$18,Modélisation!$A$18,Modélisation!$A$17))),IF(Modélisation!$B$10=5,IF(C491&gt;=Modélisation!$B$21,Modélisation!$A$21,IF(C491&gt;=Modélisation!$B$20,Modélisation!$A$20,IF(C491&gt;=Modélisation!$B$19,Modélisation!$A$19,IF(C491&gt;=Modélisation!$B$18,Modélisation!$A$18,Modélisation!$A$17)))),IF(Modélisation!$B$10=6,IF(C491&gt;=Modélisation!$B$22,Modélisation!$A$22,IF(C491&gt;=Modélisation!$B$21,Modélisation!$A$21,IF(C491&gt;=Modélisation!$B$20,Modélisation!$A$20,IF(C491&gt;=Modélisation!$B$19,Modélisation!$A$19,IF(C491&gt;=Modélisation!$B$18,Modélisation!$A$18,Modélisation!$A$17))))),IF(Modélisation!$B$10=7,IF(C491&gt;=Modélisation!$B$23,Modélisation!$A$23,IF(C491&gt;=Modélisation!$B$22,Modélisation!$A$22,IF(C491&gt;=Modélisation!$B$21,Modélisation!$A$21,IF(C491&gt;=Modélisation!$B$20,Modélisation!$A$20,IF(C491&gt;=Modélisation!$B$19,Modélisation!$A$19,IF(C491&gt;=Modélisation!$B$18,Modélisation!$A$18,Modélisation!$A$17))))))))))))</f>
        <v/>
      </c>
      <c r="F491" s="1" t="str">
        <f>IF(ISBLANK(C491),"",VLOOKUP(E491,Modélisation!$A$17:$H$23,8,FALSE))</f>
        <v/>
      </c>
      <c r="G491" s="4" t="str">
        <f>IF(ISBLANK(C491),"",IF(Modélisation!$B$3="Oui",IF(D491=Liste!$F$2,0%,VLOOKUP(D491,Modélisation!$A$69:$B$86,2,FALSE)),""))</f>
        <v/>
      </c>
      <c r="H491" s="1" t="str">
        <f>IF(ISBLANK(C491),"",IF(Modélisation!$B$3="Oui",F491*(1-G491),F491))</f>
        <v/>
      </c>
    </row>
    <row r="492" spans="1:8" x14ac:dyDescent="0.35">
      <c r="A492" s="2">
        <v>491</v>
      </c>
      <c r="B492" s="36"/>
      <c r="C492" s="39"/>
      <c r="D492" s="37"/>
      <c r="E492" s="1" t="str">
        <f>IF(ISBLANK(C492),"",IF(Modélisation!$B$10=3,IF(C492&gt;=Modélisation!$B$19,Modélisation!$A$19,IF(C492&gt;=Modélisation!$B$18,Modélisation!$A$18,Modélisation!$A$17)),IF(Modélisation!$B$10=4,IF(C492&gt;=Modélisation!$B$20,Modélisation!$A$20,IF(C492&gt;=Modélisation!$B$19,Modélisation!$A$19,IF(C492&gt;=Modélisation!$B$18,Modélisation!$A$18,Modélisation!$A$17))),IF(Modélisation!$B$10=5,IF(C492&gt;=Modélisation!$B$21,Modélisation!$A$21,IF(C492&gt;=Modélisation!$B$20,Modélisation!$A$20,IF(C492&gt;=Modélisation!$B$19,Modélisation!$A$19,IF(C492&gt;=Modélisation!$B$18,Modélisation!$A$18,Modélisation!$A$17)))),IF(Modélisation!$B$10=6,IF(C492&gt;=Modélisation!$B$22,Modélisation!$A$22,IF(C492&gt;=Modélisation!$B$21,Modélisation!$A$21,IF(C492&gt;=Modélisation!$B$20,Modélisation!$A$20,IF(C492&gt;=Modélisation!$B$19,Modélisation!$A$19,IF(C492&gt;=Modélisation!$B$18,Modélisation!$A$18,Modélisation!$A$17))))),IF(Modélisation!$B$10=7,IF(C492&gt;=Modélisation!$B$23,Modélisation!$A$23,IF(C492&gt;=Modélisation!$B$22,Modélisation!$A$22,IF(C492&gt;=Modélisation!$B$21,Modélisation!$A$21,IF(C492&gt;=Modélisation!$B$20,Modélisation!$A$20,IF(C492&gt;=Modélisation!$B$19,Modélisation!$A$19,IF(C492&gt;=Modélisation!$B$18,Modélisation!$A$18,Modélisation!$A$17))))))))))))</f>
        <v/>
      </c>
      <c r="F492" s="1" t="str">
        <f>IF(ISBLANK(C492),"",VLOOKUP(E492,Modélisation!$A$17:$H$23,8,FALSE))</f>
        <v/>
      </c>
      <c r="G492" s="4" t="str">
        <f>IF(ISBLANK(C492),"",IF(Modélisation!$B$3="Oui",IF(D492=Liste!$F$2,0%,VLOOKUP(D492,Modélisation!$A$69:$B$86,2,FALSE)),""))</f>
        <v/>
      </c>
      <c r="H492" s="1" t="str">
        <f>IF(ISBLANK(C492),"",IF(Modélisation!$B$3="Oui",F492*(1-G492),F492))</f>
        <v/>
      </c>
    </row>
    <row r="493" spans="1:8" x14ac:dyDescent="0.35">
      <c r="A493" s="2">
        <v>492</v>
      </c>
      <c r="B493" s="36"/>
      <c r="C493" s="39"/>
      <c r="D493" s="37"/>
      <c r="E493" s="1" t="str">
        <f>IF(ISBLANK(C493),"",IF(Modélisation!$B$10=3,IF(C493&gt;=Modélisation!$B$19,Modélisation!$A$19,IF(C493&gt;=Modélisation!$B$18,Modélisation!$A$18,Modélisation!$A$17)),IF(Modélisation!$B$10=4,IF(C493&gt;=Modélisation!$B$20,Modélisation!$A$20,IF(C493&gt;=Modélisation!$B$19,Modélisation!$A$19,IF(C493&gt;=Modélisation!$B$18,Modélisation!$A$18,Modélisation!$A$17))),IF(Modélisation!$B$10=5,IF(C493&gt;=Modélisation!$B$21,Modélisation!$A$21,IF(C493&gt;=Modélisation!$B$20,Modélisation!$A$20,IF(C493&gt;=Modélisation!$B$19,Modélisation!$A$19,IF(C493&gt;=Modélisation!$B$18,Modélisation!$A$18,Modélisation!$A$17)))),IF(Modélisation!$B$10=6,IF(C493&gt;=Modélisation!$B$22,Modélisation!$A$22,IF(C493&gt;=Modélisation!$B$21,Modélisation!$A$21,IF(C493&gt;=Modélisation!$B$20,Modélisation!$A$20,IF(C493&gt;=Modélisation!$B$19,Modélisation!$A$19,IF(C493&gt;=Modélisation!$B$18,Modélisation!$A$18,Modélisation!$A$17))))),IF(Modélisation!$B$10=7,IF(C493&gt;=Modélisation!$B$23,Modélisation!$A$23,IF(C493&gt;=Modélisation!$B$22,Modélisation!$A$22,IF(C493&gt;=Modélisation!$B$21,Modélisation!$A$21,IF(C493&gt;=Modélisation!$B$20,Modélisation!$A$20,IF(C493&gt;=Modélisation!$B$19,Modélisation!$A$19,IF(C493&gt;=Modélisation!$B$18,Modélisation!$A$18,Modélisation!$A$17))))))))))))</f>
        <v/>
      </c>
      <c r="F493" s="1" t="str">
        <f>IF(ISBLANK(C493),"",VLOOKUP(E493,Modélisation!$A$17:$H$23,8,FALSE))</f>
        <v/>
      </c>
      <c r="G493" s="4" t="str">
        <f>IF(ISBLANK(C493),"",IF(Modélisation!$B$3="Oui",IF(D493=Liste!$F$2,0%,VLOOKUP(D493,Modélisation!$A$69:$B$86,2,FALSE)),""))</f>
        <v/>
      </c>
      <c r="H493" s="1" t="str">
        <f>IF(ISBLANK(C493),"",IF(Modélisation!$B$3="Oui",F493*(1-G493),F493))</f>
        <v/>
      </c>
    </row>
    <row r="494" spans="1:8" x14ac:dyDescent="0.35">
      <c r="A494" s="2">
        <v>493</v>
      </c>
      <c r="B494" s="36"/>
      <c r="C494" s="39"/>
      <c r="D494" s="37"/>
      <c r="E494" s="1" t="str">
        <f>IF(ISBLANK(C494),"",IF(Modélisation!$B$10=3,IF(C494&gt;=Modélisation!$B$19,Modélisation!$A$19,IF(C494&gt;=Modélisation!$B$18,Modélisation!$A$18,Modélisation!$A$17)),IF(Modélisation!$B$10=4,IF(C494&gt;=Modélisation!$B$20,Modélisation!$A$20,IF(C494&gt;=Modélisation!$B$19,Modélisation!$A$19,IF(C494&gt;=Modélisation!$B$18,Modélisation!$A$18,Modélisation!$A$17))),IF(Modélisation!$B$10=5,IF(C494&gt;=Modélisation!$B$21,Modélisation!$A$21,IF(C494&gt;=Modélisation!$B$20,Modélisation!$A$20,IF(C494&gt;=Modélisation!$B$19,Modélisation!$A$19,IF(C494&gt;=Modélisation!$B$18,Modélisation!$A$18,Modélisation!$A$17)))),IF(Modélisation!$B$10=6,IF(C494&gt;=Modélisation!$B$22,Modélisation!$A$22,IF(C494&gt;=Modélisation!$B$21,Modélisation!$A$21,IF(C494&gt;=Modélisation!$B$20,Modélisation!$A$20,IF(C494&gt;=Modélisation!$B$19,Modélisation!$A$19,IF(C494&gt;=Modélisation!$B$18,Modélisation!$A$18,Modélisation!$A$17))))),IF(Modélisation!$B$10=7,IF(C494&gt;=Modélisation!$B$23,Modélisation!$A$23,IF(C494&gt;=Modélisation!$B$22,Modélisation!$A$22,IF(C494&gt;=Modélisation!$B$21,Modélisation!$A$21,IF(C494&gt;=Modélisation!$B$20,Modélisation!$A$20,IF(C494&gt;=Modélisation!$B$19,Modélisation!$A$19,IF(C494&gt;=Modélisation!$B$18,Modélisation!$A$18,Modélisation!$A$17))))))))))))</f>
        <v/>
      </c>
      <c r="F494" s="1" t="str">
        <f>IF(ISBLANK(C494),"",VLOOKUP(E494,Modélisation!$A$17:$H$23,8,FALSE))</f>
        <v/>
      </c>
      <c r="G494" s="4" t="str">
        <f>IF(ISBLANK(C494),"",IF(Modélisation!$B$3="Oui",IF(D494=Liste!$F$2,0%,VLOOKUP(D494,Modélisation!$A$69:$B$86,2,FALSE)),""))</f>
        <v/>
      </c>
      <c r="H494" s="1" t="str">
        <f>IF(ISBLANK(C494),"",IF(Modélisation!$B$3="Oui",F494*(1-G494),F494))</f>
        <v/>
      </c>
    </row>
    <row r="495" spans="1:8" x14ac:dyDescent="0.35">
      <c r="A495" s="2">
        <v>494</v>
      </c>
      <c r="B495" s="36"/>
      <c r="C495" s="39"/>
      <c r="D495" s="37"/>
      <c r="E495" s="1" t="str">
        <f>IF(ISBLANK(C495),"",IF(Modélisation!$B$10=3,IF(C495&gt;=Modélisation!$B$19,Modélisation!$A$19,IF(C495&gt;=Modélisation!$B$18,Modélisation!$A$18,Modélisation!$A$17)),IF(Modélisation!$B$10=4,IF(C495&gt;=Modélisation!$B$20,Modélisation!$A$20,IF(C495&gt;=Modélisation!$B$19,Modélisation!$A$19,IF(C495&gt;=Modélisation!$B$18,Modélisation!$A$18,Modélisation!$A$17))),IF(Modélisation!$B$10=5,IF(C495&gt;=Modélisation!$B$21,Modélisation!$A$21,IF(C495&gt;=Modélisation!$B$20,Modélisation!$A$20,IF(C495&gt;=Modélisation!$B$19,Modélisation!$A$19,IF(C495&gt;=Modélisation!$B$18,Modélisation!$A$18,Modélisation!$A$17)))),IF(Modélisation!$B$10=6,IF(C495&gt;=Modélisation!$B$22,Modélisation!$A$22,IF(C495&gt;=Modélisation!$B$21,Modélisation!$A$21,IF(C495&gt;=Modélisation!$B$20,Modélisation!$A$20,IF(C495&gt;=Modélisation!$B$19,Modélisation!$A$19,IF(C495&gt;=Modélisation!$B$18,Modélisation!$A$18,Modélisation!$A$17))))),IF(Modélisation!$B$10=7,IF(C495&gt;=Modélisation!$B$23,Modélisation!$A$23,IF(C495&gt;=Modélisation!$B$22,Modélisation!$A$22,IF(C495&gt;=Modélisation!$B$21,Modélisation!$A$21,IF(C495&gt;=Modélisation!$B$20,Modélisation!$A$20,IF(C495&gt;=Modélisation!$B$19,Modélisation!$A$19,IF(C495&gt;=Modélisation!$B$18,Modélisation!$A$18,Modélisation!$A$17))))))))))))</f>
        <v/>
      </c>
      <c r="F495" s="1" t="str">
        <f>IF(ISBLANK(C495),"",VLOOKUP(E495,Modélisation!$A$17:$H$23,8,FALSE))</f>
        <v/>
      </c>
      <c r="G495" s="4" t="str">
        <f>IF(ISBLANK(C495),"",IF(Modélisation!$B$3="Oui",IF(D495=Liste!$F$2,0%,VLOOKUP(D495,Modélisation!$A$69:$B$86,2,FALSE)),""))</f>
        <v/>
      </c>
      <c r="H495" s="1" t="str">
        <f>IF(ISBLANK(C495),"",IF(Modélisation!$B$3="Oui",F495*(1-G495),F495))</f>
        <v/>
      </c>
    </row>
    <row r="496" spans="1:8" x14ac:dyDescent="0.35">
      <c r="A496" s="2">
        <v>495</v>
      </c>
      <c r="B496" s="36"/>
      <c r="C496" s="39"/>
      <c r="D496" s="37"/>
      <c r="E496" s="1" t="str">
        <f>IF(ISBLANK(C496),"",IF(Modélisation!$B$10=3,IF(C496&gt;=Modélisation!$B$19,Modélisation!$A$19,IF(C496&gt;=Modélisation!$B$18,Modélisation!$A$18,Modélisation!$A$17)),IF(Modélisation!$B$10=4,IF(C496&gt;=Modélisation!$B$20,Modélisation!$A$20,IF(C496&gt;=Modélisation!$B$19,Modélisation!$A$19,IF(C496&gt;=Modélisation!$B$18,Modélisation!$A$18,Modélisation!$A$17))),IF(Modélisation!$B$10=5,IF(C496&gt;=Modélisation!$B$21,Modélisation!$A$21,IF(C496&gt;=Modélisation!$B$20,Modélisation!$A$20,IF(C496&gt;=Modélisation!$B$19,Modélisation!$A$19,IF(C496&gt;=Modélisation!$B$18,Modélisation!$A$18,Modélisation!$A$17)))),IF(Modélisation!$B$10=6,IF(C496&gt;=Modélisation!$B$22,Modélisation!$A$22,IF(C496&gt;=Modélisation!$B$21,Modélisation!$A$21,IF(C496&gt;=Modélisation!$B$20,Modélisation!$A$20,IF(C496&gt;=Modélisation!$B$19,Modélisation!$A$19,IF(C496&gt;=Modélisation!$B$18,Modélisation!$A$18,Modélisation!$A$17))))),IF(Modélisation!$B$10=7,IF(C496&gt;=Modélisation!$B$23,Modélisation!$A$23,IF(C496&gt;=Modélisation!$B$22,Modélisation!$A$22,IF(C496&gt;=Modélisation!$B$21,Modélisation!$A$21,IF(C496&gt;=Modélisation!$B$20,Modélisation!$A$20,IF(C496&gt;=Modélisation!$B$19,Modélisation!$A$19,IF(C496&gt;=Modélisation!$B$18,Modélisation!$A$18,Modélisation!$A$17))))))))))))</f>
        <v/>
      </c>
      <c r="F496" s="1" t="str">
        <f>IF(ISBLANK(C496),"",VLOOKUP(E496,Modélisation!$A$17:$H$23,8,FALSE))</f>
        <v/>
      </c>
      <c r="G496" s="4" t="str">
        <f>IF(ISBLANK(C496),"",IF(Modélisation!$B$3="Oui",IF(D496=Liste!$F$2,0%,VLOOKUP(D496,Modélisation!$A$69:$B$86,2,FALSE)),""))</f>
        <v/>
      </c>
      <c r="H496" s="1" t="str">
        <f>IF(ISBLANK(C496),"",IF(Modélisation!$B$3="Oui",F496*(1-G496),F496))</f>
        <v/>
      </c>
    </row>
    <row r="497" spans="1:8" x14ac:dyDescent="0.35">
      <c r="A497" s="2">
        <v>496</v>
      </c>
      <c r="B497" s="36"/>
      <c r="C497" s="39"/>
      <c r="D497" s="37"/>
      <c r="E497" s="1" t="str">
        <f>IF(ISBLANK(C497),"",IF(Modélisation!$B$10=3,IF(C497&gt;=Modélisation!$B$19,Modélisation!$A$19,IF(C497&gt;=Modélisation!$B$18,Modélisation!$A$18,Modélisation!$A$17)),IF(Modélisation!$B$10=4,IF(C497&gt;=Modélisation!$B$20,Modélisation!$A$20,IF(C497&gt;=Modélisation!$B$19,Modélisation!$A$19,IF(C497&gt;=Modélisation!$B$18,Modélisation!$A$18,Modélisation!$A$17))),IF(Modélisation!$B$10=5,IF(C497&gt;=Modélisation!$B$21,Modélisation!$A$21,IF(C497&gt;=Modélisation!$B$20,Modélisation!$A$20,IF(C497&gt;=Modélisation!$B$19,Modélisation!$A$19,IF(C497&gt;=Modélisation!$B$18,Modélisation!$A$18,Modélisation!$A$17)))),IF(Modélisation!$B$10=6,IF(C497&gt;=Modélisation!$B$22,Modélisation!$A$22,IF(C497&gt;=Modélisation!$B$21,Modélisation!$A$21,IF(C497&gt;=Modélisation!$B$20,Modélisation!$A$20,IF(C497&gt;=Modélisation!$B$19,Modélisation!$A$19,IF(C497&gt;=Modélisation!$B$18,Modélisation!$A$18,Modélisation!$A$17))))),IF(Modélisation!$B$10=7,IF(C497&gt;=Modélisation!$B$23,Modélisation!$A$23,IF(C497&gt;=Modélisation!$B$22,Modélisation!$A$22,IF(C497&gt;=Modélisation!$B$21,Modélisation!$A$21,IF(C497&gt;=Modélisation!$B$20,Modélisation!$A$20,IF(C497&gt;=Modélisation!$B$19,Modélisation!$A$19,IF(C497&gt;=Modélisation!$B$18,Modélisation!$A$18,Modélisation!$A$17))))))))))))</f>
        <v/>
      </c>
      <c r="F497" s="1" t="str">
        <f>IF(ISBLANK(C497),"",VLOOKUP(E497,Modélisation!$A$17:$H$23,8,FALSE))</f>
        <v/>
      </c>
      <c r="G497" s="4" t="str">
        <f>IF(ISBLANK(C497),"",IF(Modélisation!$B$3="Oui",IF(D497=Liste!$F$2,0%,VLOOKUP(D497,Modélisation!$A$69:$B$86,2,FALSE)),""))</f>
        <v/>
      </c>
      <c r="H497" s="1" t="str">
        <f>IF(ISBLANK(C497),"",IF(Modélisation!$B$3="Oui",F497*(1-G497),F497))</f>
        <v/>
      </c>
    </row>
    <row r="498" spans="1:8" x14ac:dyDescent="0.35">
      <c r="A498" s="2">
        <v>497</v>
      </c>
      <c r="B498" s="36"/>
      <c r="C498" s="39"/>
      <c r="D498" s="37"/>
      <c r="E498" s="1" t="str">
        <f>IF(ISBLANK(C498),"",IF(Modélisation!$B$10=3,IF(C498&gt;=Modélisation!$B$19,Modélisation!$A$19,IF(C498&gt;=Modélisation!$B$18,Modélisation!$A$18,Modélisation!$A$17)),IF(Modélisation!$B$10=4,IF(C498&gt;=Modélisation!$B$20,Modélisation!$A$20,IF(C498&gt;=Modélisation!$B$19,Modélisation!$A$19,IF(C498&gt;=Modélisation!$B$18,Modélisation!$A$18,Modélisation!$A$17))),IF(Modélisation!$B$10=5,IF(C498&gt;=Modélisation!$B$21,Modélisation!$A$21,IF(C498&gt;=Modélisation!$B$20,Modélisation!$A$20,IF(C498&gt;=Modélisation!$B$19,Modélisation!$A$19,IF(C498&gt;=Modélisation!$B$18,Modélisation!$A$18,Modélisation!$A$17)))),IF(Modélisation!$B$10=6,IF(C498&gt;=Modélisation!$B$22,Modélisation!$A$22,IF(C498&gt;=Modélisation!$B$21,Modélisation!$A$21,IF(C498&gt;=Modélisation!$B$20,Modélisation!$A$20,IF(C498&gt;=Modélisation!$B$19,Modélisation!$A$19,IF(C498&gt;=Modélisation!$B$18,Modélisation!$A$18,Modélisation!$A$17))))),IF(Modélisation!$B$10=7,IF(C498&gt;=Modélisation!$B$23,Modélisation!$A$23,IF(C498&gt;=Modélisation!$B$22,Modélisation!$A$22,IF(C498&gt;=Modélisation!$B$21,Modélisation!$A$21,IF(C498&gt;=Modélisation!$B$20,Modélisation!$A$20,IF(C498&gt;=Modélisation!$B$19,Modélisation!$A$19,IF(C498&gt;=Modélisation!$B$18,Modélisation!$A$18,Modélisation!$A$17))))))))))))</f>
        <v/>
      </c>
      <c r="F498" s="1" t="str">
        <f>IF(ISBLANK(C498),"",VLOOKUP(E498,Modélisation!$A$17:$H$23,8,FALSE))</f>
        <v/>
      </c>
      <c r="G498" s="4" t="str">
        <f>IF(ISBLANK(C498),"",IF(Modélisation!$B$3="Oui",IF(D498=Liste!$F$2,0%,VLOOKUP(D498,Modélisation!$A$69:$B$86,2,FALSE)),""))</f>
        <v/>
      </c>
      <c r="H498" s="1" t="str">
        <f>IF(ISBLANK(C498),"",IF(Modélisation!$B$3="Oui",F498*(1-G498),F498))</f>
        <v/>
      </c>
    </row>
    <row r="499" spans="1:8" x14ac:dyDescent="0.35">
      <c r="A499" s="2">
        <v>498</v>
      </c>
      <c r="B499" s="36"/>
      <c r="C499" s="39"/>
      <c r="D499" s="37"/>
      <c r="E499" s="1" t="str">
        <f>IF(ISBLANK(C499),"",IF(Modélisation!$B$10=3,IF(C499&gt;=Modélisation!$B$19,Modélisation!$A$19,IF(C499&gt;=Modélisation!$B$18,Modélisation!$A$18,Modélisation!$A$17)),IF(Modélisation!$B$10=4,IF(C499&gt;=Modélisation!$B$20,Modélisation!$A$20,IF(C499&gt;=Modélisation!$B$19,Modélisation!$A$19,IF(C499&gt;=Modélisation!$B$18,Modélisation!$A$18,Modélisation!$A$17))),IF(Modélisation!$B$10=5,IF(C499&gt;=Modélisation!$B$21,Modélisation!$A$21,IF(C499&gt;=Modélisation!$B$20,Modélisation!$A$20,IF(C499&gt;=Modélisation!$B$19,Modélisation!$A$19,IF(C499&gt;=Modélisation!$B$18,Modélisation!$A$18,Modélisation!$A$17)))),IF(Modélisation!$B$10=6,IF(C499&gt;=Modélisation!$B$22,Modélisation!$A$22,IF(C499&gt;=Modélisation!$B$21,Modélisation!$A$21,IF(C499&gt;=Modélisation!$B$20,Modélisation!$A$20,IF(C499&gt;=Modélisation!$B$19,Modélisation!$A$19,IF(C499&gt;=Modélisation!$B$18,Modélisation!$A$18,Modélisation!$A$17))))),IF(Modélisation!$B$10=7,IF(C499&gt;=Modélisation!$B$23,Modélisation!$A$23,IF(C499&gt;=Modélisation!$B$22,Modélisation!$A$22,IF(C499&gt;=Modélisation!$B$21,Modélisation!$A$21,IF(C499&gt;=Modélisation!$B$20,Modélisation!$A$20,IF(C499&gt;=Modélisation!$B$19,Modélisation!$A$19,IF(C499&gt;=Modélisation!$B$18,Modélisation!$A$18,Modélisation!$A$17))))))))))))</f>
        <v/>
      </c>
      <c r="F499" s="1" t="str">
        <f>IF(ISBLANK(C499),"",VLOOKUP(E499,Modélisation!$A$17:$H$23,8,FALSE))</f>
        <v/>
      </c>
      <c r="G499" s="4" t="str">
        <f>IF(ISBLANK(C499),"",IF(Modélisation!$B$3="Oui",IF(D499=Liste!$F$2,0%,VLOOKUP(D499,Modélisation!$A$69:$B$86,2,FALSE)),""))</f>
        <v/>
      </c>
      <c r="H499" s="1" t="str">
        <f>IF(ISBLANK(C499),"",IF(Modélisation!$B$3="Oui",F499*(1-G499),F499))</f>
        <v/>
      </c>
    </row>
    <row r="500" spans="1:8" x14ac:dyDescent="0.35">
      <c r="A500" s="2">
        <v>499</v>
      </c>
      <c r="B500" s="36"/>
      <c r="C500" s="39"/>
      <c r="D500" s="37"/>
      <c r="E500" s="1" t="str">
        <f>IF(ISBLANK(C500),"",IF(Modélisation!$B$10=3,IF(C500&gt;=Modélisation!$B$19,Modélisation!$A$19,IF(C500&gt;=Modélisation!$B$18,Modélisation!$A$18,Modélisation!$A$17)),IF(Modélisation!$B$10=4,IF(C500&gt;=Modélisation!$B$20,Modélisation!$A$20,IF(C500&gt;=Modélisation!$B$19,Modélisation!$A$19,IF(C500&gt;=Modélisation!$B$18,Modélisation!$A$18,Modélisation!$A$17))),IF(Modélisation!$B$10=5,IF(C500&gt;=Modélisation!$B$21,Modélisation!$A$21,IF(C500&gt;=Modélisation!$B$20,Modélisation!$A$20,IF(C500&gt;=Modélisation!$B$19,Modélisation!$A$19,IF(C500&gt;=Modélisation!$B$18,Modélisation!$A$18,Modélisation!$A$17)))),IF(Modélisation!$B$10=6,IF(C500&gt;=Modélisation!$B$22,Modélisation!$A$22,IF(C500&gt;=Modélisation!$B$21,Modélisation!$A$21,IF(C500&gt;=Modélisation!$B$20,Modélisation!$A$20,IF(C500&gt;=Modélisation!$B$19,Modélisation!$A$19,IF(C500&gt;=Modélisation!$B$18,Modélisation!$A$18,Modélisation!$A$17))))),IF(Modélisation!$B$10=7,IF(C500&gt;=Modélisation!$B$23,Modélisation!$A$23,IF(C500&gt;=Modélisation!$B$22,Modélisation!$A$22,IF(C500&gt;=Modélisation!$B$21,Modélisation!$A$21,IF(C500&gt;=Modélisation!$B$20,Modélisation!$A$20,IF(C500&gt;=Modélisation!$B$19,Modélisation!$A$19,IF(C500&gt;=Modélisation!$B$18,Modélisation!$A$18,Modélisation!$A$17))))))))))))</f>
        <v/>
      </c>
      <c r="F500" s="1" t="str">
        <f>IF(ISBLANK(C500),"",VLOOKUP(E500,Modélisation!$A$17:$H$23,8,FALSE))</f>
        <v/>
      </c>
      <c r="G500" s="4" t="str">
        <f>IF(ISBLANK(C500),"",IF(Modélisation!$B$3="Oui",IF(D500=Liste!$F$2,0%,VLOOKUP(D500,Modélisation!$A$69:$B$86,2,FALSE)),""))</f>
        <v/>
      </c>
      <c r="H500" s="1" t="str">
        <f>IF(ISBLANK(C500),"",IF(Modélisation!$B$3="Oui",F500*(1-G500),F500))</f>
        <v/>
      </c>
    </row>
    <row r="501" spans="1:8" x14ac:dyDescent="0.35">
      <c r="A501" s="2">
        <v>500</v>
      </c>
      <c r="B501" s="36"/>
      <c r="C501" s="39"/>
      <c r="D501" s="37"/>
      <c r="E501" s="1" t="str">
        <f>IF(ISBLANK(C501),"",IF(Modélisation!$B$10=3,IF(C501&gt;=Modélisation!$B$19,Modélisation!$A$19,IF(C501&gt;=Modélisation!$B$18,Modélisation!$A$18,Modélisation!$A$17)),IF(Modélisation!$B$10=4,IF(C501&gt;=Modélisation!$B$20,Modélisation!$A$20,IF(C501&gt;=Modélisation!$B$19,Modélisation!$A$19,IF(C501&gt;=Modélisation!$B$18,Modélisation!$A$18,Modélisation!$A$17))),IF(Modélisation!$B$10=5,IF(C501&gt;=Modélisation!$B$21,Modélisation!$A$21,IF(C501&gt;=Modélisation!$B$20,Modélisation!$A$20,IF(C501&gt;=Modélisation!$B$19,Modélisation!$A$19,IF(C501&gt;=Modélisation!$B$18,Modélisation!$A$18,Modélisation!$A$17)))),IF(Modélisation!$B$10=6,IF(C501&gt;=Modélisation!$B$22,Modélisation!$A$22,IF(C501&gt;=Modélisation!$B$21,Modélisation!$A$21,IF(C501&gt;=Modélisation!$B$20,Modélisation!$A$20,IF(C501&gt;=Modélisation!$B$19,Modélisation!$A$19,IF(C501&gt;=Modélisation!$B$18,Modélisation!$A$18,Modélisation!$A$17))))),IF(Modélisation!$B$10=7,IF(C501&gt;=Modélisation!$B$23,Modélisation!$A$23,IF(C501&gt;=Modélisation!$B$22,Modélisation!$A$22,IF(C501&gt;=Modélisation!$B$21,Modélisation!$A$21,IF(C501&gt;=Modélisation!$B$20,Modélisation!$A$20,IF(C501&gt;=Modélisation!$B$19,Modélisation!$A$19,IF(C501&gt;=Modélisation!$B$18,Modélisation!$A$18,Modélisation!$A$17))))))))))))</f>
        <v/>
      </c>
      <c r="F501" s="1" t="str">
        <f>IF(ISBLANK(C501),"",VLOOKUP(E501,Modélisation!$A$17:$H$23,8,FALSE))</f>
        <v/>
      </c>
      <c r="G501" s="4" t="str">
        <f>IF(ISBLANK(C501),"",IF(Modélisation!$B$3="Oui",IF(D501=Liste!$F$2,0%,VLOOKUP(D501,Modélisation!$A$69:$B$86,2,FALSE)),""))</f>
        <v/>
      </c>
      <c r="H501" s="1" t="str">
        <f>IF(ISBLANK(C501),"",IF(Modélisation!$B$3="Oui",F501*(1-G501),F501))</f>
        <v/>
      </c>
    </row>
    <row r="502" spans="1:8" x14ac:dyDescent="0.35">
      <c r="A502" s="2">
        <v>501</v>
      </c>
      <c r="B502" s="36"/>
      <c r="C502" s="39"/>
      <c r="D502" s="37"/>
      <c r="E502" s="1" t="str">
        <f>IF(ISBLANK(C502),"",IF(Modélisation!$B$10=3,IF(C502&gt;=Modélisation!$B$19,Modélisation!$A$19,IF(C502&gt;=Modélisation!$B$18,Modélisation!$A$18,Modélisation!$A$17)),IF(Modélisation!$B$10=4,IF(C502&gt;=Modélisation!$B$20,Modélisation!$A$20,IF(C502&gt;=Modélisation!$B$19,Modélisation!$A$19,IF(C502&gt;=Modélisation!$B$18,Modélisation!$A$18,Modélisation!$A$17))),IF(Modélisation!$B$10=5,IF(C502&gt;=Modélisation!$B$21,Modélisation!$A$21,IF(C502&gt;=Modélisation!$B$20,Modélisation!$A$20,IF(C502&gt;=Modélisation!$B$19,Modélisation!$A$19,IF(C502&gt;=Modélisation!$B$18,Modélisation!$A$18,Modélisation!$A$17)))),IF(Modélisation!$B$10=6,IF(C502&gt;=Modélisation!$B$22,Modélisation!$A$22,IF(C502&gt;=Modélisation!$B$21,Modélisation!$A$21,IF(C502&gt;=Modélisation!$B$20,Modélisation!$A$20,IF(C502&gt;=Modélisation!$B$19,Modélisation!$A$19,IF(C502&gt;=Modélisation!$B$18,Modélisation!$A$18,Modélisation!$A$17))))),IF(Modélisation!$B$10=7,IF(C502&gt;=Modélisation!$B$23,Modélisation!$A$23,IF(C502&gt;=Modélisation!$B$22,Modélisation!$A$22,IF(C502&gt;=Modélisation!$B$21,Modélisation!$A$21,IF(C502&gt;=Modélisation!$B$20,Modélisation!$A$20,IF(C502&gt;=Modélisation!$B$19,Modélisation!$A$19,IF(C502&gt;=Modélisation!$B$18,Modélisation!$A$18,Modélisation!$A$17))))))))))))</f>
        <v/>
      </c>
      <c r="F502" s="1" t="str">
        <f>IF(ISBLANK(C502),"",VLOOKUP(E502,Modélisation!$A$17:$H$23,8,FALSE))</f>
        <v/>
      </c>
      <c r="G502" s="4" t="str">
        <f>IF(ISBLANK(C502),"",IF(Modélisation!$B$3="Oui",IF(D502=Liste!$F$2,0%,VLOOKUP(D502,Modélisation!$A$69:$B$86,2,FALSE)),""))</f>
        <v/>
      </c>
      <c r="H502" s="1" t="str">
        <f>IF(ISBLANK(C502),"",IF(Modélisation!$B$3="Oui",F502*(1-G502),F502))</f>
        <v/>
      </c>
    </row>
    <row r="503" spans="1:8" x14ac:dyDescent="0.35">
      <c r="A503" s="2">
        <v>502</v>
      </c>
      <c r="B503" s="36"/>
      <c r="C503" s="39"/>
      <c r="D503" s="37"/>
      <c r="E503" s="1" t="str">
        <f>IF(ISBLANK(C503),"",IF(Modélisation!$B$10=3,IF(C503&gt;=Modélisation!$B$19,Modélisation!$A$19,IF(C503&gt;=Modélisation!$B$18,Modélisation!$A$18,Modélisation!$A$17)),IF(Modélisation!$B$10=4,IF(C503&gt;=Modélisation!$B$20,Modélisation!$A$20,IF(C503&gt;=Modélisation!$B$19,Modélisation!$A$19,IF(C503&gt;=Modélisation!$B$18,Modélisation!$A$18,Modélisation!$A$17))),IF(Modélisation!$B$10=5,IF(C503&gt;=Modélisation!$B$21,Modélisation!$A$21,IF(C503&gt;=Modélisation!$B$20,Modélisation!$A$20,IF(C503&gt;=Modélisation!$B$19,Modélisation!$A$19,IF(C503&gt;=Modélisation!$B$18,Modélisation!$A$18,Modélisation!$A$17)))),IF(Modélisation!$B$10=6,IF(C503&gt;=Modélisation!$B$22,Modélisation!$A$22,IF(C503&gt;=Modélisation!$B$21,Modélisation!$A$21,IF(C503&gt;=Modélisation!$B$20,Modélisation!$A$20,IF(C503&gt;=Modélisation!$B$19,Modélisation!$A$19,IF(C503&gt;=Modélisation!$B$18,Modélisation!$A$18,Modélisation!$A$17))))),IF(Modélisation!$B$10=7,IF(C503&gt;=Modélisation!$B$23,Modélisation!$A$23,IF(C503&gt;=Modélisation!$B$22,Modélisation!$A$22,IF(C503&gt;=Modélisation!$B$21,Modélisation!$A$21,IF(C503&gt;=Modélisation!$B$20,Modélisation!$A$20,IF(C503&gt;=Modélisation!$B$19,Modélisation!$A$19,IF(C503&gt;=Modélisation!$B$18,Modélisation!$A$18,Modélisation!$A$17))))))))))))</f>
        <v/>
      </c>
      <c r="F503" s="1" t="str">
        <f>IF(ISBLANK(C503),"",VLOOKUP(E503,Modélisation!$A$17:$H$23,8,FALSE))</f>
        <v/>
      </c>
      <c r="G503" s="4" t="str">
        <f>IF(ISBLANK(C503),"",IF(Modélisation!$B$3="Oui",IF(D503=Liste!$F$2,0%,VLOOKUP(D503,Modélisation!$A$69:$B$86,2,FALSE)),""))</f>
        <v/>
      </c>
      <c r="H503" s="1" t="str">
        <f>IF(ISBLANK(C503),"",IF(Modélisation!$B$3="Oui",F503*(1-G503),F503))</f>
        <v/>
      </c>
    </row>
    <row r="504" spans="1:8" x14ac:dyDescent="0.35">
      <c r="A504" s="2">
        <v>503</v>
      </c>
      <c r="B504" s="36"/>
      <c r="C504" s="39"/>
      <c r="D504" s="37"/>
      <c r="E504" s="1" t="str">
        <f>IF(ISBLANK(C504),"",IF(Modélisation!$B$10=3,IF(C504&gt;=Modélisation!$B$19,Modélisation!$A$19,IF(C504&gt;=Modélisation!$B$18,Modélisation!$A$18,Modélisation!$A$17)),IF(Modélisation!$B$10=4,IF(C504&gt;=Modélisation!$B$20,Modélisation!$A$20,IF(C504&gt;=Modélisation!$B$19,Modélisation!$A$19,IF(C504&gt;=Modélisation!$B$18,Modélisation!$A$18,Modélisation!$A$17))),IF(Modélisation!$B$10=5,IF(C504&gt;=Modélisation!$B$21,Modélisation!$A$21,IF(C504&gt;=Modélisation!$B$20,Modélisation!$A$20,IF(C504&gt;=Modélisation!$B$19,Modélisation!$A$19,IF(C504&gt;=Modélisation!$B$18,Modélisation!$A$18,Modélisation!$A$17)))),IF(Modélisation!$B$10=6,IF(C504&gt;=Modélisation!$B$22,Modélisation!$A$22,IF(C504&gt;=Modélisation!$B$21,Modélisation!$A$21,IF(C504&gt;=Modélisation!$B$20,Modélisation!$A$20,IF(C504&gt;=Modélisation!$B$19,Modélisation!$A$19,IF(C504&gt;=Modélisation!$B$18,Modélisation!$A$18,Modélisation!$A$17))))),IF(Modélisation!$B$10=7,IF(C504&gt;=Modélisation!$B$23,Modélisation!$A$23,IF(C504&gt;=Modélisation!$B$22,Modélisation!$A$22,IF(C504&gt;=Modélisation!$B$21,Modélisation!$A$21,IF(C504&gt;=Modélisation!$B$20,Modélisation!$A$20,IF(C504&gt;=Modélisation!$B$19,Modélisation!$A$19,IF(C504&gt;=Modélisation!$B$18,Modélisation!$A$18,Modélisation!$A$17))))))))))))</f>
        <v/>
      </c>
      <c r="F504" s="1" t="str">
        <f>IF(ISBLANK(C504),"",VLOOKUP(E504,Modélisation!$A$17:$H$23,8,FALSE))</f>
        <v/>
      </c>
      <c r="G504" s="4" t="str">
        <f>IF(ISBLANK(C504),"",IF(Modélisation!$B$3="Oui",IF(D504=Liste!$F$2,0%,VLOOKUP(D504,Modélisation!$A$69:$B$86,2,FALSE)),""))</f>
        <v/>
      </c>
      <c r="H504" s="1" t="str">
        <f>IF(ISBLANK(C504),"",IF(Modélisation!$B$3="Oui",F504*(1-G504),F504))</f>
        <v/>
      </c>
    </row>
    <row r="505" spans="1:8" x14ac:dyDescent="0.35">
      <c r="A505" s="2">
        <v>504</v>
      </c>
      <c r="B505" s="36"/>
      <c r="C505" s="39"/>
      <c r="D505" s="37"/>
      <c r="E505" s="1" t="str">
        <f>IF(ISBLANK(C505),"",IF(Modélisation!$B$10=3,IF(C505&gt;=Modélisation!$B$19,Modélisation!$A$19,IF(C505&gt;=Modélisation!$B$18,Modélisation!$A$18,Modélisation!$A$17)),IF(Modélisation!$B$10=4,IF(C505&gt;=Modélisation!$B$20,Modélisation!$A$20,IF(C505&gt;=Modélisation!$B$19,Modélisation!$A$19,IF(C505&gt;=Modélisation!$B$18,Modélisation!$A$18,Modélisation!$A$17))),IF(Modélisation!$B$10=5,IF(C505&gt;=Modélisation!$B$21,Modélisation!$A$21,IF(C505&gt;=Modélisation!$B$20,Modélisation!$A$20,IF(C505&gt;=Modélisation!$B$19,Modélisation!$A$19,IF(C505&gt;=Modélisation!$B$18,Modélisation!$A$18,Modélisation!$A$17)))),IF(Modélisation!$B$10=6,IF(C505&gt;=Modélisation!$B$22,Modélisation!$A$22,IF(C505&gt;=Modélisation!$B$21,Modélisation!$A$21,IF(C505&gt;=Modélisation!$B$20,Modélisation!$A$20,IF(C505&gt;=Modélisation!$B$19,Modélisation!$A$19,IF(C505&gt;=Modélisation!$B$18,Modélisation!$A$18,Modélisation!$A$17))))),IF(Modélisation!$B$10=7,IF(C505&gt;=Modélisation!$B$23,Modélisation!$A$23,IF(C505&gt;=Modélisation!$B$22,Modélisation!$A$22,IF(C505&gt;=Modélisation!$B$21,Modélisation!$A$21,IF(C505&gt;=Modélisation!$B$20,Modélisation!$A$20,IF(C505&gt;=Modélisation!$B$19,Modélisation!$A$19,IF(C505&gt;=Modélisation!$B$18,Modélisation!$A$18,Modélisation!$A$17))))))))))))</f>
        <v/>
      </c>
      <c r="F505" s="1" t="str">
        <f>IF(ISBLANK(C505),"",VLOOKUP(E505,Modélisation!$A$17:$H$23,8,FALSE))</f>
        <v/>
      </c>
      <c r="G505" s="4" t="str">
        <f>IF(ISBLANK(C505),"",IF(Modélisation!$B$3="Oui",IF(D505=Liste!$F$2,0%,VLOOKUP(D505,Modélisation!$A$69:$B$86,2,FALSE)),""))</f>
        <v/>
      </c>
      <c r="H505" s="1" t="str">
        <f>IF(ISBLANK(C505),"",IF(Modélisation!$B$3="Oui",F505*(1-G505),F505))</f>
        <v/>
      </c>
    </row>
    <row r="506" spans="1:8" x14ac:dyDescent="0.35">
      <c r="A506" s="2">
        <v>505</v>
      </c>
      <c r="B506" s="36"/>
      <c r="C506" s="39"/>
      <c r="D506" s="37"/>
      <c r="E506" s="1" t="str">
        <f>IF(ISBLANK(C506),"",IF(Modélisation!$B$10=3,IF(C506&gt;=Modélisation!$B$19,Modélisation!$A$19,IF(C506&gt;=Modélisation!$B$18,Modélisation!$A$18,Modélisation!$A$17)),IF(Modélisation!$B$10=4,IF(C506&gt;=Modélisation!$B$20,Modélisation!$A$20,IF(C506&gt;=Modélisation!$B$19,Modélisation!$A$19,IF(C506&gt;=Modélisation!$B$18,Modélisation!$A$18,Modélisation!$A$17))),IF(Modélisation!$B$10=5,IF(C506&gt;=Modélisation!$B$21,Modélisation!$A$21,IF(C506&gt;=Modélisation!$B$20,Modélisation!$A$20,IF(C506&gt;=Modélisation!$B$19,Modélisation!$A$19,IF(C506&gt;=Modélisation!$B$18,Modélisation!$A$18,Modélisation!$A$17)))),IF(Modélisation!$B$10=6,IF(C506&gt;=Modélisation!$B$22,Modélisation!$A$22,IF(C506&gt;=Modélisation!$B$21,Modélisation!$A$21,IF(C506&gt;=Modélisation!$B$20,Modélisation!$A$20,IF(C506&gt;=Modélisation!$B$19,Modélisation!$A$19,IF(C506&gt;=Modélisation!$B$18,Modélisation!$A$18,Modélisation!$A$17))))),IF(Modélisation!$B$10=7,IF(C506&gt;=Modélisation!$B$23,Modélisation!$A$23,IF(C506&gt;=Modélisation!$B$22,Modélisation!$A$22,IF(C506&gt;=Modélisation!$B$21,Modélisation!$A$21,IF(C506&gt;=Modélisation!$B$20,Modélisation!$A$20,IF(C506&gt;=Modélisation!$B$19,Modélisation!$A$19,IF(C506&gt;=Modélisation!$B$18,Modélisation!$A$18,Modélisation!$A$17))))))))))))</f>
        <v/>
      </c>
      <c r="F506" s="1" t="str">
        <f>IF(ISBLANK(C506),"",VLOOKUP(E506,Modélisation!$A$17:$H$23,8,FALSE))</f>
        <v/>
      </c>
      <c r="G506" s="4" t="str">
        <f>IF(ISBLANK(C506),"",IF(Modélisation!$B$3="Oui",IF(D506=Liste!$F$2,0%,VLOOKUP(D506,Modélisation!$A$69:$B$86,2,FALSE)),""))</f>
        <v/>
      </c>
      <c r="H506" s="1" t="str">
        <f>IF(ISBLANK(C506),"",IF(Modélisation!$B$3="Oui",F506*(1-G506),F506))</f>
        <v/>
      </c>
    </row>
    <row r="507" spans="1:8" x14ac:dyDescent="0.35">
      <c r="A507" s="2">
        <v>506</v>
      </c>
      <c r="B507" s="36"/>
      <c r="C507" s="39"/>
      <c r="D507" s="37"/>
      <c r="E507" s="1" t="str">
        <f>IF(ISBLANK(C507),"",IF(Modélisation!$B$10=3,IF(C507&gt;=Modélisation!$B$19,Modélisation!$A$19,IF(C507&gt;=Modélisation!$B$18,Modélisation!$A$18,Modélisation!$A$17)),IF(Modélisation!$B$10=4,IF(C507&gt;=Modélisation!$B$20,Modélisation!$A$20,IF(C507&gt;=Modélisation!$B$19,Modélisation!$A$19,IF(C507&gt;=Modélisation!$B$18,Modélisation!$A$18,Modélisation!$A$17))),IF(Modélisation!$B$10=5,IF(C507&gt;=Modélisation!$B$21,Modélisation!$A$21,IF(C507&gt;=Modélisation!$B$20,Modélisation!$A$20,IF(C507&gt;=Modélisation!$B$19,Modélisation!$A$19,IF(C507&gt;=Modélisation!$B$18,Modélisation!$A$18,Modélisation!$A$17)))),IF(Modélisation!$B$10=6,IF(C507&gt;=Modélisation!$B$22,Modélisation!$A$22,IF(C507&gt;=Modélisation!$B$21,Modélisation!$A$21,IF(C507&gt;=Modélisation!$B$20,Modélisation!$A$20,IF(C507&gt;=Modélisation!$B$19,Modélisation!$A$19,IF(C507&gt;=Modélisation!$B$18,Modélisation!$A$18,Modélisation!$A$17))))),IF(Modélisation!$B$10=7,IF(C507&gt;=Modélisation!$B$23,Modélisation!$A$23,IF(C507&gt;=Modélisation!$B$22,Modélisation!$A$22,IF(C507&gt;=Modélisation!$B$21,Modélisation!$A$21,IF(C507&gt;=Modélisation!$B$20,Modélisation!$A$20,IF(C507&gt;=Modélisation!$B$19,Modélisation!$A$19,IF(C507&gt;=Modélisation!$B$18,Modélisation!$A$18,Modélisation!$A$17))))))))))))</f>
        <v/>
      </c>
      <c r="F507" s="1" t="str">
        <f>IF(ISBLANK(C507),"",VLOOKUP(E507,Modélisation!$A$17:$H$23,8,FALSE))</f>
        <v/>
      </c>
      <c r="G507" s="4" t="str">
        <f>IF(ISBLANK(C507),"",IF(Modélisation!$B$3="Oui",IF(D507=Liste!$F$2,0%,VLOOKUP(D507,Modélisation!$A$69:$B$86,2,FALSE)),""))</f>
        <v/>
      </c>
      <c r="H507" s="1" t="str">
        <f>IF(ISBLANK(C507),"",IF(Modélisation!$B$3="Oui",F507*(1-G507),F507))</f>
        <v/>
      </c>
    </row>
    <row r="508" spans="1:8" x14ac:dyDescent="0.35">
      <c r="A508" s="2">
        <v>507</v>
      </c>
      <c r="B508" s="36"/>
      <c r="C508" s="39"/>
      <c r="D508" s="37"/>
      <c r="E508" s="1" t="str">
        <f>IF(ISBLANK(C508),"",IF(Modélisation!$B$10=3,IF(C508&gt;=Modélisation!$B$19,Modélisation!$A$19,IF(C508&gt;=Modélisation!$B$18,Modélisation!$A$18,Modélisation!$A$17)),IF(Modélisation!$B$10=4,IF(C508&gt;=Modélisation!$B$20,Modélisation!$A$20,IF(C508&gt;=Modélisation!$B$19,Modélisation!$A$19,IF(C508&gt;=Modélisation!$B$18,Modélisation!$A$18,Modélisation!$A$17))),IF(Modélisation!$B$10=5,IF(C508&gt;=Modélisation!$B$21,Modélisation!$A$21,IF(C508&gt;=Modélisation!$B$20,Modélisation!$A$20,IF(C508&gt;=Modélisation!$B$19,Modélisation!$A$19,IF(C508&gt;=Modélisation!$B$18,Modélisation!$A$18,Modélisation!$A$17)))),IF(Modélisation!$B$10=6,IF(C508&gt;=Modélisation!$B$22,Modélisation!$A$22,IF(C508&gt;=Modélisation!$B$21,Modélisation!$A$21,IF(C508&gt;=Modélisation!$B$20,Modélisation!$A$20,IF(C508&gt;=Modélisation!$B$19,Modélisation!$A$19,IF(C508&gt;=Modélisation!$B$18,Modélisation!$A$18,Modélisation!$A$17))))),IF(Modélisation!$B$10=7,IF(C508&gt;=Modélisation!$B$23,Modélisation!$A$23,IF(C508&gt;=Modélisation!$B$22,Modélisation!$A$22,IF(C508&gt;=Modélisation!$B$21,Modélisation!$A$21,IF(C508&gt;=Modélisation!$B$20,Modélisation!$A$20,IF(C508&gt;=Modélisation!$B$19,Modélisation!$A$19,IF(C508&gt;=Modélisation!$B$18,Modélisation!$A$18,Modélisation!$A$17))))))))))))</f>
        <v/>
      </c>
      <c r="F508" s="1" t="str">
        <f>IF(ISBLANK(C508),"",VLOOKUP(E508,Modélisation!$A$17:$H$23,8,FALSE))</f>
        <v/>
      </c>
      <c r="G508" s="4" t="str">
        <f>IF(ISBLANK(C508),"",IF(Modélisation!$B$3="Oui",IF(D508=Liste!$F$2,0%,VLOOKUP(D508,Modélisation!$A$69:$B$86,2,FALSE)),""))</f>
        <v/>
      </c>
      <c r="H508" s="1" t="str">
        <f>IF(ISBLANK(C508),"",IF(Modélisation!$B$3="Oui",F508*(1-G508),F508))</f>
        <v/>
      </c>
    </row>
    <row r="509" spans="1:8" x14ac:dyDescent="0.35">
      <c r="A509" s="2">
        <v>508</v>
      </c>
      <c r="B509" s="36"/>
      <c r="C509" s="39"/>
      <c r="D509" s="37"/>
      <c r="E509" s="1" t="str">
        <f>IF(ISBLANK(C509),"",IF(Modélisation!$B$10=3,IF(C509&gt;=Modélisation!$B$19,Modélisation!$A$19,IF(C509&gt;=Modélisation!$B$18,Modélisation!$A$18,Modélisation!$A$17)),IF(Modélisation!$B$10=4,IF(C509&gt;=Modélisation!$B$20,Modélisation!$A$20,IF(C509&gt;=Modélisation!$B$19,Modélisation!$A$19,IF(C509&gt;=Modélisation!$B$18,Modélisation!$A$18,Modélisation!$A$17))),IF(Modélisation!$B$10=5,IF(C509&gt;=Modélisation!$B$21,Modélisation!$A$21,IF(C509&gt;=Modélisation!$B$20,Modélisation!$A$20,IF(C509&gt;=Modélisation!$B$19,Modélisation!$A$19,IF(C509&gt;=Modélisation!$B$18,Modélisation!$A$18,Modélisation!$A$17)))),IF(Modélisation!$B$10=6,IF(C509&gt;=Modélisation!$B$22,Modélisation!$A$22,IF(C509&gt;=Modélisation!$B$21,Modélisation!$A$21,IF(C509&gt;=Modélisation!$B$20,Modélisation!$A$20,IF(C509&gt;=Modélisation!$B$19,Modélisation!$A$19,IF(C509&gt;=Modélisation!$B$18,Modélisation!$A$18,Modélisation!$A$17))))),IF(Modélisation!$B$10=7,IF(C509&gt;=Modélisation!$B$23,Modélisation!$A$23,IF(C509&gt;=Modélisation!$B$22,Modélisation!$A$22,IF(C509&gt;=Modélisation!$B$21,Modélisation!$A$21,IF(C509&gt;=Modélisation!$B$20,Modélisation!$A$20,IF(C509&gt;=Modélisation!$B$19,Modélisation!$A$19,IF(C509&gt;=Modélisation!$B$18,Modélisation!$A$18,Modélisation!$A$17))))))))))))</f>
        <v/>
      </c>
      <c r="F509" s="1" t="str">
        <f>IF(ISBLANK(C509),"",VLOOKUP(E509,Modélisation!$A$17:$H$23,8,FALSE))</f>
        <v/>
      </c>
      <c r="G509" s="4" t="str">
        <f>IF(ISBLANK(C509),"",IF(Modélisation!$B$3="Oui",IF(D509=Liste!$F$2,0%,VLOOKUP(D509,Modélisation!$A$69:$B$86,2,FALSE)),""))</f>
        <v/>
      </c>
      <c r="H509" s="1" t="str">
        <f>IF(ISBLANK(C509),"",IF(Modélisation!$B$3="Oui",F509*(1-G509),F509))</f>
        <v/>
      </c>
    </row>
    <row r="510" spans="1:8" x14ac:dyDescent="0.35">
      <c r="A510" s="2">
        <v>509</v>
      </c>
      <c r="B510" s="36"/>
      <c r="C510" s="39"/>
      <c r="D510" s="37"/>
      <c r="E510" s="1" t="str">
        <f>IF(ISBLANK(C510),"",IF(Modélisation!$B$10=3,IF(C510&gt;=Modélisation!$B$19,Modélisation!$A$19,IF(C510&gt;=Modélisation!$B$18,Modélisation!$A$18,Modélisation!$A$17)),IF(Modélisation!$B$10=4,IF(C510&gt;=Modélisation!$B$20,Modélisation!$A$20,IF(C510&gt;=Modélisation!$B$19,Modélisation!$A$19,IF(C510&gt;=Modélisation!$B$18,Modélisation!$A$18,Modélisation!$A$17))),IF(Modélisation!$B$10=5,IF(C510&gt;=Modélisation!$B$21,Modélisation!$A$21,IF(C510&gt;=Modélisation!$B$20,Modélisation!$A$20,IF(C510&gt;=Modélisation!$B$19,Modélisation!$A$19,IF(C510&gt;=Modélisation!$B$18,Modélisation!$A$18,Modélisation!$A$17)))),IF(Modélisation!$B$10=6,IF(C510&gt;=Modélisation!$B$22,Modélisation!$A$22,IF(C510&gt;=Modélisation!$B$21,Modélisation!$A$21,IF(C510&gt;=Modélisation!$B$20,Modélisation!$A$20,IF(C510&gt;=Modélisation!$B$19,Modélisation!$A$19,IF(C510&gt;=Modélisation!$B$18,Modélisation!$A$18,Modélisation!$A$17))))),IF(Modélisation!$B$10=7,IF(C510&gt;=Modélisation!$B$23,Modélisation!$A$23,IF(C510&gt;=Modélisation!$B$22,Modélisation!$A$22,IF(C510&gt;=Modélisation!$B$21,Modélisation!$A$21,IF(C510&gt;=Modélisation!$B$20,Modélisation!$A$20,IF(C510&gt;=Modélisation!$B$19,Modélisation!$A$19,IF(C510&gt;=Modélisation!$B$18,Modélisation!$A$18,Modélisation!$A$17))))))))))))</f>
        <v/>
      </c>
      <c r="F510" s="1" t="str">
        <f>IF(ISBLANK(C510),"",VLOOKUP(E510,Modélisation!$A$17:$H$23,8,FALSE))</f>
        <v/>
      </c>
      <c r="G510" s="4" t="str">
        <f>IF(ISBLANK(C510),"",IF(Modélisation!$B$3="Oui",IF(D510=Liste!$F$2,0%,VLOOKUP(D510,Modélisation!$A$69:$B$86,2,FALSE)),""))</f>
        <v/>
      </c>
      <c r="H510" s="1" t="str">
        <f>IF(ISBLANK(C510),"",IF(Modélisation!$B$3="Oui",F510*(1-G510),F510))</f>
        <v/>
      </c>
    </row>
    <row r="511" spans="1:8" x14ac:dyDescent="0.35">
      <c r="A511" s="2">
        <v>510</v>
      </c>
      <c r="B511" s="36"/>
      <c r="C511" s="39"/>
      <c r="D511" s="37"/>
      <c r="E511" s="1" t="str">
        <f>IF(ISBLANK(C511),"",IF(Modélisation!$B$10=3,IF(C511&gt;=Modélisation!$B$19,Modélisation!$A$19,IF(C511&gt;=Modélisation!$B$18,Modélisation!$A$18,Modélisation!$A$17)),IF(Modélisation!$B$10=4,IF(C511&gt;=Modélisation!$B$20,Modélisation!$A$20,IF(C511&gt;=Modélisation!$B$19,Modélisation!$A$19,IF(C511&gt;=Modélisation!$B$18,Modélisation!$A$18,Modélisation!$A$17))),IF(Modélisation!$B$10=5,IF(C511&gt;=Modélisation!$B$21,Modélisation!$A$21,IF(C511&gt;=Modélisation!$B$20,Modélisation!$A$20,IF(C511&gt;=Modélisation!$B$19,Modélisation!$A$19,IF(C511&gt;=Modélisation!$B$18,Modélisation!$A$18,Modélisation!$A$17)))),IF(Modélisation!$B$10=6,IF(C511&gt;=Modélisation!$B$22,Modélisation!$A$22,IF(C511&gt;=Modélisation!$B$21,Modélisation!$A$21,IF(C511&gt;=Modélisation!$B$20,Modélisation!$A$20,IF(C511&gt;=Modélisation!$B$19,Modélisation!$A$19,IF(C511&gt;=Modélisation!$B$18,Modélisation!$A$18,Modélisation!$A$17))))),IF(Modélisation!$B$10=7,IF(C511&gt;=Modélisation!$B$23,Modélisation!$A$23,IF(C511&gt;=Modélisation!$B$22,Modélisation!$A$22,IF(C511&gt;=Modélisation!$B$21,Modélisation!$A$21,IF(C511&gt;=Modélisation!$B$20,Modélisation!$A$20,IF(C511&gt;=Modélisation!$B$19,Modélisation!$A$19,IF(C511&gt;=Modélisation!$B$18,Modélisation!$A$18,Modélisation!$A$17))))))))))))</f>
        <v/>
      </c>
      <c r="F511" s="1" t="str">
        <f>IF(ISBLANK(C511),"",VLOOKUP(E511,Modélisation!$A$17:$H$23,8,FALSE))</f>
        <v/>
      </c>
      <c r="G511" s="4" t="str">
        <f>IF(ISBLANK(C511),"",IF(Modélisation!$B$3="Oui",IF(D511=Liste!$F$2,0%,VLOOKUP(D511,Modélisation!$A$69:$B$86,2,FALSE)),""))</f>
        <v/>
      </c>
      <c r="H511" s="1" t="str">
        <f>IF(ISBLANK(C511),"",IF(Modélisation!$B$3="Oui",F511*(1-G511),F511))</f>
        <v/>
      </c>
    </row>
    <row r="512" spans="1:8" x14ac:dyDescent="0.35">
      <c r="A512" s="2">
        <v>511</v>
      </c>
      <c r="B512" s="36"/>
      <c r="C512" s="39"/>
      <c r="D512" s="37"/>
      <c r="E512" s="1" t="str">
        <f>IF(ISBLANK(C512),"",IF(Modélisation!$B$10=3,IF(C512&gt;=Modélisation!$B$19,Modélisation!$A$19,IF(C512&gt;=Modélisation!$B$18,Modélisation!$A$18,Modélisation!$A$17)),IF(Modélisation!$B$10=4,IF(C512&gt;=Modélisation!$B$20,Modélisation!$A$20,IF(C512&gt;=Modélisation!$B$19,Modélisation!$A$19,IF(C512&gt;=Modélisation!$B$18,Modélisation!$A$18,Modélisation!$A$17))),IF(Modélisation!$B$10=5,IF(C512&gt;=Modélisation!$B$21,Modélisation!$A$21,IF(C512&gt;=Modélisation!$B$20,Modélisation!$A$20,IF(C512&gt;=Modélisation!$B$19,Modélisation!$A$19,IF(C512&gt;=Modélisation!$B$18,Modélisation!$A$18,Modélisation!$A$17)))),IF(Modélisation!$B$10=6,IF(C512&gt;=Modélisation!$B$22,Modélisation!$A$22,IF(C512&gt;=Modélisation!$B$21,Modélisation!$A$21,IF(C512&gt;=Modélisation!$B$20,Modélisation!$A$20,IF(C512&gt;=Modélisation!$B$19,Modélisation!$A$19,IF(C512&gt;=Modélisation!$B$18,Modélisation!$A$18,Modélisation!$A$17))))),IF(Modélisation!$B$10=7,IF(C512&gt;=Modélisation!$B$23,Modélisation!$A$23,IF(C512&gt;=Modélisation!$B$22,Modélisation!$A$22,IF(C512&gt;=Modélisation!$B$21,Modélisation!$A$21,IF(C512&gt;=Modélisation!$B$20,Modélisation!$A$20,IF(C512&gt;=Modélisation!$B$19,Modélisation!$A$19,IF(C512&gt;=Modélisation!$B$18,Modélisation!$A$18,Modélisation!$A$17))))))))))))</f>
        <v/>
      </c>
      <c r="F512" s="1" t="str">
        <f>IF(ISBLANK(C512),"",VLOOKUP(E512,Modélisation!$A$17:$H$23,8,FALSE))</f>
        <v/>
      </c>
      <c r="G512" s="4" t="str">
        <f>IF(ISBLANK(C512),"",IF(Modélisation!$B$3="Oui",IF(D512=Liste!$F$2,0%,VLOOKUP(D512,Modélisation!$A$69:$B$86,2,FALSE)),""))</f>
        <v/>
      </c>
      <c r="H512" s="1" t="str">
        <f>IF(ISBLANK(C512),"",IF(Modélisation!$B$3="Oui",F512*(1-G512),F512))</f>
        <v/>
      </c>
    </row>
    <row r="513" spans="1:8" x14ac:dyDescent="0.35">
      <c r="A513" s="2">
        <v>512</v>
      </c>
      <c r="B513" s="36"/>
      <c r="C513" s="39"/>
      <c r="D513" s="37"/>
      <c r="E513" s="1" t="str">
        <f>IF(ISBLANK(C513),"",IF(Modélisation!$B$10=3,IF(C513&gt;=Modélisation!$B$19,Modélisation!$A$19,IF(C513&gt;=Modélisation!$B$18,Modélisation!$A$18,Modélisation!$A$17)),IF(Modélisation!$B$10=4,IF(C513&gt;=Modélisation!$B$20,Modélisation!$A$20,IF(C513&gt;=Modélisation!$B$19,Modélisation!$A$19,IF(C513&gt;=Modélisation!$B$18,Modélisation!$A$18,Modélisation!$A$17))),IF(Modélisation!$B$10=5,IF(C513&gt;=Modélisation!$B$21,Modélisation!$A$21,IF(C513&gt;=Modélisation!$B$20,Modélisation!$A$20,IF(C513&gt;=Modélisation!$B$19,Modélisation!$A$19,IF(C513&gt;=Modélisation!$B$18,Modélisation!$A$18,Modélisation!$A$17)))),IF(Modélisation!$B$10=6,IF(C513&gt;=Modélisation!$B$22,Modélisation!$A$22,IF(C513&gt;=Modélisation!$B$21,Modélisation!$A$21,IF(C513&gt;=Modélisation!$B$20,Modélisation!$A$20,IF(C513&gt;=Modélisation!$B$19,Modélisation!$A$19,IF(C513&gt;=Modélisation!$B$18,Modélisation!$A$18,Modélisation!$A$17))))),IF(Modélisation!$B$10=7,IF(C513&gt;=Modélisation!$B$23,Modélisation!$A$23,IF(C513&gt;=Modélisation!$B$22,Modélisation!$A$22,IF(C513&gt;=Modélisation!$B$21,Modélisation!$A$21,IF(C513&gt;=Modélisation!$B$20,Modélisation!$A$20,IF(C513&gt;=Modélisation!$B$19,Modélisation!$A$19,IF(C513&gt;=Modélisation!$B$18,Modélisation!$A$18,Modélisation!$A$17))))))))))))</f>
        <v/>
      </c>
      <c r="F513" s="1" t="str">
        <f>IF(ISBLANK(C513),"",VLOOKUP(E513,Modélisation!$A$17:$H$23,8,FALSE))</f>
        <v/>
      </c>
      <c r="G513" s="4" t="str">
        <f>IF(ISBLANK(C513),"",IF(Modélisation!$B$3="Oui",IF(D513=Liste!$F$2,0%,VLOOKUP(D513,Modélisation!$A$69:$B$86,2,FALSE)),""))</f>
        <v/>
      </c>
      <c r="H513" s="1" t="str">
        <f>IF(ISBLANK(C513),"",IF(Modélisation!$B$3="Oui",F513*(1-G513),F513))</f>
        <v/>
      </c>
    </row>
    <row r="514" spans="1:8" x14ac:dyDescent="0.35">
      <c r="A514" s="2">
        <v>513</v>
      </c>
      <c r="B514" s="36"/>
      <c r="C514" s="39"/>
      <c r="D514" s="37"/>
      <c r="E514" s="1" t="str">
        <f>IF(ISBLANK(C514),"",IF(Modélisation!$B$10=3,IF(C514&gt;=Modélisation!$B$19,Modélisation!$A$19,IF(C514&gt;=Modélisation!$B$18,Modélisation!$A$18,Modélisation!$A$17)),IF(Modélisation!$B$10=4,IF(C514&gt;=Modélisation!$B$20,Modélisation!$A$20,IF(C514&gt;=Modélisation!$B$19,Modélisation!$A$19,IF(C514&gt;=Modélisation!$B$18,Modélisation!$A$18,Modélisation!$A$17))),IF(Modélisation!$B$10=5,IF(C514&gt;=Modélisation!$B$21,Modélisation!$A$21,IF(C514&gt;=Modélisation!$B$20,Modélisation!$A$20,IF(C514&gt;=Modélisation!$B$19,Modélisation!$A$19,IF(C514&gt;=Modélisation!$B$18,Modélisation!$A$18,Modélisation!$A$17)))),IF(Modélisation!$B$10=6,IF(C514&gt;=Modélisation!$B$22,Modélisation!$A$22,IF(C514&gt;=Modélisation!$B$21,Modélisation!$A$21,IF(C514&gt;=Modélisation!$B$20,Modélisation!$A$20,IF(C514&gt;=Modélisation!$B$19,Modélisation!$A$19,IF(C514&gt;=Modélisation!$B$18,Modélisation!$A$18,Modélisation!$A$17))))),IF(Modélisation!$B$10=7,IF(C514&gt;=Modélisation!$B$23,Modélisation!$A$23,IF(C514&gt;=Modélisation!$B$22,Modélisation!$A$22,IF(C514&gt;=Modélisation!$B$21,Modélisation!$A$21,IF(C514&gt;=Modélisation!$B$20,Modélisation!$A$20,IF(C514&gt;=Modélisation!$B$19,Modélisation!$A$19,IF(C514&gt;=Modélisation!$B$18,Modélisation!$A$18,Modélisation!$A$17))))))))))))</f>
        <v/>
      </c>
      <c r="F514" s="1" t="str">
        <f>IF(ISBLANK(C514),"",VLOOKUP(E514,Modélisation!$A$17:$H$23,8,FALSE))</f>
        <v/>
      </c>
      <c r="G514" s="4" t="str">
        <f>IF(ISBLANK(C514),"",IF(Modélisation!$B$3="Oui",IF(D514=Liste!$F$2,0%,VLOOKUP(D514,Modélisation!$A$69:$B$86,2,FALSE)),""))</f>
        <v/>
      </c>
      <c r="H514" s="1" t="str">
        <f>IF(ISBLANK(C514),"",IF(Modélisation!$B$3="Oui",F514*(1-G514),F514))</f>
        <v/>
      </c>
    </row>
    <row r="515" spans="1:8" x14ac:dyDescent="0.35">
      <c r="A515" s="2">
        <v>514</v>
      </c>
      <c r="B515" s="36"/>
      <c r="C515" s="39"/>
      <c r="D515" s="37"/>
      <c r="E515" s="1" t="str">
        <f>IF(ISBLANK(C515),"",IF(Modélisation!$B$10=3,IF(C515&gt;=Modélisation!$B$19,Modélisation!$A$19,IF(C515&gt;=Modélisation!$B$18,Modélisation!$A$18,Modélisation!$A$17)),IF(Modélisation!$B$10=4,IF(C515&gt;=Modélisation!$B$20,Modélisation!$A$20,IF(C515&gt;=Modélisation!$B$19,Modélisation!$A$19,IF(C515&gt;=Modélisation!$B$18,Modélisation!$A$18,Modélisation!$A$17))),IF(Modélisation!$B$10=5,IF(C515&gt;=Modélisation!$B$21,Modélisation!$A$21,IF(C515&gt;=Modélisation!$B$20,Modélisation!$A$20,IF(C515&gt;=Modélisation!$B$19,Modélisation!$A$19,IF(C515&gt;=Modélisation!$B$18,Modélisation!$A$18,Modélisation!$A$17)))),IF(Modélisation!$B$10=6,IF(C515&gt;=Modélisation!$B$22,Modélisation!$A$22,IF(C515&gt;=Modélisation!$B$21,Modélisation!$A$21,IF(C515&gt;=Modélisation!$B$20,Modélisation!$A$20,IF(C515&gt;=Modélisation!$B$19,Modélisation!$A$19,IF(C515&gt;=Modélisation!$B$18,Modélisation!$A$18,Modélisation!$A$17))))),IF(Modélisation!$B$10=7,IF(C515&gt;=Modélisation!$B$23,Modélisation!$A$23,IF(C515&gt;=Modélisation!$B$22,Modélisation!$A$22,IF(C515&gt;=Modélisation!$B$21,Modélisation!$A$21,IF(C515&gt;=Modélisation!$B$20,Modélisation!$A$20,IF(C515&gt;=Modélisation!$B$19,Modélisation!$A$19,IF(C515&gt;=Modélisation!$B$18,Modélisation!$A$18,Modélisation!$A$17))))))))))))</f>
        <v/>
      </c>
      <c r="F515" s="1" t="str">
        <f>IF(ISBLANK(C515),"",VLOOKUP(E515,Modélisation!$A$17:$H$23,8,FALSE))</f>
        <v/>
      </c>
      <c r="G515" s="4" t="str">
        <f>IF(ISBLANK(C515),"",IF(Modélisation!$B$3="Oui",IF(D515=Liste!$F$2,0%,VLOOKUP(D515,Modélisation!$A$69:$B$86,2,FALSE)),""))</f>
        <v/>
      </c>
      <c r="H515" s="1" t="str">
        <f>IF(ISBLANK(C515),"",IF(Modélisation!$B$3="Oui",F515*(1-G515),F515))</f>
        <v/>
      </c>
    </row>
    <row r="516" spans="1:8" x14ac:dyDescent="0.35">
      <c r="A516" s="2">
        <v>515</v>
      </c>
      <c r="B516" s="36"/>
      <c r="C516" s="39"/>
      <c r="D516" s="37"/>
      <c r="E516" s="1" t="str">
        <f>IF(ISBLANK(C516),"",IF(Modélisation!$B$10=3,IF(C516&gt;=Modélisation!$B$19,Modélisation!$A$19,IF(C516&gt;=Modélisation!$B$18,Modélisation!$A$18,Modélisation!$A$17)),IF(Modélisation!$B$10=4,IF(C516&gt;=Modélisation!$B$20,Modélisation!$A$20,IF(C516&gt;=Modélisation!$B$19,Modélisation!$A$19,IF(C516&gt;=Modélisation!$B$18,Modélisation!$A$18,Modélisation!$A$17))),IF(Modélisation!$B$10=5,IF(C516&gt;=Modélisation!$B$21,Modélisation!$A$21,IF(C516&gt;=Modélisation!$B$20,Modélisation!$A$20,IF(C516&gt;=Modélisation!$B$19,Modélisation!$A$19,IF(C516&gt;=Modélisation!$B$18,Modélisation!$A$18,Modélisation!$A$17)))),IF(Modélisation!$B$10=6,IF(C516&gt;=Modélisation!$B$22,Modélisation!$A$22,IF(C516&gt;=Modélisation!$B$21,Modélisation!$A$21,IF(C516&gt;=Modélisation!$B$20,Modélisation!$A$20,IF(C516&gt;=Modélisation!$B$19,Modélisation!$A$19,IF(C516&gt;=Modélisation!$B$18,Modélisation!$A$18,Modélisation!$A$17))))),IF(Modélisation!$B$10=7,IF(C516&gt;=Modélisation!$B$23,Modélisation!$A$23,IF(C516&gt;=Modélisation!$B$22,Modélisation!$A$22,IF(C516&gt;=Modélisation!$B$21,Modélisation!$A$21,IF(C516&gt;=Modélisation!$B$20,Modélisation!$A$20,IF(C516&gt;=Modélisation!$B$19,Modélisation!$A$19,IF(C516&gt;=Modélisation!$B$18,Modélisation!$A$18,Modélisation!$A$17))))))))))))</f>
        <v/>
      </c>
      <c r="F516" s="1" t="str">
        <f>IF(ISBLANK(C516),"",VLOOKUP(E516,Modélisation!$A$17:$H$23,8,FALSE))</f>
        <v/>
      </c>
      <c r="G516" s="4" t="str">
        <f>IF(ISBLANK(C516),"",IF(Modélisation!$B$3="Oui",IF(D516=Liste!$F$2,0%,VLOOKUP(D516,Modélisation!$A$69:$B$86,2,FALSE)),""))</f>
        <v/>
      </c>
      <c r="H516" s="1" t="str">
        <f>IF(ISBLANK(C516),"",IF(Modélisation!$B$3="Oui",F516*(1-G516),F516))</f>
        <v/>
      </c>
    </row>
    <row r="517" spans="1:8" x14ac:dyDescent="0.35">
      <c r="A517" s="2">
        <v>516</v>
      </c>
      <c r="B517" s="36"/>
      <c r="C517" s="39"/>
      <c r="D517" s="37"/>
      <c r="E517" s="1" t="str">
        <f>IF(ISBLANK(C517),"",IF(Modélisation!$B$10=3,IF(C517&gt;=Modélisation!$B$19,Modélisation!$A$19,IF(C517&gt;=Modélisation!$B$18,Modélisation!$A$18,Modélisation!$A$17)),IF(Modélisation!$B$10=4,IF(C517&gt;=Modélisation!$B$20,Modélisation!$A$20,IF(C517&gt;=Modélisation!$B$19,Modélisation!$A$19,IF(C517&gt;=Modélisation!$B$18,Modélisation!$A$18,Modélisation!$A$17))),IF(Modélisation!$B$10=5,IF(C517&gt;=Modélisation!$B$21,Modélisation!$A$21,IF(C517&gt;=Modélisation!$B$20,Modélisation!$A$20,IF(C517&gt;=Modélisation!$B$19,Modélisation!$A$19,IF(C517&gt;=Modélisation!$B$18,Modélisation!$A$18,Modélisation!$A$17)))),IF(Modélisation!$B$10=6,IF(C517&gt;=Modélisation!$B$22,Modélisation!$A$22,IF(C517&gt;=Modélisation!$B$21,Modélisation!$A$21,IF(C517&gt;=Modélisation!$B$20,Modélisation!$A$20,IF(C517&gt;=Modélisation!$B$19,Modélisation!$A$19,IF(C517&gt;=Modélisation!$B$18,Modélisation!$A$18,Modélisation!$A$17))))),IF(Modélisation!$B$10=7,IF(C517&gt;=Modélisation!$B$23,Modélisation!$A$23,IF(C517&gt;=Modélisation!$B$22,Modélisation!$A$22,IF(C517&gt;=Modélisation!$B$21,Modélisation!$A$21,IF(C517&gt;=Modélisation!$B$20,Modélisation!$A$20,IF(C517&gt;=Modélisation!$B$19,Modélisation!$A$19,IF(C517&gt;=Modélisation!$B$18,Modélisation!$A$18,Modélisation!$A$17))))))))))))</f>
        <v/>
      </c>
      <c r="F517" s="1" t="str">
        <f>IF(ISBLANK(C517),"",VLOOKUP(E517,Modélisation!$A$17:$H$23,8,FALSE))</f>
        <v/>
      </c>
      <c r="G517" s="4" t="str">
        <f>IF(ISBLANK(C517),"",IF(Modélisation!$B$3="Oui",IF(D517=Liste!$F$2,0%,VLOOKUP(D517,Modélisation!$A$69:$B$86,2,FALSE)),""))</f>
        <v/>
      </c>
      <c r="H517" s="1" t="str">
        <f>IF(ISBLANK(C517),"",IF(Modélisation!$B$3="Oui",F517*(1-G517),F517))</f>
        <v/>
      </c>
    </row>
    <row r="518" spans="1:8" x14ac:dyDescent="0.35">
      <c r="A518" s="2">
        <v>517</v>
      </c>
      <c r="B518" s="36"/>
      <c r="C518" s="39"/>
      <c r="D518" s="37"/>
      <c r="E518" s="1" t="str">
        <f>IF(ISBLANK(C518),"",IF(Modélisation!$B$10=3,IF(C518&gt;=Modélisation!$B$19,Modélisation!$A$19,IF(C518&gt;=Modélisation!$B$18,Modélisation!$A$18,Modélisation!$A$17)),IF(Modélisation!$B$10=4,IF(C518&gt;=Modélisation!$B$20,Modélisation!$A$20,IF(C518&gt;=Modélisation!$B$19,Modélisation!$A$19,IF(C518&gt;=Modélisation!$B$18,Modélisation!$A$18,Modélisation!$A$17))),IF(Modélisation!$B$10=5,IF(C518&gt;=Modélisation!$B$21,Modélisation!$A$21,IF(C518&gt;=Modélisation!$B$20,Modélisation!$A$20,IF(C518&gt;=Modélisation!$B$19,Modélisation!$A$19,IF(C518&gt;=Modélisation!$B$18,Modélisation!$A$18,Modélisation!$A$17)))),IF(Modélisation!$B$10=6,IF(C518&gt;=Modélisation!$B$22,Modélisation!$A$22,IF(C518&gt;=Modélisation!$B$21,Modélisation!$A$21,IF(C518&gt;=Modélisation!$B$20,Modélisation!$A$20,IF(C518&gt;=Modélisation!$B$19,Modélisation!$A$19,IF(C518&gt;=Modélisation!$B$18,Modélisation!$A$18,Modélisation!$A$17))))),IF(Modélisation!$B$10=7,IF(C518&gt;=Modélisation!$B$23,Modélisation!$A$23,IF(C518&gt;=Modélisation!$B$22,Modélisation!$A$22,IF(C518&gt;=Modélisation!$B$21,Modélisation!$A$21,IF(C518&gt;=Modélisation!$B$20,Modélisation!$A$20,IF(C518&gt;=Modélisation!$B$19,Modélisation!$A$19,IF(C518&gt;=Modélisation!$B$18,Modélisation!$A$18,Modélisation!$A$17))))))))))))</f>
        <v/>
      </c>
      <c r="F518" s="1" t="str">
        <f>IF(ISBLANK(C518),"",VLOOKUP(E518,Modélisation!$A$17:$H$23,8,FALSE))</f>
        <v/>
      </c>
      <c r="G518" s="4" t="str">
        <f>IF(ISBLANK(C518),"",IF(Modélisation!$B$3="Oui",IF(D518=Liste!$F$2,0%,VLOOKUP(D518,Modélisation!$A$69:$B$86,2,FALSE)),""))</f>
        <v/>
      </c>
      <c r="H518" s="1" t="str">
        <f>IF(ISBLANK(C518),"",IF(Modélisation!$B$3="Oui",F518*(1-G518),F518))</f>
        <v/>
      </c>
    </row>
    <row r="519" spans="1:8" x14ac:dyDescent="0.35">
      <c r="A519" s="2">
        <v>518</v>
      </c>
      <c r="B519" s="36"/>
      <c r="C519" s="39"/>
      <c r="D519" s="37"/>
      <c r="E519" s="1" t="str">
        <f>IF(ISBLANK(C519),"",IF(Modélisation!$B$10=3,IF(C519&gt;=Modélisation!$B$19,Modélisation!$A$19,IF(C519&gt;=Modélisation!$B$18,Modélisation!$A$18,Modélisation!$A$17)),IF(Modélisation!$B$10=4,IF(C519&gt;=Modélisation!$B$20,Modélisation!$A$20,IF(C519&gt;=Modélisation!$B$19,Modélisation!$A$19,IF(C519&gt;=Modélisation!$B$18,Modélisation!$A$18,Modélisation!$A$17))),IF(Modélisation!$B$10=5,IF(C519&gt;=Modélisation!$B$21,Modélisation!$A$21,IF(C519&gt;=Modélisation!$B$20,Modélisation!$A$20,IF(C519&gt;=Modélisation!$B$19,Modélisation!$A$19,IF(C519&gt;=Modélisation!$B$18,Modélisation!$A$18,Modélisation!$A$17)))),IF(Modélisation!$B$10=6,IF(C519&gt;=Modélisation!$B$22,Modélisation!$A$22,IF(C519&gt;=Modélisation!$B$21,Modélisation!$A$21,IF(C519&gt;=Modélisation!$B$20,Modélisation!$A$20,IF(C519&gt;=Modélisation!$B$19,Modélisation!$A$19,IF(C519&gt;=Modélisation!$B$18,Modélisation!$A$18,Modélisation!$A$17))))),IF(Modélisation!$B$10=7,IF(C519&gt;=Modélisation!$B$23,Modélisation!$A$23,IF(C519&gt;=Modélisation!$B$22,Modélisation!$A$22,IF(C519&gt;=Modélisation!$B$21,Modélisation!$A$21,IF(C519&gt;=Modélisation!$B$20,Modélisation!$A$20,IF(C519&gt;=Modélisation!$B$19,Modélisation!$A$19,IF(C519&gt;=Modélisation!$B$18,Modélisation!$A$18,Modélisation!$A$17))))))))))))</f>
        <v/>
      </c>
      <c r="F519" s="1" t="str">
        <f>IF(ISBLANK(C519),"",VLOOKUP(E519,Modélisation!$A$17:$H$23,8,FALSE))</f>
        <v/>
      </c>
      <c r="G519" s="4" t="str">
        <f>IF(ISBLANK(C519),"",IF(Modélisation!$B$3="Oui",IF(D519=Liste!$F$2,0%,VLOOKUP(D519,Modélisation!$A$69:$B$86,2,FALSE)),""))</f>
        <v/>
      </c>
      <c r="H519" s="1" t="str">
        <f>IF(ISBLANK(C519),"",IF(Modélisation!$B$3="Oui",F519*(1-G519),F519))</f>
        <v/>
      </c>
    </row>
    <row r="520" spans="1:8" x14ac:dyDescent="0.35">
      <c r="A520" s="2">
        <v>519</v>
      </c>
      <c r="B520" s="36"/>
      <c r="C520" s="39"/>
      <c r="D520" s="37"/>
      <c r="E520" s="1" t="str">
        <f>IF(ISBLANK(C520),"",IF(Modélisation!$B$10=3,IF(C520&gt;=Modélisation!$B$19,Modélisation!$A$19,IF(C520&gt;=Modélisation!$B$18,Modélisation!$A$18,Modélisation!$A$17)),IF(Modélisation!$B$10=4,IF(C520&gt;=Modélisation!$B$20,Modélisation!$A$20,IF(C520&gt;=Modélisation!$B$19,Modélisation!$A$19,IF(C520&gt;=Modélisation!$B$18,Modélisation!$A$18,Modélisation!$A$17))),IF(Modélisation!$B$10=5,IF(C520&gt;=Modélisation!$B$21,Modélisation!$A$21,IF(C520&gt;=Modélisation!$B$20,Modélisation!$A$20,IF(C520&gt;=Modélisation!$B$19,Modélisation!$A$19,IF(C520&gt;=Modélisation!$B$18,Modélisation!$A$18,Modélisation!$A$17)))),IF(Modélisation!$B$10=6,IF(C520&gt;=Modélisation!$B$22,Modélisation!$A$22,IF(C520&gt;=Modélisation!$B$21,Modélisation!$A$21,IF(C520&gt;=Modélisation!$B$20,Modélisation!$A$20,IF(C520&gt;=Modélisation!$B$19,Modélisation!$A$19,IF(C520&gt;=Modélisation!$B$18,Modélisation!$A$18,Modélisation!$A$17))))),IF(Modélisation!$B$10=7,IF(C520&gt;=Modélisation!$B$23,Modélisation!$A$23,IF(C520&gt;=Modélisation!$B$22,Modélisation!$A$22,IF(C520&gt;=Modélisation!$B$21,Modélisation!$A$21,IF(C520&gt;=Modélisation!$B$20,Modélisation!$A$20,IF(C520&gt;=Modélisation!$B$19,Modélisation!$A$19,IF(C520&gt;=Modélisation!$B$18,Modélisation!$A$18,Modélisation!$A$17))))))))))))</f>
        <v/>
      </c>
      <c r="F520" s="1" t="str">
        <f>IF(ISBLANK(C520),"",VLOOKUP(E520,Modélisation!$A$17:$H$23,8,FALSE))</f>
        <v/>
      </c>
      <c r="G520" s="4" t="str">
        <f>IF(ISBLANK(C520),"",IF(Modélisation!$B$3="Oui",IF(D520=Liste!$F$2,0%,VLOOKUP(D520,Modélisation!$A$69:$B$86,2,FALSE)),""))</f>
        <v/>
      </c>
      <c r="H520" s="1" t="str">
        <f>IF(ISBLANK(C520),"",IF(Modélisation!$B$3="Oui",F520*(1-G520),F520))</f>
        <v/>
      </c>
    </row>
    <row r="521" spans="1:8" x14ac:dyDescent="0.35">
      <c r="A521" s="2">
        <v>520</v>
      </c>
      <c r="B521" s="36"/>
      <c r="C521" s="39"/>
      <c r="D521" s="37"/>
      <c r="E521" s="1" t="str">
        <f>IF(ISBLANK(C521),"",IF(Modélisation!$B$10=3,IF(C521&gt;=Modélisation!$B$19,Modélisation!$A$19,IF(C521&gt;=Modélisation!$B$18,Modélisation!$A$18,Modélisation!$A$17)),IF(Modélisation!$B$10=4,IF(C521&gt;=Modélisation!$B$20,Modélisation!$A$20,IF(C521&gt;=Modélisation!$B$19,Modélisation!$A$19,IF(C521&gt;=Modélisation!$B$18,Modélisation!$A$18,Modélisation!$A$17))),IF(Modélisation!$B$10=5,IF(C521&gt;=Modélisation!$B$21,Modélisation!$A$21,IF(C521&gt;=Modélisation!$B$20,Modélisation!$A$20,IF(C521&gt;=Modélisation!$B$19,Modélisation!$A$19,IF(C521&gt;=Modélisation!$B$18,Modélisation!$A$18,Modélisation!$A$17)))),IF(Modélisation!$B$10=6,IF(C521&gt;=Modélisation!$B$22,Modélisation!$A$22,IF(C521&gt;=Modélisation!$B$21,Modélisation!$A$21,IF(C521&gt;=Modélisation!$B$20,Modélisation!$A$20,IF(C521&gt;=Modélisation!$B$19,Modélisation!$A$19,IF(C521&gt;=Modélisation!$B$18,Modélisation!$A$18,Modélisation!$A$17))))),IF(Modélisation!$B$10=7,IF(C521&gt;=Modélisation!$B$23,Modélisation!$A$23,IF(C521&gt;=Modélisation!$B$22,Modélisation!$A$22,IF(C521&gt;=Modélisation!$B$21,Modélisation!$A$21,IF(C521&gt;=Modélisation!$B$20,Modélisation!$A$20,IF(C521&gt;=Modélisation!$B$19,Modélisation!$A$19,IF(C521&gt;=Modélisation!$B$18,Modélisation!$A$18,Modélisation!$A$17))))))))))))</f>
        <v/>
      </c>
      <c r="F521" s="1" t="str">
        <f>IF(ISBLANK(C521),"",VLOOKUP(E521,Modélisation!$A$17:$H$23,8,FALSE))</f>
        <v/>
      </c>
      <c r="G521" s="4" t="str">
        <f>IF(ISBLANK(C521),"",IF(Modélisation!$B$3="Oui",IF(D521=Liste!$F$2,0%,VLOOKUP(D521,Modélisation!$A$69:$B$86,2,FALSE)),""))</f>
        <v/>
      </c>
      <c r="H521" s="1" t="str">
        <f>IF(ISBLANK(C521),"",IF(Modélisation!$B$3="Oui",F521*(1-G521),F521))</f>
        <v/>
      </c>
    </row>
    <row r="522" spans="1:8" x14ac:dyDescent="0.35">
      <c r="A522" s="2">
        <v>521</v>
      </c>
      <c r="B522" s="36"/>
      <c r="C522" s="39"/>
      <c r="D522" s="37"/>
      <c r="E522" s="1" t="str">
        <f>IF(ISBLANK(C522),"",IF(Modélisation!$B$10=3,IF(C522&gt;=Modélisation!$B$19,Modélisation!$A$19,IF(C522&gt;=Modélisation!$B$18,Modélisation!$A$18,Modélisation!$A$17)),IF(Modélisation!$B$10=4,IF(C522&gt;=Modélisation!$B$20,Modélisation!$A$20,IF(C522&gt;=Modélisation!$B$19,Modélisation!$A$19,IF(C522&gt;=Modélisation!$B$18,Modélisation!$A$18,Modélisation!$A$17))),IF(Modélisation!$B$10=5,IF(C522&gt;=Modélisation!$B$21,Modélisation!$A$21,IF(C522&gt;=Modélisation!$B$20,Modélisation!$A$20,IF(C522&gt;=Modélisation!$B$19,Modélisation!$A$19,IF(C522&gt;=Modélisation!$B$18,Modélisation!$A$18,Modélisation!$A$17)))),IF(Modélisation!$B$10=6,IF(C522&gt;=Modélisation!$B$22,Modélisation!$A$22,IF(C522&gt;=Modélisation!$B$21,Modélisation!$A$21,IF(C522&gt;=Modélisation!$B$20,Modélisation!$A$20,IF(C522&gt;=Modélisation!$B$19,Modélisation!$A$19,IF(C522&gt;=Modélisation!$B$18,Modélisation!$A$18,Modélisation!$A$17))))),IF(Modélisation!$B$10=7,IF(C522&gt;=Modélisation!$B$23,Modélisation!$A$23,IF(C522&gt;=Modélisation!$B$22,Modélisation!$A$22,IF(C522&gt;=Modélisation!$B$21,Modélisation!$A$21,IF(C522&gt;=Modélisation!$B$20,Modélisation!$A$20,IF(C522&gt;=Modélisation!$B$19,Modélisation!$A$19,IF(C522&gt;=Modélisation!$B$18,Modélisation!$A$18,Modélisation!$A$17))))))))))))</f>
        <v/>
      </c>
      <c r="F522" s="1" t="str">
        <f>IF(ISBLANK(C522),"",VLOOKUP(E522,Modélisation!$A$17:$H$23,8,FALSE))</f>
        <v/>
      </c>
      <c r="G522" s="4" t="str">
        <f>IF(ISBLANK(C522),"",IF(Modélisation!$B$3="Oui",IF(D522=Liste!$F$2,0%,VLOOKUP(D522,Modélisation!$A$69:$B$86,2,FALSE)),""))</f>
        <v/>
      </c>
      <c r="H522" s="1" t="str">
        <f>IF(ISBLANK(C522),"",IF(Modélisation!$B$3="Oui",F522*(1-G522),F522))</f>
        <v/>
      </c>
    </row>
    <row r="523" spans="1:8" x14ac:dyDescent="0.35">
      <c r="A523" s="2">
        <v>522</v>
      </c>
      <c r="B523" s="36"/>
      <c r="C523" s="39"/>
      <c r="D523" s="37"/>
      <c r="E523" s="1" t="str">
        <f>IF(ISBLANK(C523),"",IF(Modélisation!$B$10=3,IF(C523&gt;=Modélisation!$B$19,Modélisation!$A$19,IF(C523&gt;=Modélisation!$B$18,Modélisation!$A$18,Modélisation!$A$17)),IF(Modélisation!$B$10=4,IF(C523&gt;=Modélisation!$B$20,Modélisation!$A$20,IF(C523&gt;=Modélisation!$B$19,Modélisation!$A$19,IF(C523&gt;=Modélisation!$B$18,Modélisation!$A$18,Modélisation!$A$17))),IF(Modélisation!$B$10=5,IF(C523&gt;=Modélisation!$B$21,Modélisation!$A$21,IF(C523&gt;=Modélisation!$B$20,Modélisation!$A$20,IF(C523&gt;=Modélisation!$B$19,Modélisation!$A$19,IF(C523&gt;=Modélisation!$B$18,Modélisation!$A$18,Modélisation!$A$17)))),IF(Modélisation!$B$10=6,IF(C523&gt;=Modélisation!$B$22,Modélisation!$A$22,IF(C523&gt;=Modélisation!$B$21,Modélisation!$A$21,IF(C523&gt;=Modélisation!$B$20,Modélisation!$A$20,IF(C523&gt;=Modélisation!$B$19,Modélisation!$A$19,IF(C523&gt;=Modélisation!$B$18,Modélisation!$A$18,Modélisation!$A$17))))),IF(Modélisation!$B$10=7,IF(C523&gt;=Modélisation!$B$23,Modélisation!$A$23,IF(C523&gt;=Modélisation!$B$22,Modélisation!$A$22,IF(C523&gt;=Modélisation!$B$21,Modélisation!$A$21,IF(C523&gt;=Modélisation!$B$20,Modélisation!$A$20,IF(C523&gt;=Modélisation!$B$19,Modélisation!$A$19,IF(C523&gt;=Modélisation!$B$18,Modélisation!$A$18,Modélisation!$A$17))))))))))))</f>
        <v/>
      </c>
      <c r="F523" s="1" t="str">
        <f>IF(ISBLANK(C523),"",VLOOKUP(E523,Modélisation!$A$17:$H$23,8,FALSE))</f>
        <v/>
      </c>
      <c r="G523" s="4" t="str">
        <f>IF(ISBLANK(C523),"",IF(Modélisation!$B$3="Oui",IF(D523=Liste!$F$2,0%,VLOOKUP(D523,Modélisation!$A$69:$B$86,2,FALSE)),""))</f>
        <v/>
      </c>
      <c r="H523" s="1" t="str">
        <f>IF(ISBLANK(C523),"",IF(Modélisation!$B$3="Oui",F523*(1-G523),F523))</f>
        <v/>
      </c>
    </row>
    <row r="524" spans="1:8" x14ac:dyDescent="0.35">
      <c r="A524" s="2">
        <v>523</v>
      </c>
      <c r="B524" s="36"/>
      <c r="C524" s="39"/>
      <c r="D524" s="37"/>
      <c r="E524" s="1" t="str">
        <f>IF(ISBLANK(C524),"",IF(Modélisation!$B$10=3,IF(C524&gt;=Modélisation!$B$19,Modélisation!$A$19,IF(C524&gt;=Modélisation!$B$18,Modélisation!$A$18,Modélisation!$A$17)),IF(Modélisation!$B$10=4,IF(C524&gt;=Modélisation!$B$20,Modélisation!$A$20,IF(C524&gt;=Modélisation!$B$19,Modélisation!$A$19,IF(C524&gt;=Modélisation!$B$18,Modélisation!$A$18,Modélisation!$A$17))),IF(Modélisation!$B$10=5,IF(C524&gt;=Modélisation!$B$21,Modélisation!$A$21,IF(C524&gt;=Modélisation!$B$20,Modélisation!$A$20,IF(C524&gt;=Modélisation!$B$19,Modélisation!$A$19,IF(C524&gt;=Modélisation!$B$18,Modélisation!$A$18,Modélisation!$A$17)))),IF(Modélisation!$B$10=6,IF(C524&gt;=Modélisation!$B$22,Modélisation!$A$22,IF(C524&gt;=Modélisation!$B$21,Modélisation!$A$21,IF(C524&gt;=Modélisation!$B$20,Modélisation!$A$20,IF(C524&gt;=Modélisation!$B$19,Modélisation!$A$19,IF(C524&gt;=Modélisation!$B$18,Modélisation!$A$18,Modélisation!$A$17))))),IF(Modélisation!$B$10=7,IF(C524&gt;=Modélisation!$B$23,Modélisation!$A$23,IF(C524&gt;=Modélisation!$B$22,Modélisation!$A$22,IF(C524&gt;=Modélisation!$B$21,Modélisation!$A$21,IF(C524&gt;=Modélisation!$B$20,Modélisation!$A$20,IF(C524&gt;=Modélisation!$B$19,Modélisation!$A$19,IF(C524&gt;=Modélisation!$B$18,Modélisation!$A$18,Modélisation!$A$17))))))))))))</f>
        <v/>
      </c>
      <c r="F524" s="1" t="str">
        <f>IF(ISBLANK(C524),"",VLOOKUP(E524,Modélisation!$A$17:$H$23,8,FALSE))</f>
        <v/>
      </c>
      <c r="G524" s="4" t="str">
        <f>IF(ISBLANK(C524),"",IF(Modélisation!$B$3="Oui",IF(D524=Liste!$F$2,0%,VLOOKUP(D524,Modélisation!$A$69:$B$86,2,FALSE)),""))</f>
        <v/>
      </c>
      <c r="H524" s="1" t="str">
        <f>IF(ISBLANK(C524),"",IF(Modélisation!$B$3="Oui",F524*(1-G524),F524))</f>
        <v/>
      </c>
    </row>
    <row r="525" spans="1:8" x14ac:dyDescent="0.35">
      <c r="A525" s="2">
        <v>524</v>
      </c>
      <c r="B525" s="36"/>
      <c r="C525" s="39"/>
      <c r="D525" s="37"/>
      <c r="E525" s="1" t="str">
        <f>IF(ISBLANK(C525),"",IF(Modélisation!$B$10=3,IF(C525&gt;=Modélisation!$B$19,Modélisation!$A$19,IF(C525&gt;=Modélisation!$B$18,Modélisation!$A$18,Modélisation!$A$17)),IF(Modélisation!$B$10=4,IF(C525&gt;=Modélisation!$B$20,Modélisation!$A$20,IF(C525&gt;=Modélisation!$B$19,Modélisation!$A$19,IF(C525&gt;=Modélisation!$B$18,Modélisation!$A$18,Modélisation!$A$17))),IF(Modélisation!$B$10=5,IF(C525&gt;=Modélisation!$B$21,Modélisation!$A$21,IF(C525&gt;=Modélisation!$B$20,Modélisation!$A$20,IF(C525&gt;=Modélisation!$B$19,Modélisation!$A$19,IF(C525&gt;=Modélisation!$B$18,Modélisation!$A$18,Modélisation!$A$17)))),IF(Modélisation!$B$10=6,IF(C525&gt;=Modélisation!$B$22,Modélisation!$A$22,IF(C525&gt;=Modélisation!$B$21,Modélisation!$A$21,IF(C525&gt;=Modélisation!$B$20,Modélisation!$A$20,IF(C525&gt;=Modélisation!$B$19,Modélisation!$A$19,IF(C525&gt;=Modélisation!$B$18,Modélisation!$A$18,Modélisation!$A$17))))),IF(Modélisation!$B$10=7,IF(C525&gt;=Modélisation!$B$23,Modélisation!$A$23,IF(C525&gt;=Modélisation!$B$22,Modélisation!$A$22,IF(C525&gt;=Modélisation!$B$21,Modélisation!$A$21,IF(C525&gt;=Modélisation!$B$20,Modélisation!$A$20,IF(C525&gt;=Modélisation!$B$19,Modélisation!$A$19,IF(C525&gt;=Modélisation!$B$18,Modélisation!$A$18,Modélisation!$A$17))))))))))))</f>
        <v/>
      </c>
      <c r="F525" s="1" t="str">
        <f>IF(ISBLANK(C525),"",VLOOKUP(E525,Modélisation!$A$17:$H$23,8,FALSE))</f>
        <v/>
      </c>
      <c r="G525" s="4" t="str">
        <f>IF(ISBLANK(C525),"",IF(Modélisation!$B$3="Oui",IF(D525=Liste!$F$2,0%,VLOOKUP(D525,Modélisation!$A$69:$B$86,2,FALSE)),""))</f>
        <v/>
      </c>
      <c r="H525" s="1" t="str">
        <f>IF(ISBLANK(C525),"",IF(Modélisation!$B$3="Oui",F525*(1-G525),F525))</f>
        <v/>
      </c>
    </row>
    <row r="526" spans="1:8" x14ac:dyDescent="0.35">
      <c r="A526" s="2">
        <v>525</v>
      </c>
      <c r="B526" s="36"/>
      <c r="C526" s="39"/>
      <c r="D526" s="37"/>
      <c r="E526" s="1" t="str">
        <f>IF(ISBLANK(C526),"",IF(Modélisation!$B$10=3,IF(C526&gt;=Modélisation!$B$19,Modélisation!$A$19,IF(C526&gt;=Modélisation!$B$18,Modélisation!$A$18,Modélisation!$A$17)),IF(Modélisation!$B$10=4,IF(C526&gt;=Modélisation!$B$20,Modélisation!$A$20,IF(C526&gt;=Modélisation!$B$19,Modélisation!$A$19,IF(C526&gt;=Modélisation!$B$18,Modélisation!$A$18,Modélisation!$A$17))),IF(Modélisation!$B$10=5,IF(C526&gt;=Modélisation!$B$21,Modélisation!$A$21,IF(C526&gt;=Modélisation!$B$20,Modélisation!$A$20,IF(C526&gt;=Modélisation!$B$19,Modélisation!$A$19,IF(C526&gt;=Modélisation!$B$18,Modélisation!$A$18,Modélisation!$A$17)))),IF(Modélisation!$B$10=6,IF(C526&gt;=Modélisation!$B$22,Modélisation!$A$22,IF(C526&gt;=Modélisation!$B$21,Modélisation!$A$21,IF(C526&gt;=Modélisation!$B$20,Modélisation!$A$20,IF(C526&gt;=Modélisation!$B$19,Modélisation!$A$19,IF(C526&gt;=Modélisation!$B$18,Modélisation!$A$18,Modélisation!$A$17))))),IF(Modélisation!$B$10=7,IF(C526&gt;=Modélisation!$B$23,Modélisation!$A$23,IF(C526&gt;=Modélisation!$B$22,Modélisation!$A$22,IF(C526&gt;=Modélisation!$B$21,Modélisation!$A$21,IF(C526&gt;=Modélisation!$B$20,Modélisation!$A$20,IF(C526&gt;=Modélisation!$B$19,Modélisation!$A$19,IF(C526&gt;=Modélisation!$B$18,Modélisation!$A$18,Modélisation!$A$17))))))))))))</f>
        <v/>
      </c>
      <c r="F526" s="1" t="str">
        <f>IF(ISBLANK(C526),"",VLOOKUP(E526,Modélisation!$A$17:$H$23,8,FALSE))</f>
        <v/>
      </c>
      <c r="G526" s="4" t="str">
        <f>IF(ISBLANK(C526),"",IF(Modélisation!$B$3="Oui",IF(D526=Liste!$F$2,0%,VLOOKUP(D526,Modélisation!$A$69:$B$86,2,FALSE)),""))</f>
        <v/>
      </c>
      <c r="H526" s="1" t="str">
        <f>IF(ISBLANK(C526),"",IF(Modélisation!$B$3="Oui",F526*(1-G526),F526))</f>
        <v/>
      </c>
    </row>
    <row r="527" spans="1:8" x14ac:dyDescent="0.35">
      <c r="A527" s="2">
        <v>526</v>
      </c>
      <c r="B527" s="36"/>
      <c r="C527" s="39"/>
      <c r="D527" s="37"/>
      <c r="E527" s="1" t="str">
        <f>IF(ISBLANK(C527),"",IF(Modélisation!$B$10=3,IF(C527&gt;=Modélisation!$B$19,Modélisation!$A$19,IF(C527&gt;=Modélisation!$B$18,Modélisation!$A$18,Modélisation!$A$17)),IF(Modélisation!$B$10=4,IF(C527&gt;=Modélisation!$B$20,Modélisation!$A$20,IF(C527&gt;=Modélisation!$B$19,Modélisation!$A$19,IF(C527&gt;=Modélisation!$B$18,Modélisation!$A$18,Modélisation!$A$17))),IF(Modélisation!$B$10=5,IF(C527&gt;=Modélisation!$B$21,Modélisation!$A$21,IF(C527&gt;=Modélisation!$B$20,Modélisation!$A$20,IF(C527&gt;=Modélisation!$B$19,Modélisation!$A$19,IF(C527&gt;=Modélisation!$B$18,Modélisation!$A$18,Modélisation!$A$17)))),IF(Modélisation!$B$10=6,IF(C527&gt;=Modélisation!$B$22,Modélisation!$A$22,IF(C527&gt;=Modélisation!$B$21,Modélisation!$A$21,IF(C527&gt;=Modélisation!$B$20,Modélisation!$A$20,IF(C527&gt;=Modélisation!$B$19,Modélisation!$A$19,IF(C527&gt;=Modélisation!$B$18,Modélisation!$A$18,Modélisation!$A$17))))),IF(Modélisation!$B$10=7,IF(C527&gt;=Modélisation!$B$23,Modélisation!$A$23,IF(C527&gt;=Modélisation!$B$22,Modélisation!$A$22,IF(C527&gt;=Modélisation!$B$21,Modélisation!$A$21,IF(C527&gt;=Modélisation!$B$20,Modélisation!$A$20,IF(C527&gt;=Modélisation!$B$19,Modélisation!$A$19,IF(C527&gt;=Modélisation!$B$18,Modélisation!$A$18,Modélisation!$A$17))))))))))))</f>
        <v/>
      </c>
      <c r="F527" s="1" t="str">
        <f>IF(ISBLANK(C527),"",VLOOKUP(E527,Modélisation!$A$17:$H$23,8,FALSE))</f>
        <v/>
      </c>
      <c r="G527" s="4" t="str">
        <f>IF(ISBLANK(C527),"",IF(Modélisation!$B$3="Oui",IF(D527=Liste!$F$2,0%,VLOOKUP(D527,Modélisation!$A$69:$B$86,2,FALSE)),""))</f>
        <v/>
      </c>
      <c r="H527" s="1" t="str">
        <f>IF(ISBLANK(C527),"",IF(Modélisation!$B$3="Oui",F527*(1-G527),F527))</f>
        <v/>
      </c>
    </row>
    <row r="528" spans="1:8" x14ac:dyDescent="0.35">
      <c r="A528" s="2">
        <v>527</v>
      </c>
      <c r="B528" s="36"/>
      <c r="C528" s="39"/>
      <c r="D528" s="37"/>
      <c r="E528" s="1" t="str">
        <f>IF(ISBLANK(C528),"",IF(Modélisation!$B$10=3,IF(C528&gt;=Modélisation!$B$19,Modélisation!$A$19,IF(C528&gt;=Modélisation!$B$18,Modélisation!$A$18,Modélisation!$A$17)),IF(Modélisation!$B$10=4,IF(C528&gt;=Modélisation!$B$20,Modélisation!$A$20,IF(C528&gt;=Modélisation!$B$19,Modélisation!$A$19,IF(C528&gt;=Modélisation!$B$18,Modélisation!$A$18,Modélisation!$A$17))),IF(Modélisation!$B$10=5,IF(C528&gt;=Modélisation!$B$21,Modélisation!$A$21,IF(C528&gt;=Modélisation!$B$20,Modélisation!$A$20,IF(C528&gt;=Modélisation!$B$19,Modélisation!$A$19,IF(C528&gt;=Modélisation!$B$18,Modélisation!$A$18,Modélisation!$A$17)))),IF(Modélisation!$B$10=6,IF(C528&gt;=Modélisation!$B$22,Modélisation!$A$22,IF(C528&gt;=Modélisation!$B$21,Modélisation!$A$21,IF(C528&gt;=Modélisation!$B$20,Modélisation!$A$20,IF(C528&gt;=Modélisation!$B$19,Modélisation!$A$19,IF(C528&gt;=Modélisation!$B$18,Modélisation!$A$18,Modélisation!$A$17))))),IF(Modélisation!$B$10=7,IF(C528&gt;=Modélisation!$B$23,Modélisation!$A$23,IF(C528&gt;=Modélisation!$B$22,Modélisation!$A$22,IF(C528&gt;=Modélisation!$B$21,Modélisation!$A$21,IF(C528&gt;=Modélisation!$B$20,Modélisation!$A$20,IF(C528&gt;=Modélisation!$B$19,Modélisation!$A$19,IF(C528&gt;=Modélisation!$B$18,Modélisation!$A$18,Modélisation!$A$17))))))))))))</f>
        <v/>
      </c>
      <c r="F528" s="1" t="str">
        <f>IF(ISBLANK(C528),"",VLOOKUP(E528,Modélisation!$A$17:$H$23,8,FALSE))</f>
        <v/>
      </c>
      <c r="G528" s="4" t="str">
        <f>IF(ISBLANK(C528),"",IF(Modélisation!$B$3="Oui",IF(D528=Liste!$F$2,0%,VLOOKUP(D528,Modélisation!$A$69:$B$86,2,FALSE)),""))</f>
        <v/>
      </c>
      <c r="H528" s="1" t="str">
        <f>IF(ISBLANK(C528),"",IF(Modélisation!$B$3="Oui",F528*(1-G528),F528))</f>
        <v/>
      </c>
    </row>
    <row r="529" spans="1:8" x14ac:dyDescent="0.35">
      <c r="A529" s="2">
        <v>528</v>
      </c>
      <c r="B529" s="36"/>
      <c r="C529" s="39"/>
      <c r="D529" s="37"/>
      <c r="E529" s="1" t="str">
        <f>IF(ISBLANK(C529),"",IF(Modélisation!$B$10=3,IF(C529&gt;=Modélisation!$B$19,Modélisation!$A$19,IF(C529&gt;=Modélisation!$B$18,Modélisation!$A$18,Modélisation!$A$17)),IF(Modélisation!$B$10=4,IF(C529&gt;=Modélisation!$B$20,Modélisation!$A$20,IF(C529&gt;=Modélisation!$B$19,Modélisation!$A$19,IF(C529&gt;=Modélisation!$B$18,Modélisation!$A$18,Modélisation!$A$17))),IF(Modélisation!$B$10=5,IF(C529&gt;=Modélisation!$B$21,Modélisation!$A$21,IF(C529&gt;=Modélisation!$B$20,Modélisation!$A$20,IF(C529&gt;=Modélisation!$B$19,Modélisation!$A$19,IF(C529&gt;=Modélisation!$B$18,Modélisation!$A$18,Modélisation!$A$17)))),IF(Modélisation!$B$10=6,IF(C529&gt;=Modélisation!$B$22,Modélisation!$A$22,IF(C529&gt;=Modélisation!$B$21,Modélisation!$A$21,IF(C529&gt;=Modélisation!$B$20,Modélisation!$A$20,IF(C529&gt;=Modélisation!$B$19,Modélisation!$A$19,IF(C529&gt;=Modélisation!$B$18,Modélisation!$A$18,Modélisation!$A$17))))),IF(Modélisation!$B$10=7,IF(C529&gt;=Modélisation!$B$23,Modélisation!$A$23,IF(C529&gt;=Modélisation!$B$22,Modélisation!$A$22,IF(C529&gt;=Modélisation!$B$21,Modélisation!$A$21,IF(C529&gt;=Modélisation!$B$20,Modélisation!$A$20,IF(C529&gt;=Modélisation!$B$19,Modélisation!$A$19,IF(C529&gt;=Modélisation!$B$18,Modélisation!$A$18,Modélisation!$A$17))))))))))))</f>
        <v/>
      </c>
      <c r="F529" s="1" t="str">
        <f>IF(ISBLANK(C529),"",VLOOKUP(E529,Modélisation!$A$17:$H$23,8,FALSE))</f>
        <v/>
      </c>
      <c r="G529" s="4" t="str">
        <f>IF(ISBLANK(C529),"",IF(Modélisation!$B$3="Oui",IF(D529=Liste!$F$2,0%,VLOOKUP(D529,Modélisation!$A$69:$B$86,2,FALSE)),""))</f>
        <v/>
      </c>
      <c r="H529" s="1" t="str">
        <f>IF(ISBLANK(C529),"",IF(Modélisation!$B$3="Oui",F529*(1-G529),F529))</f>
        <v/>
      </c>
    </row>
    <row r="530" spans="1:8" x14ac:dyDescent="0.35">
      <c r="A530" s="2">
        <v>529</v>
      </c>
      <c r="B530" s="36"/>
      <c r="C530" s="39"/>
      <c r="D530" s="37"/>
      <c r="E530" s="1" t="str">
        <f>IF(ISBLANK(C530),"",IF(Modélisation!$B$10=3,IF(C530&gt;=Modélisation!$B$19,Modélisation!$A$19,IF(C530&gt;=Modélisation!$B$18,Modélisation!$A$18,Modélisation!$A$17)),IF(Modélisation!$B$10=4,IF(C530&gt;=Modélisation!$B$20,Modélisation!$A$20,IF(C530&gt;=Modélisation!$B$19,Modélisation!$A$19,IF(C530&gt;=Modélisation!$B$18,Modélisation!$A$18,Modélisation!$A$17))),IF(Modélisation!$B$10=5,IF(C530&gt;=Modélisation!$B$21,Modélisation!$A$21,IF(C530&gt;=Modélisation!$B$20,Modélisation!$A$20,IF(C530&gt;=Modélisation!$B$19,Modélisation!$A$19,IF(C530&gt;=Modélisation!$B$18,Modélisation!$A$18,Modélisation!$A$17)))),IF(Modélisation!$B$10=6,IF(C530&gt;=Modélisation!$B$22,Modélisation!$A$22,IF(C530&gt;=Modélisation!$B$21,Modélisation!$A$21,IF(C530&gt;=Modélisation!$B$20,Modélisation!$A$20,IF(C530&gt;=Modélisation!$B$19,Modélisation!$A$19,IF(C530&gt;=Modélisation!$B$18,Modélisation!$A$18,Modélisation!$A$17))))),IF(Modélisation!$B$10=7,IF(C530&gt;=Modélisation!$B$23,Modélisation!$A$23,IF(C530&gt;=Modélisation!$B$22,Modélisation!$A$22,IF(C530&gt;=Modélisation!$B$21,Modélisation!$A$21,IF(C530&gt;=Modélisation!$B$20,Modélisation!$A$20,IF(C530&gt;=Modélisation!$B$19,Modélisation!$A$19,IF(C530&gt;=Modélisation!$B$18,Modélisation!$A$18,Modélisation!$A$17))))))))))))</f>
        <v/>
      </c>
      <c r="F530" s="1" t="str">
        <f>IF(ISBLANK(C530),"",VLOOKUP(E530,Modélisation!$A$17:$H$23,8,FALSE))</f>
        <v/>
      </c>
      <c r="G530" s="4" t="str">
        <f>IF(ISBLANK(C530),"",IF(Modélisation!$B$3="Oui",IF(D530=Liste!$F$2,0%,VLOOKUP(D530,Modélisation!$A$69:$B$86,2,FALSE)),""))</f>
        <v/>
      </c>
      <c r="H530" s="1" t="str">
        <f>IF(ISBLANK(C530),"",IF(Modélisation!$B$3="Oui",F530*(1-G530),F530))</f>
        <v/>
      </c>
    </row>
    <row r="531" spans="1:8" x14ac:dyDescent="0.35">
      <c r="A531" s="2">
        <v>530</v>
      </c>
      <c r="B531" s="36"/>
      <c r="C531" s="39"/>
      <c r="D531" s="37"/>
      <c r="E531" s="1" t="str">
        <f>IF(ISBLANK(C531),"",IF(Modélisation!$B$10=3,IF(C531&gt;=Modélisation!$B$19,Modélisation!$A$19,IF(C531&gt;=Modélisation!$B$18,Modélisation!$A$18,Modélisation!$A$17)),IF(Modélisation!$B$10=4,IF(C531&gt;=Modélisation!$B$20,Modélisation!$A$20,IF(C531&gt;=Modélisation!$B$19,Modélisation!$A$19,IF(C531&gt;=Modélisation!$B$18,Modélisation!$A$18,Modélisation!$A$17))),IF(Modélisation!$B$10=5,IF(C531&gt;=Modélisation!$B$21,Modélisation!$A$21,IF(C531&gt;=Modélisation!$B$20,Modélisation!$A$20,IF(C531&gt;=Modélisation!$B$19,Modélisation!$A$19,IF(C531&gt;=Modélisation!$B$18,Modélisation!$A$18,Modélisation!$A$17)))),IF(Modélisation!$B$10=6,IF(C531&gt;=Modélisation!$B$22,Modélisation!$A$22,IF(C531&gt;=Modélisation!$B$21,Modélisation!$A$21,IF(C531&gt;=Modélisation!$B$20,Modélisation!$A$20,IF(C531&gt;=Modélisation!$B$19,Modélisation!$A$19,IF(C531&gt;=Modélisation!$B$18,Modélisation!$A$18,Modélisation!$A$17))))),IF(Modélisation!$B$10=7,IF(C531&gt;=Modélisation!$B$23,Modélisation!$A$23,IF(C531&gt;=Modélisation!$B$22,Modélisation!$A$22,IF(C531&gt;=Modélisation!$B$21,Modélisation!$A$21,IF(C531&gt;=Modélisation!$B$20,Modélisation!$A$20,IF(C531&gt;=Modélisation!$B$19,Modélisation!$A$19,IF(C531&gt;=Modélisation!$B$18,Modélisation!$A$18,Modélisation!$A$17))))))))))))</f>
        <v/>
      </c>
      <c r="F531" s="1" t="str">
        <f>IF(ISBLANK(C531),"",VLOOKUP(E531,Modélisation!$A$17:$H$23,8,FALSE))</f>
        <v/>
      </c>
      <c r="G531" s="4" t="str">
        <f>IF(ISBLANK(C531),"",IF(Modélisation!$B$3="Oui",IF(D531=Liste!$F$2,0%,VLOOKUP(D531,Modélisation!$A$69:$B$86,2,FALSE)),""))</f>
        <v/>
      </c>
      <c r="H531" s="1" t="str">
        <f>IF(ISBLANK(C531),"",IF(Modélisation!$B$3="Oui",F531*(1-G531),F531))</f>
        <v/>
      </c>
    </row>
    <row r="532" spans="1:8" x14ac:dyDescent="0.35">
      <c r="A532" s="2">
        <v>531</v>
      </c>
      <c r="B532" s="36"/>
      <c r="C532" s="39"/>
      <c r="D532" s="37"/>
      <c r="E532" s="1" t="str">
        <f>IF(ISBLANK(C532),"",IF(Modélisation!$B$10=3,IF(C532&gt;=Modélisation!$B$19,Modélisation!$A$19,IF(C532&gt;=Modélisation!$B$18,Modélisation!$A$18,Modélisation!$A$17)),IF(Modélisation!$B$10=4,IF(C532&gt;=Modélisation!$B$20,Modélisation!$A$20,IF(C532&gt;=Modélisation!$B$19,Modélisation!$A$19,IF(C532&gt;=Modélisation!$B$18,Modélisation!$A$18,Modélisation!$A$17))),IF(Modélisation!$B$10=5,IF(C532&gt;=Modélisation!$B$21,Modélisation!$A$21,IF(C532&gt;=Modélisation!$B$20,Modélisation!$A$20,IF(C532&gt;=Modélisation!$B$19,Modélisation!$A$19,IF(C532&gt;=Modélisation!$B$18,Modélisation!$A$18,Modélisation!$A$17)))),IF(Modélisation!$B$10=6,IF(C532&gt;=Modélisation!$B$22,Modélisation!$A$22,IF(C532&gt;=Modélisation!$B$21,Modélisation!$A$21,IF(C532&gt;=Modélisation!$B$20,Modélisation!$A$20,IF(C532&gt;=Modélisation!$B$19,Modélisation!$A$19,IF(C532&gt;=Modélisation!$B$18,Modélisation!$A$18,Modélisation!$A$17))))),IF(Modélisation!$B$10=7,IF(C532&gt;=Modélisation!$B$23,Modélisation!$A$23,IF(C532&gt;=Modélisation!$B$22,Modélisation!$A$22,IF(C532&gt;=Modélisation!$B$21,Modélisation!$A$21,IF(C532&gt;=Modélisation!$B$20,Modélisation!$A$20,IF(C532&gt;=Modélisation!$B$19,Modélisation!$A$19,IF(C532&gt;=Modélisation!$B$18,Modélisation!$A$18,Modélisation!$A$17))))))))))))</f>
        <v/>
      </c>
      <c r="F532" s="1" t="str">
        <f>IF(ISBLANK(C532),"",VLOOKUP(E532,Modélisation!$A$17:$H$23,8,FALSE))</f>
        <v/>
      </c>
      <c r="G532" s="4" t="str">
        <f>IF(ISBLANK(C532),"",IF(Modélisation!$B$3="Oui",IF(D532=Liste!$F$2,0%,VLOOKUP(D532,Modélisation!$A$69:$B$86,2,FALSE)),""))</f>
        <v/>
      </c>
      <c r="H532" s="1" t="str">
        <f>IF(ISBLANK(C532),"",IF(Modélisation!$B$3="Oui",F532*(1-G532),F532))</f>
        <v/>
      </c>
    </row>
    <row r="533" spans="1:8" x14ac:dyDescent="0.35">
      <c r="A533" s="2">
        <v>532</v>
      </c>
      <c r="B533" s="36"/>
      <c r="C533" s="39"/>
      <c r="D533" s="37"/>
      <c r="E533" s="1" t="str">
        <f>IF(ISBLANK(C533),"",IF(Modélisation!$B$10=3,IF(C533&gt;=Modélisation!$B$19,Modélisation!$A$19,IF(C533&gt;=Modélisation!$B$18,Modélisation!$A$18,Modélisation!$A$17)),IF(Modélisation!$B$10=4,IF(C533&gt;=Modélisation!$B$20,Modélisation!$A$20,IF(C533&gt;=Modélisation!$B$19,Modélisation!$A$19,IF(C533&gt;=Modélisation!$B$18,Modélisation!$A$18,Modélisation!$A$17))),IF(Modélisation!$B$10=5,IF(C533&gt;=Modélisation!$B$21,Modélisation!$A$21,IF(C533&gt;=Modélisation!$B$20,Modélisation!$A$20,IF(C533&gt;=Modélisation!$B$19,Modélisation!$A$19,IF(C533&gt;=Modélisation!$B$18,Modélisation!$A$18,Modélisation!$A$17)))),IF(Modélisation!$B$10=6,IF(C533&gt;=Modélisation!$B$22,Modélisation!$A$22,IF(C533&gt;=Modélisation!$B$21,Modélisation!$A$21,IF(C533&gt;=Modélisation!$B$20,Modélisation!$A$20,IF(C533&gt;=Modélisation!$B$19,Modélisation!$A$19,IF(C533&gt;=Modélisation!$B$18,Modélisation!$A$18,Modélisation!$A$17))))),IF(Modélisation!$B$10=7,IF(C533&gt;=Modélisation!$B$23,Modélisation!$A$23,IF(C533&gt;=Modélisation!$B$22,Modélisation!$A$22,IF(C533&gt;=Modélisation!$B$21,Modélisation!$A$21,IF(C533&gt;=Modélisation!$B$20,Modélisation!$A$20,IF(C533&gt;=Modélisation!$B$19,Modélisation!$A$19,IF(C533&gt;=Modélisation!$B$18,Modélisation!$A$18,Modélisation!$A$17))))))))))))</f>
        <v/>
      </c>
      <c r="F533" s="1" t="str">
        <f>IF(ISBLANK(C533),"",VLOOKUP(E533,Modélisation!$A$17:$H$23,8,FALSE))</f>
        <v/>
      </c>
      <c r="G533" s="4" t="str">
        <f>IF(ISBLANK(C533),"",IF(Modélisation!$B$3="Oui",IF(D533=Liste!$F$2,0%,VLOOKUP(D533,Modélisation!$A$69:$B$86,2,FALSE)),""))</f>
        <v/>
      </c>
      <c r="H533" s="1" t="str">
        <f>IF(ISBLANK(C533),"",IF(Modélisation!$B$3="Oui",F533*(1-G533),F533))</f>
        <v/>
      </c>
    </row>
    <row r="534" spans="1:8" x14ac:dyDescent="0.35">
      <c r="A534" s="2">
        <v>533</v>
      </c>
      <c r="B534" s="36"/>
      <c r="C534" s="39"/>
      <c r="D534" s="37"/>
      <c r="E534" s="1" t="str">
        <f>IF(ISBLANK(C534),"",IF(Modélisation!$B$10=3,IF(C534&gt;=Modélisation!$B$19,Modélisation!$A$19,IF(C534&gt;=Modélisation!$B$18,Modélisation!$A$18,Modélisation!$A$17)),IF(Modélisation!$B$10=4,IF(C534&gt;=Modélisation!$B$20,Modélisation!$A$20,IF(C534&gt;=Modélisation!$B$19,Modélisation!$A$19,IF(C534&gt;=Modélisation!$B$18,Modélisation!$A$18,Modélisation!$A$17))),IF(Modélisation!$B$10=5,IF(C534&gt;=Modélisation!$B$21,Modélisation!$A$21,IF(C534&gt;=Modélisation!$B$20,Modélisation!$A$20,IF(C534&gt;=Modélisation!$B$19,Modélisation!$A$19,IF(C534&gt;=Modélisation!$B$18,Modélisation!$A$18,Modélisation!$A$17)))),IF(Modélisation!$B$10=6,IF(C534&gt;=Modélisation!$B$22,Modélisation!$A$22,IF(C534&gt;=Modélisation!$B$21,Modélisation!$A$21,IF(C534&gt;=Modélisation!$B$20,Modélisation!$A$20,IF(C534&gt;=Modélisation!$B$19,Modélisation!$A$19,IF(C534&gt;=Modélisation!$B$18,Modélisation!$A$18,Modélisation!$A$17))))),IF(Modélisation!$B$10=7,IF(C534&gt;=Modélisation!$B$23,Modélisation!$A$23,IF(C534&gt;=Modélisation!$B$22,Modélisation!$A$22,IF(C534&gt;=Modélisation!$B$21,Modélisation!$A$21,IF(C534&gt;=Modélisation!$B$20,Modélisation!$A$20,IF(C534&gt;=Modélisation!$B$19,Modélisation!$A$19,IF(C534&gt;=Modélisation!$B$18,Modélisation!$A$18,Modélisation!$A$17))))))))))))</f>
        <v/>
      </c>
      <c r="F534" s="1" t="str">
        <f>IF(ISBLANK(C534),"",VLOOKUP(E534,Modélisation!$A$17:$H$23,8,FALSE))</f>
        <v/>
      </c>
      <c r="G534" s="4" t="str">
        <f>IF(ISBLANK(C534),"",IF(Modélisation!$B$3="Oui",IF(D534=Liste!$F$2,0%,VLOOKUP(D534,Modélisation!$A$69:$B$86,2,FALSE)),""))</f>
        <v/>
      </c>
      <c r="H534" s="1" t="str">
        <f>IF(ISBLANK(C534),"",IF(Modélisation!$B$3="Oui",F534*(1-G534),F534))</f>
        <v/>
      </c>
    </row>
    <row r="535" spans="1:8" x14ac:dyDescent="0.35">
      <c r="A535" s="2">
        <v>534</v>
      </c>
      <c r="B535" s="36"/>
      <c r="C535" s="39"/>
      <c r="D535" s="37"/>
      <c r="E535" s="1" t="str">
        <f>IF(ISBLANK(C535),"",IF(Modélisation!$B$10=3,IF(C535&gt;=Modélisation!$B$19,Modélisation!$A$19,IF(C535&gt;=Modélisation!$B$18,Modélisation!$A$18,Modélisation!$A$17)),IF(Modélisation!$B$10=4,IF(C535&gt;=Modélisation!$B$20,Modélisation!$A$20,IF(C535&gt;=Modélisation!$B$19,Modélisation!$A$19,IF(C535&gt;=Modélisation!$B$18,Modélisation!$A$18,Modélisation!$A$17))),IF(Modélisation!$B$10=5,IF(C535&gt;=Modélisation!$B$21,Modélisation!$A$21,IF(C535&gt;=Modélisation!$B$20,Modélisation!$A$20,IF(C535&gt;=Modélisation!$B$19,Modélisation!$A$19,IF(C535&gt;=Modélisation!$B$18,Modélisation!$A$18,Modélisation!$A$17)))),IF(Modélisation!$B$10=6,IF(C535&gt;=Modélisation!$B$22,Modélisation!$A$22,IF(C535&gt;=Modélisation!$B$21,Modélisation!$A$21,IF(C535&gt;=Modélisation!$B$20,Modélisation!$A$20,IF(C535&gt;=Modélisation!$B$19,Modélisation!$A$19,IF(C535&gt;=Modélisation!$B$18,Modélisation!$A$18,Modélisation!$A$17))))),IF(Modélisation!$B$10=7,IF(C535&gt;=Modélisation!$B$23,Modélisation!$A$23,IF(C535&gt;=Modélisation!$B$22,Modélisation!$A$22,IF(C535&gt;=Modélisation!$B$21,Modélisation!$A$21,IF(C535&gt;=Modélisation!$B$20,Modélisation!$A$20,IF(C535&gt;=Modélisation!$B$19,Modélisation!$A$19,IF(C535&gt;=Modélisation!$B$18,Modélisation!$A$18,Modélisation!$A$17))))))))))))</f>
        <v/>
      </c>
      <c r="F535" s="1" t="str">
        <f>IF(ISBLANK(C535),"",VLOOKUP(E535,Modélisation!$A$17:$H$23,8,FALSE))</f>
        <v/>
      </c>
      <c r="G535" s="4" t="str">
        <f>IF(ISBLANK(C535),"",IF(Modélisation!$B$3="Oui",IF(D535=Liste!$F$2,0%,VLOOKUP(D535,Modélisation!$A$69:$B$86,2,FALSE)),""))</f>
        <v/>
      </c>
      <c r="H535" s="1" t="str">
        <f>IF(ISBLANK(C535),"",IF(Modélisation!$B$3="Oui",F535*(1-G535),F535))</f>
        <v/>
      </c>
    </row>
    <row r="536" spans="1:8" x14ac:dyDescent="0.35">
      <c r="A536" s="2">
        <v>535</v>
      </c>
      <c r="B536" s="36"/>
      <c r="C536" s="39"/>
      <c r="D536" s="37"/>
      <c r="E536" s="1" t="str">
        <f>IF(ISBLANK(C536),"",IF(Modélisation!$B$10=3,IF(C536&gt;=Modélisation!$B$19,Modélisation!$A$19,IF(C536&gt;=Modélisation!$B$18,Modélisation!$A$18,Modélisation!$A$17)),IF(Modélisation!$B$10=4,IF(C536&gt;=Modélisation!$B$20,Modélisation!$A$20,IF(C536&gt;=Modélisation!$B$19,Modélisation!$A$19,IF(C536&gt;=Modélisation!$B$18,Modélisation!$A$18,Modélisation!$A$17))),IF(Modélisation!$B$10=5,IF(C536&gt;=Modélisation!$B$21,Modélisation!$A$21,IF(C536&gt;=Modélisation!$B$20,Modélisation!$A$20,IF(C536&gt;=Modélisation!$B$19,Modélisation!$A$19,IF(C536&gt;=Modélisation!$B$18,Modélisation!$A$18,Modélisation!$A$17)))),IF(Modélisation!$B$10=6,IF(C536&gt;=Modélisation!$B$22,Modélisation!$A$22,IF(C536&gt;=Modélisation!$B$21,Modélisation!$A$21,IF(C536&gt;=Modélisation!$B$20,Modélisation!$A$20,IF(C536&gt;=Modélisation!$B$19,Modélisation!$A$19,IF(C536&gt;=Modélisation!$B$18,Modélisation!$A$18,Modélisation!$A$17))))),IF(Modélisation!$B$10=7,IF(C536&gt;=Modélisation!$B$23,Modélisation!$A$23,IF(C536&gt;=Modélisation!$B$22,Modélisation!$A$22,IF(C536&gt;=Modélisation!$B$21,Modélisation!$A$21,IF(C536&gt;=Modélisation!$B$20,Modélisation!$A$20,IF(C536&gt;=Modélisation!$B$19,Modélisation!$A$19,IF(C536&gt;=Modélisation!$B$18,Modélisation!$A$18,Modélisation!$A$17))))))))))))</f>
        <v/>
      </c>
      <c r="F536" s="1" t="str">
        <f>IF(ISBLANK(C536),"",VLOOKUP(E536,Modélisation!$A$17:$H$23,8,FALSE))</f>
        <v/>
      </c>
      <c r="G536" s="4" t="str">
        <f>IF(ISBLANK(C536),"",IF(Modélisation!$B$3="Oui",IF(D536=Liste!$F$2,0%,VLOOKUP(D536,Modélisation!$A$69:$B$86,2,FALSE)),""))</f>
        <v/>
      </c>
      <c r="H536" s="1" t="str">
        <f>IF(ISBLANK(C536),"",IF(Modélisation!$B$3="Oui",F536*(1-G536),F536))</f>
        <v/>
      </c>
    </row>
    <row r="537" spans="1:8" x14ac:dyDescent="0.35">
      <c r="A537" s="2">
        <v>536</v>
      </c>
      <c r="B537" s="36"/>
      <c r="C537" s="39"/>
      <c r="D537" s="37"/>
      <c r="E537" s="1" t="str">
        <f>IF(ISBLANK(C537),"",IF(Modélisation!$B$10=3,IF(C537&gt;=Modélisation!$B$19,Modélisation!$A$19,IF(C537&gt;=Modélisation!$B$18,Modélisation!$A$18,Modélisation!$A$17)),IF(Modélisation!$B$10=4,IF(C537&gt;=Modélisation!$B$20,Modélisation!$A$20,IF(C537&gt;=Modélisation!$B$19,Modélisation!$A$19,IF(C537&gt;=Modélisation!$B$18,Modélisation!$A$18,Modélisation!$A$17))),IF(Modélisation!$B$10=5,IF(C537&gt;=Modélisation!$B$21,Modélisation!$A$21,IF(C537&gt;=Modélisation!$B$20,Modélisation!$A$20,IF(C537&gt;=Modélisation!$B$19,Modélisation!$A$19,IF(C537&gt;=Modélisation!$B$18,Modélisation!$A$18,Modélisation!$A$17)))),IF(Modélisation!$B$10=6,IF(C537&gt;=Modélisation!$B$22,Modélisation!$A$22,IF(C537&gt;=Modélisation!$B$21,Modélisation!$A$21,IF(C537&gt;=Modélisation!$B$20,Modélisation!$A$20,IF(C537&gt;=Modélisation!$B$19,Modélisation!$A$19,IF(C537&gt;=Modélisation!$B$18,Modélisation!$A$18,Modélisation!$A$17))))),IF(Modélisation!$B$10=7,IF(C537&gt;=Modélisation!$B$23,Modélisation!$A$23,IF(C537&gt;=Modélisation!$B$22,Modélisation!$A$22,IF(C537&gt;=Modélisation!$B$21,Modélisation!$A$21,IF(C537&gt;=Modélisation!$B$20,Modélisation!$A$20,IF(C537&gt;=Modélisation!$B$19,Modélisation!$A$19,IF(C537&gt;=Modélisation!$B$18,Modélisation!$A$18,Modélisation!$A$17))))))))))))</f>
        <v/>
      </c>
      <c r="F537" s="1" t="str">
        <f>IF(ISBLANK(C537),"",VLOOKUP(E537,Modélisation!$A$17:$H$23,8,FALSE))</f>
        <v/>
      </c>
      <c r="G537" s="4" t="str">
        <f>IF(ISBLANK(C537),"",IF(Modélisation!$B$3="Oui",IF(D537=Liste!$F$2,0%,VLOOKUP(D537,Modélisation!$A$69:$B$86,2,FALSE)),""))</f>
        <v/>
      </c>
      <c r="H537" s="1" t="str">
        <f>IF(ISBLANK(C537),"",IF(Modélisation!$B$3="Oui",F537*(1-G537),F537))</f>
        <v/>
      </c>
    </row>
    <row r="538" spans="1:8" x14ac:dyDescent="0.35">
      <c r="A538" s="2">
        <v>537</v>
      </c>
      <c r="B538" s="36"/>
      <c r="C538" s="39"/>
      <c r="D538" s="37"/>
      <c r="E538" s="1" t="str">
        <f>IF(ISBLANK(C538),"",IF(Modélisation!$B$10=3,IF(C538&gt;=Modélisation!$B$19,Modélisation!$A$19,IF(C538&gt;=Modélisation!$B$18,Modélisation!$A$18,Modélisation!$A$17)),IF(Modélisation!$B$10=4,IF(C538&gt;=Modélisation!$B$20,Modélisation!$A$20,IF(C538&gt;=Modélisation!$B$19,Modélisation!$A$19,IF(C538&gt;=Modélisation!$B$18,Modélisation!$A$18,Modélisation!$A$17))),IF(Modélisation!$B$10=5,IF(C538&gt;=Modélisation!$B$21,Modélisation!$A$21,IF(C538&gt;=Modélisation!$B$20,Modélisation!$A$20,IF(C538&gt;=Modélisation!$B$19,Modélisation!$A$19,IF(C538&gt;=Modélisation!$B$18,Modélisation!$A$18,Modélisation!$A$17)))),IF(Modélisation!$B$10=6,IF(C538&gt;=Modélisation!$B$22,Modélisation!$A$22,IF(C538&gt;=Modélisation!$B$21,Modélisation!$A$21,IF(C538&gt;=Modélisation!$B$20,Modélisation!$A$20,IF(C538&gt;=Modélisation!$B$19,Modélisation!$A$19,IF(C538&gt;=Modélisation!$B$18,Modélisation!$A$18,Modélisation!$A$17))))),IF(Modélisation!$B$10=7,IF(C538&gt;=Modélisation!$B$23,Modélisation!$A$23,IF(C538&gt;=Modélisation!$B$22,Modélisation!$A$22,IF(C538&gt;=Modélisation!$B$21,Modélisation!$A$21,IF(C538&gt;=Modélisation!$B$20,Modélisation!$A$20,IF(C538&gt;=Modélisation!$B$19,Modélisation!$A$19,IF(C538&gt;=Modélisation!$B$18,Modélisation!$A$18,Modélisation!$A$17))))))))))))</f>
        <v/>
      </c>
      <c r="F538" s="1" t="str">
        <f>IF(ISBLANK(C538),"",VLOOKUP(E538,Modélisation!$A$17:$H$23,8,FALSE))</f>
        <v/>
      </c>
      <c r="G538" s="4" t="str">
        <f>IF(ISBLANK(C538),"",IF(Modélisation!$B$3="Oui",IF(D538=Liste!$F$2,0%,VLOOKUP(D538,Modélisation!$A$69:$B$86,2,FALSE)),""))</f>
        <v/>
      </c>
      <c r="H538" s="1" t="str">
        <f>IF(ISBLANK(C538),"",IF(Modélisation!$B$3="Oui",F538*(1-G538),F538))</f>
        <v/>
      </c>
    </row>
    <row r="539" spans="1:8" x14ac:dyDescent="0.35">
      <c r="A539" s="2">
        <v>538</v>
      </c>
      <c r="B539" s="36"/>
      <c r="C539" s="39"/>
      <c r="D539" s="37"/>
      <c r="E539" s="1" t="str">
        <f>IF(ISBLANK(C539),"",IF(Modélisation!$B$10=3,IF(C539&gt;=Modélisation!$B$19,Modélisation!$A$19,IF(C539&gt;=Modélisation!$B$18,Modélisation!$A$18,Modélisation!$A$17)),IF(Modélisation!$B$10=4,IF(C539&gt;=Modélisation!$B$20,Modélisation!$A$20,IF(C539&gt;=Modélisation!$B$19,Modélisation!$A$19,IF(C539&gt;=Modélisation!$B$18,Modélisation!$A$18,Modélisation!$A$17))),IF(Modélisation!$B$10=5,IF(C539&gt;=Modélisation!$B$21,Modélisation!$A$21,IF(C539&gt;=Modélisation!$B$20,Modélisation!$A$20,IF(C539&gt;=Modélisation!$B$19,Modélisation!$A$19,IF(C539&gt;=Modélisation!$B$18,Modélisation!$A$18,Modélisation!$A$17)))),IF(Modélisation!$B$10=6,IF(C539&gt;=Modélisation!$B$22,Modélisation!$A$22,IF(C539&gt;=Modélisation!$B$21,Modélisation!$A$21,IF(C539&gt;=Modélisation!$B$20,Modélisation!$A$20,IF(C539&gt;=Modélisation!$B$19,Modélisation!$A$19,IF(C539&gt;=Modélisation!$B$18,Modélisation!$A$18,Modélisation!$A$17))))),IF(Modélisation!$B$10=7,IF(C539&gt;=Modélisation!$B$23,Modélisation!$A$23,IF(C539&gt;=Modélisation!$B$22,Modélisation!$A$22,IF(C539&gt;=Modélisation!$B$21,Modélisation!$A$21,IF(C539&gt;=Modélisation!$B$20,Modélisation!$A$20,IF(C539&gt;=Modélisation!$B$19,Modélisation!$A$19,IF(C539&gt;=Modélisation!$B$18,Modélisation!$A$18,Modélisation!$A$17))))))))))))</f>
        <v/>
      </c>
      <c r="F539" s="1" t="str">
        <f>IF(ISBLANK(C539),"",VLOOKUP(E539,Modélisation!$A$17:$H$23,8,FALSE))</f>
        <v/>
      </c>
      <c r="G539" s="4" t="str">
        <f>IF(ISBLANK(C539),"",IF(Modélisation!$B$3="Oui",IF(D539=Liste!$F$2,0%,VLOOKUP(D539,Modélisation!$A$69:$B$86,2,FALSE)),""))</f>
        <v/>
      </c>
      <c r="H539" s="1" t="str">
        <f>IF(ISBLANK(C539),"",IF(Modélisation!$B$3="Oui",F539*(1-G539),F539))</f>
        <v/>
      </c>
    </row>
    <row r="540" spans="1:8" x14ac:dyDescent="0.35">
      <c r="A540" s="2">
        <v>539</v>
      </c>
      <c r="B540" s="36"/>
      <c r="C540" s="39"/>
      <c r="D540" s="37"/>
      <c r="E540" s="1" t="str">
        <f>IF(ISBLANK(C540),"",IF(Modélisation!$B$10=3,IF(C540&gt;=Modélisation!$B$19,Modélisation!$A$19,IF(C540&gt;=Modélisation!$B$18,Modélisation!$A$18,Modélisation!$A$17)),IF(Modélisation!$B$10=4,IF(C540&gt;=Modélisation!$B$20,Modélisation!$A$20,IF(C540&gt;=Modélisation!$B$19,Modélisation!$A$19,IF(C540&gt;=Modélisation!$B$18,Modélisation!$A$18,Modélisation!$A$17))),IF(Modélisation!$B$10=5,IF(C540&gt;=Modélisation!$B$21,Modélisation!$A$21,IF(C540&gt;=Modélisation!$B$20,Modélisation!$A$20,IF(C540&gt;=Modélisation!$B$19,Modélisation!$A$19,IF(C540&gt;=Modélisation!$B$18,Modélisation!$A$18,Modélisation!$A$17)))),IF(Modélisation!$B$10=6,IF(C540&gt;=Modélisation!$B$22,Modélisation!$A$22,IF(C540&gt;=Modélisation!$B$21,Modélisation!$A$21,IF(C540&gt;=Modélisation!$B$20,Modélisation!$A$20,IF(C540&gt;=Modélisation!$B$19,Modélisation!$A$19,IF(C540&gt;=Modélisation!$B$18,Modélisation!$A$18,Modélisation!$A$17))))),IF(Modélisation!$B$10=7,IF(C540&gt;=Modélisation!$B$23,Modélisation!$A$23,IF(C540&gt;=Modélisation!$B$22,Modélisation!$A$22,IF(C540&gt;=Modélisation!$B$21,Modélisation!$A$21,IF(C540&gt;=Modélisation!$B$20,Modélisation!$A$20,IF(C540&gt;=Modélisation!$B$19,Modélisation!$A$19,IF(C540&gt;=Modélisation!$B$18,Modélisation!$A$18,Modélisation!$A$17))))))))))))</f>
        <v/>
      </c>
      <c r="F540" s="1" t="str">
        <f>IF(ISBLANK(C540),"",VLOOKUP(E540,Modélisation!$A$17:$H$23,8,FALSE))</f>
        <v/>
      </c>
      <c r="G540" s="4" t="str">
        <f>IF(ISBLANK(C540),"",IF(Modélisation!$B$3="Oui",IF(D540=Liste!$F$2,0%,VLOOKUP(D540,Modélisation!$A$69:$B$86,2,FALSE)),""))</f>
        <v/>
      </c>
      <c r="H540" s="1" t="str">
        <f>IF(ISBLANK(C540),"",IF(Modélisation!$B$3="Oui",F540*(1-G540),F540))</f>
        <v/>
      </c>
    </row>
    <row r="541" spans="1:8" x14ac:dyDescent="0.35">
      <c r="A541" s="2">
        <v>540</v>
      </c>
      <c r="B541" s="36"/>
      <c r="C541" s="39"/>
      <c r="D541" s="37"/>
      <c r="E541" s="1" t="str">
        <f>IF(ISBLANK(C541),"",IF(Modélisation!$B$10=3,IF(C541&gt;=Modélisation!$B$19,Modélisation!$A$19,IF(C541&gt;=Modélisation!$B$18,Modélisation!$A$18,Modélisation!$A$17)),IF(Modélisation!$B$10=4,IF(C541&gt;=Modélisation!$B$20,Modélisation!$A$20,IF(C541&gt;=Modélisation!$B$19,Modélisation!$A$19,IF(C541&gt;=Modélisation!$B$18,Modélisation!$A$18,Modélisation!$A$17))),IF(Modélisation!$B$10=5,IF(C541&gt;=Modélisation!$B$21,Modélisation!$A$21,IF(C541&gt;=Modélisation!$B$20,Modélisation!$A$20,IF(C541&gt;=Modélisation!$B$19,Modélisation!$A$19,IF(C541&gt;=Modélisation!$B$18,Modélisation!$A$18,Modélisation!$A$17)))),IF(Modélisation!$B$10=6,IF(C541&gt;=Modélisation!$B$22,Modélisation!$A$22,IF(C541&gt;=Modélisation!$B$21,Modélisation!$A$21,IF(C541&gt;=Modélisation!$B$20,Modélisation!$A$20,IF(C541&gt;=Modélisation!$B$19,Modélisation!$A$19,IF(C541&gt;=Modélisation!$B$18,Modélisation!$A$18,Modélisation!$A$17))))),IF(Modélisation!$B$10=7,IF(C541&gt;=Modélisation!$B$23,Modélisation!$A$23,IF(C541&gt;=Modélisation!$B$22,Modélisation!$A$22,IF(C541&gt;=Modélisation!$B$21,Modélisation!$A$21,IF(C541&gt;=Modélisation!$B$20,Modélisation!$A$20,IF(C541&gt;=Modélisation!$B$19,Modélisation!$A$19,IF(C541&gt;=Modélisation!$B$18,Modélisation!$A$18,Modélisation!$A$17))))))))))))</f>
        <v/>
      </c>
      <c r="F541" s="1" t="str">
        <f>IF(ISBLANK(C541),"",VLOOKUP(E541,Modélisation!$A$17:$H$23,8,FALSE))</f>
        <v/>
      </c>
      <c r="G541" s="4" t="str">
        <f>IF(ISBLANK(C541),"",IF(Modélisation!$B$3="Oui",IF(D541=Liste!$F$2,0%,VLOOKUP(D541,Modélisation!$A$69:$B$86,2,FALSE)),""))</f>
        <v/>
      </c>
      <c r="H541" s="1" t="str">
        <f>IF(ISBLANK(C541),"",IF(Modélisation!$B$3="Oui",F541*(1-G541),F541))</f>
        <v/>
      </c>
    </row>
    <row r="542" spans="1:8" x14ac:dyDescent="0.35">
      <c r="A542" s="2">
        <v>541</v>
      </c>
      <c r="B542" s="36"/>
      <c r="C542" s="39"/>
      <c r="D542" s="37"/>
      <c r="E542" s="1" t="str">
        <f>IF(ISBLANK(C542),"",IF(Modélisation!$B$10=3,IF(C542&gt;=Modélisation!$B$19,Modélisation!$A$19,IF(C542&gt;=Modélisation!$B$18,Modélisation!$A$18,Modélisation!$A$17)),IF(Modélisation!$B$10=4,IF(C542&gt;=Modélisation!$B$20,Modélisation!$A$20,IF(C542&gt;=Modélisation!$B$19,Modélisation!$A$19,IF(C542&gt;=Modélisation!$B$18,Modélisation!$A$18,Modélisation!$A$17))),IF(Modélisation!$B$10=5,IF(C542&gt;=Modélisation!$B$21,Modélisation!$A$21,IF(C542&gt;=Modélisation!$B$20,Modélisation!$A$20,IF(C542&gt;=Modélisation!$B$19,Modélisation!$A$19,IF(C542&gt;=Modélisation!$B$18,Modélisation!$A$18,Modélisation!$A$17)))),IF(Modélisation!$B$10=6,IF(C542&gt;=Modélisation!$B$22,Modélisation!$A$22,IF(C542&gt;=Modélisation!$B$21,Modélisation!$A$21,IF(C542&gt;=Modélisation!$B$20,Modélisation!$A$20,IF(C542&gt;=Modélisation!$B$19,Modélisation!$A$19,IF(C542&gt;=Modélisation!$B$18,Modélisation!$A$18,Modélisation!$A$17))))),IF(Modélisation!$B$10=7,IF(C542&gt;=Modélisation!$B$23,Modélisation!$A$23,IF(C542&gt;=Modélisation!$B$22,Modélisation!$A$22,IF(C542&gt;=Modélisation!$B$21,Modélisation!$A$21,IF(C542&gt;=Modélisation!$B$20,Modélisation!$A$20,IF(C542&gt;=Modélisation!$B$19,Modélisation!$A$19,IF(C542&gt;=Modélisation!$B$18,Modélisation!$A$18,Modélisation!$A$17))))))))))))</f>
        <v/>
      </c>
      <c r="F542" s="1" t="str">
        <f>IF(ISBLANK(C542),"",VLOOKUP(E542,Modélisation!$A$17:$H$23,8,FALSE))</f>
        <v/>
      </c>
      <c r="G542" s="4" t="str">
        <f>IF(ISBLANK(C542),"",IF(Modélisation!$B$3="Oui",IF(D542=Liste!$F$2,0%,VLOOKUP(D542,Modélisation!$A$69:$B$86,2,FALSE)),""))</f>
        <v/>
      </c>
      <c r="H542" s="1" t="str">
        <f>IF(ISBLANK(C542),"",IF(Modélisation!$B$3="Oui",F542*(1-G542),F542))</f>
        <v/>
      </c>
    </row>
    <row r="543" spans="1:8" x14ac:dyDescent="0.35">
      <c r="A543" s="2">
        <v>542</v>
      </c>
      <c r="B543" s="36"/>
      <c r="C543" s="39"/>
      <c r="D543" s="37"/>
      <c r="E543" s="1" t="str">
        <f>IF(ISBLANK(C543),"",IF(Modélisation!$B$10=3,IF(C543&gt;=Modélisation!$B$19,Modélisation!$A$19,IF(C543&gt;=Modélisation!$B$18,Modélisation!$A$18,Modélisation!$A$17)),IF(Modélisation!$B$10=4,IF(C543&gt;=Modélisation!$B$20,Modélisation!$A$20,IF(C543&gt;=Modélisation!$B$19,Modélisation!$A$19,IF(C543&gt;=Modélisation!$B$18,Modélisation!$A$18,Modélisation!$A$17))),IF(Modélisation!$B$10=5,IF(C543&gt;=Modélisation!$B$21,Modélisation!$A$21,IF(C543&gt;=Modélisation!$B$20,Modélisation!$A$20,IF(C543&gt;=Modélisation!$B$19,Modélisation!$A$19,IF(C543&gt;=Modélisation!$B$18,Modélisation!$A$18,Modélisation!$A$17)))),IF(Modélisation!$B$10=6,IF(C543&gt;=Modélisation!$B$22,Modélisation!$A$22,IF(C543&gt;=Modélisation!$B$21,Modélisation!$A$21,IF(C543&gt;=Modélisation!$B$20,Modélisation!$A$20,IF(C543&gt;=Modélisation!$B$19,Modélisation!$A$19,IF(C543&gt;=Modélisation!$B$18,Modélisation!$A$18,Modélisation!$A$17))))),IF(Modélisation!$B$10=7,IF(C543&gt;=Modélisation!$B$23,Modélisation!$A$23,IF(C543&gt;=Modélisation!$B$22,Modélisation!$A$22,IF(C543&gt;=Modélisation!$B$21,Modélisation!$A$21,IF(C543&gt;=Modélisation!$B$20,Modélisation!$A$20,IF(C543&gt;=Modélisation!$B$19,Modélisation!$A$19,IF(C543&gt;=Modélisation!$B$18,Modélisation!$A$18,Modélisation!$A$17))))))))))))</f>
        <v/>
      </c>
      <c r="F543" s="1" t="str">
        <f>IF(ISBLANK(C543),"",VLOOKUP(E543,Modélisation!$A$17:$H$23,8,FALSE))</f>
        <v/>
      </c>
      <c r="G543" s="4" t="str">
        <f>IF(ISBLANK(C543),"",IF(Modélisation!$B$3="Oui",IF(D543=Liste!$F$2,0%,VLOOKUP(D543,Modélisation!$A$69:$B$86,2,FALSE)),""))</f>
        <v/>
      </c>
      <c r="H543" s="1" t="str">
        <f>IF(ISBLANK(C543),"",IF(Modélisation!$B$3="Oui",F543*(1-G543),F543))</f>
        <v/>
      </c>
    </row>
    <row r="544" spans="1:8" x14ac:dyDescent="0.35">
      <c r="A544" s="2">
        <v>543</v>
      </c>
      <c r="B544" s="36"/>
      <c r="C544" s="39"/>
      <c r="D544" s="37"/>
      <c r="E544" s="1" t="str">
        <f>IF(ISBLANK(C544),"",IF(Modélisation!$B$10=3,IF(C544&gt;=Modélisation!$B$19,Modélisation!$A$19,IF(C544&gt;=Modélisation!$B$18,Modélisation!$A$18,Modélisation!$A$17)),IF(Modélisation!$B$10=4,IF(C544&gt;=Modélisation!$B$20,Modélisation!$A$20,IF(C544&gt;=Modélisation!$B$19,Modélisation!$A$19,IF(C544&gt;=Modélisation!$B$18,Modélisation!$A$18,Modélisation!$A$17))),IF(Modélisation!$B$10=5,IF(C544&gt;=Modélisation!$B$21,Modélisation!$A$21,IF(C544&gt;=Modélisation!$B$20,Modélisation!$A$20,IF(C544&gt;=Modélisation!$B$19,Modélisation!$A$19,IF(C544&gt;=Modélisation!$B$18,Modélisation!$A$18,Modélisation!$A$17)))),IF(Modélisation!$B$10=6,IF(C544&gt;=Modélisation!$B$22,Modélisation!$A$22,IF(C544&gt;=Modélisation!$B$21,Modélisation!$A$21,IF(C544&gt;=Modélisation!$B$20,Modélisation!$A$20,IF(C544&gt;=Modélisation!$B$19,Modélisation!$A$19,IF(C544&gt;=Modélisation!$B$18,Modélisation!$A$18,Modélisation!$A$17))))),IF(Modélisation!$B$10=7,IF(C544&gt;=Modélisation!$B$23,Modélisation!$A$23,IF(C544&gt;=Modélisation!$B$22,Modélisation!$A$22,IF(C544&gt;=Modélisation!$B$21,Modélisation!$A$21,IF(C544&gt;=Modélisation!$B$20,Modélisation!$A$20,IF(C544&gt;=Modélisation!$B$19,Modélisation!$A$19,IF(C544&gt;=Modélisation!$B$18,Modélisation!$A$18,Modélisation!$A$17))))))))))))</f>
        <v/>
      </c>
      <c r="F544" s="1" t="str">
        <f>IF(ISBLANK(C544),"",VLOOKUP(E544,Modélisation!$A$17:$H$23,8,FALSE))</f>
        <v/>
      </c>
      <c r="G544" s="4" t="str">
        <f>IF(ISBLANK(C544),"",IF(Modélisation!$B$3="Oui",IF(D544=Liste!$F$2,0%,VLOOKUP(D544,Modélisation!$A$69:$B$86,2,FALSE)),""))</f>
        <v/>
      </c>
      <c r="H544" s="1" t="str">
        <f>IF(ISBLANK(C544),"",IF(Modélisation!$B$3="Oui",F544*(1-G544),F544))</f>
        <v/>
      </c>
    </row>
    <row r="545" spans="1:8" x14ac:dyDescent="0.35">
      <c r="A545" s="2">
        <v>544</v>
      </c>
      <c r="B545" s="36"/>
      <c r="C545" s="39"/>
      <c r="D545" s="37"/>
      <c r="E545" s="1" t="str">
        <f>IF(ISBLANK(C545),"",IF(Modélisation!$B$10=3,IF(C545&gt;=Modélisation!$B$19,Modélisation!$A$19,IF(C545&gt;=Modélisation!$B$18,Modélisation!$A$18,Modélisation!$A$17)),IF(Modélisation!$B$10=4,IF(C545&gt;=Modélisation!$B$20,Modélisation!$A$20,IF(C545&gt;=Modélisation!$B$19,Modélisation!$A$19,IF(C545&gt;=Modélisation!$B$18,Modélisation!$A$18,Modélisation!$A$17))),IF(Modélisation!$B$10=5,IF(C545&gt;=Modélisation!$B$21,Modélisation!$A$21,IF(C545&gt;=Modélisation!$B$20,Modélisation!$A$20,IF(C545&gt;=Modélisation!$B$19,Modélisation!$A$19,IF(C545&gt;=Modélisation!$B$18,Modélisation!$A$18,Modélisation!$A$17)))),IF(Modélisation!$B$10=6,IF(C545&gt;=Modélisation!$B$22,Modélisation!$A$22,IF(C545&gt;=Modélisation!$B$21,Modélisation!$A$21,IF(C545&gt;=Modélisation!$B$20,Modélisation!$A$20,IF(C545&gt;=Modélisation!$B$19,Modélisation!$A$19,IF(C545&gt;=Modélisation!$B$18,Modélisation!$A$18,Modélisation!$A$17))))),IF(Modélisation!$B$10=7,IF(C545&gt;=Modélisation!$B$23,Modélisation!$A$23,IF(C545&gt;=Modélisation!$B$22,Modélisation!$A$22,IF(C545&gt;=Modélisation!$B$21,Modélisation!$A$21,IF(C545&gt;=Modélisation!$B$20,Modélisation!$A$20,IF(C545&gt;=Modélisation!$B$19,Modélisation!$A$19,IF(C545&gt;=Modélisation!$B$18,Modélisation!$A$18,Modélisation!$A$17))))))))))))</f>
        <v/>
      </c>
      <c r="F545" s="1" t="str">
        <f>IF(ISBLANK(C545),"",VLOOKUP(E545,Modélisation!$A$17:$H$23,8,FALSE))</f>
        <v/>
      </c>
      <c r="G545" s="4" t="str">
        <f>IF(ISBLANK(C545),"",IF(Modélisation!$B$3="Oui",IF(D545=Liste!$F$2,0%,VLOOKUP(D545,Modélisation!$A$69:$B$86,2,FALSE)),""))</f>
        <v/>
      </c>
      <c r="H545" s="1" t="str">
        <f>IF(ISBLANK(C545),"",IF(Modélisation!$B$3="Oui",F545*(1-G545),F545))</f>
        <v/>
      </c>
    </row>
    <row r="546" spans="1:8" x14ac:dyDescent="0.35">
      <c r="A546" s="2">
        <v>545</v>
      </c>
      <c r="B546" s="36"/>
      <c r="C546" s="39"/>
      <c r="D546" s="37"/>
      <c r="E546" s="1" t="str">
        <f>IF(ISBLANK(C546),"",IF(Modélisation!$B$10=3,IF(C546&gt;=Modélisation!$B$19,Modélisation!$A$19,IF(C546&gt;=Modélisation!$B$18,Modélisation!$A$18,Modélisation!$A$17)),IF(Modélisation!$B$10=4,IF(C546&gt;=Modélisation!$B$20,Modélisation!$A$20,IF(C546&gt;=Modélisation!$B$19,Modélisation!$A$19,IF(C546&gt;=Modélisation!$B$18,Modélisation!$A$18,Modélisation!$A$17))),IF(Modélisation!$B$10=5,IF(C546&gt;=Modélisation!$B$21,Modélisation!$A$21,IF(C546&gt;=Modélisation!$B$20,Modélisation!$A$20,IF(C546&gt;=Modélisation!$B$19,Modélisation!$A$19,IF(C546&gt;=Modélisation!$B$18,Modélisation!$A$18,Modélisation!$A$17)))),IF(Modélisation!$B$10=6,IF(C546&gt;=Modélisation!$B$22,Modélisation!$A$22,IF(C546&gt;=Modélisation!$B$21,Modélisation!$A$21,IF(C546&gt;=Modélisation!$B$20,Modélisation!$A$20,IF(C546&gt;=Modélisation!$B$19,Modélisation!$A$19,IF(C546&gt;=Modélisation!$B$18,Modélisation!$A$18,Modélisation!$A$17))))),IF(Modélisation!$B$10=7,IF(C546&gt;=Modélisation!$B$23,Modélisation!$A$23,IF(C546&gt;=Modélisation!$B$22,Modélisation!$A$22,IF(C546&gt;=Modélisation!$B$21,Modélisation!$A$21,IF(C546&gt;=Modélisation!$B$20,Modélisation!$A$20,IF(C546&gt;=Modélisation!$B$19,Modélisation!$A$19,IF(C546&gt;=Modélisation!$B$18,Modélisation!$A$18,Modélisation!$A$17))))))))))))</f>
        <v/>
      </c>
      <c r="F546" s="1" t="str">
        <f>IF(ISBLANK(C546),"",VLOOKUP(E546,Modélisation!$A$17:$H$23,8,FALSE))</f>
        <v/>
      </c>
      <c r="G546" s="4" t="str">
        <f>IF(ISBLANK(C546),"",IF(Modélisation!$B$3="Oui",IF(D546=Liste!$F$2,0%,VLOOKUP(D546,Modélisation!$A$69:$B$86,2,FALSE)),""))</f>
        <v/>
      </c>
      <c r="H546" s="1" t="str">
        <f>IF(ISBLANK(C546),"",IF(Modélisation!$B$3="Oui",F546*(1-G546),F546))</f>
        <v/>
      </c>
    </row>
    <row r="547" spans="1:8" x14ac:dyDescent="0.35">
      <c r="A547" s="2">
        <v>546</v>
      </c>
      <c r="B547" s="36"/>
      <c r="C547" s="39"/>
      <c r="D547" s="37"/>
      <c r="E547" s="1" t="str">
        <f>IF(ISBLANK(C547),"",IF(Modélisation!$B$10=3,IF(C547&gt;=Modélisation!$B$19,Modélisation!$A$19,IF(C547&gt;=Modélisation!$B$18,Modélisation!$A$18,Modélisation!$A$17)),IF(Modélisation!$B$10=4,IF(C547&gt;=Modélisation!$B$20,Modélisation!$A$20,IF(C547&gt;=Modélisation!$B$19,Modélisation!$A$19,IF(C547&gt;=Modélisation!$B$18,Modélisation!$A$18,Modélisation!$A$17))),IF(Modélisation!$B$10=5,IF(C547&gt;=Modélisation!$B$21,Modélisation!$A$21,IF(C547&gt;=Modélisation!$B$20,Modélisation!$A$20,IF(C547&gt;=Modélisation!$B$19,Modélisation!$A$19,IF(C547&gt;=Modélisation!$B$18,Modélisation!$A$18,Modélisation!$A$17)))),IF(Modélisation!$B$10=6,IF(C547&gt;=Modélisation!$B$22,Modélisation!$A$22,IF(C547&gt;=Modélisation!$B$21,Modélisation!$A$21,IF(C547&gt;=Modélisation!$B$20,Modélisation!$A$20,IF(C547&gt;=Modélisation!$B$19,Modélisation!$A$19,IF(C547&gt;=Modélisation!$B$18,Modélisation!$A$18,Modélisation!$A$17))))),IF(Modélisation!$B$10=7,IF(C547&gt;=Modélisation!$B$23,Modélisation!$A$23,IF(C547&gt;=Modélisation!$B$22,Modélisation!$A$22,IF(C547&gt;=Modélisation!$B$21,Modélisation!$A$21,IF(C547&gt;=Modélisation!$B$20,Modélisation!$A$20,IF(C547&gt;=Modélisation!$B$19,Modélisation!$A$19,IF(C547&gt;=Modélisation!$B$18,Modélisation!$A$18,Modélisation!$A$17))))))))))))</f>
        <v/>
      </c>
      <c r="F547" s="1" t="str">
        <f>IF(ISBLANK(C547),"",VLOOKUP(E547,Modélisation!$A$17:$H$23,8,FALSE))</f>
        <v/>
      </c>
      <c r="G547" s="4" t="str">
        <f>IF(ISBLANK(C547),"",IF(Modélisation!$B$3="Oui",IF(D547=Liste!$F$2,0%,VLOOKUP(D547,Modélisation!$A$69:$B$86,2,FALSE)),""))</f>
        <v/>
      </c>
      <c r="H547" s="1" t="str">
        <f>IF(ISBLANK(C547),"",IF(Modélisation!$B$3="Oui",F547*(1-G547),F547))</f>
        <v/>
      </c>
    </row>
    <row r="548" spans="1:8" x14ac:dyDescent="0.35">
      <c r="A548" s="2">
        <v>547</v>
      </c>
      <c r="B548" s="36"/>
      <c r="C548" s="39"/>
      <c r="D548" s="37"/>
      <c r="E548" s="1" t="str">
        <f>IF(ISBLANK(C548),"",IF(Modélisation!$B$10=3,IF(C548&gt;=Modélisation!$B$19,Modélisation!$A$19,IF(C548&gt;=Modélisation!$B$18,Modélisation!$A$18,Modélisation!$A$17)),IF(Modélisation!$B$10=4,IF(C548&gt;=Modélisation!$B$20,Modélisation!$A$20,IF(C548&gt;=Modélisation!$B$19,Modélisation!$A$19,IF(C548&gt;=Modélisation!$B$18,Modélisation!$A$18,Modélisation!$A$17))),IF(Modélisation!$B$10=5,IF(C548&gt;=Modélisation!$B$21,Modélisation!$A$21,IF(C548&gt;=Modélisation!$B$20,Modélisation!$A$20,IF(C548&gt;=Modélisation!$B$19,Modélisation!$A$19,IF(C548&gt;=Modélisation!$B$18,Modélisation!$A$18,Modélisation!$A$17)))),IF(Modélisation!$B$10=6,IF(C548&gt;=Modélisation!$B$22,Modélisation!$A$22,IF(C548&gt;=Modélisation!$B$21,Modélisation!$A$21,IF(C548&gt;=Modélisation!$B$20,Modélisation!$A$20,IF(C548&gt;=Modélisation!$B$19,Modélisation!$A$19,IF(C548&gt;=Modélisation!$B$18,Modélisation!$A$18,Modélisation!$A$17))))),IF(Modélisation!$B$10=7,IF(C548&gt;=Modélisation!$B$23,Modélisation!$A$23,IF(C548&gt;=Modélisation!$B$22,Modélisation!$A$22,IF(C548&gt;=Modélisation!$B$21,Modélisation!$A$21,IF(C548&gt;=Modélisation!$B$20,Modélisation!$A$20,IF(C548&gt;=Modélisation!$B$19,Modélisation!$A$19,IF(C548&gt;=Modélisation!$B$18,Modélisation!$A$18,Modélisation!$A$17))))))))))))</f>
        <v/>
      </c>
      <c r="F548" s="1" t="str">
        <f>IF(ISBLANK(C548),"",VLOOKUP(E548,Modélisation!$A$17:$H$23,8,FALSE))</f>
        <v/>
      </c>
      <c r="G548" s="4" t="str">
        <f>IF(ISBLANK(C548),"",IF(Modélisation!$B$3="Oui",IF(D548=Liste!$F$2,0%,VLOOKUP(D548,Modélisation!$A$69:$B$86,2,FALSE)),""))</f>
        <v/>
      </c>
      <c r="H548" s="1" t="str">
        <f>IF(ISBLANK(C548),"",IF(Modélisation!$B$3="Oui",F548*(1-G548),F548))</f>
        <v/>
      </c>
    </row>
    <row r="549" spans="1:8" x14ac:dyDescent="0.35">
      <c r="A549" s="2">
        <v>548</v>
      </c>
      <c r="B549" s="36"/>
      <c r="C549" s="39"/>
      <c r="D549" s="37"/>
      <c r="E549" s="1" t="str">
        <f>IF(ISBLANK(C549),"",IF(Modélisation!$B$10=3,IF(C549&gt;=Modélisation!$B$19,Modélisation!$A$19,IF(C549&gt;=Modélisation!$B$18,Modélisation!$A$18,Modélisation!$A$17)),IF(Modélisation!$B$10=4,IF(C549&gt;=Modélisation!$B$20,Modélisation!$A$20,IF(C549&gt;=Modélisation!$B$19,Modélisation!$A$19,IF(C549&gt;=Modélisation!$B$18,Modélisation!$A$18,Modélisation!$A$17))),IF(Modélisation!$B$10=5,IF(C549&gt;=Modélisation!$B$21,Modélisation!$A$21,IF(C549&gt;=Modélisation!$B$20,Modélisation!$A$20,IF(C549&gt;=Modélisation!$B$19,Modélisation!$A$19,IF(C549&gt;=Modélisation!$B$18,Modélisation!$A$18,Modélisation!$A$17)))),IF(Modélisation!$B$10=6,IF(C549&gt;=Modélisation!$B$22,Modélisation!$A$22,IF(C549&gt;=Modélisation!$B$21,Modélisation!$A$21,IF(C549&gt;=Modélisation!$B$20,Modélisation!$A$20,IF(C549&gt;=Modélisation!$B$19,Modélisation!$A$19,IF(C549&gt;=Modélisation!$B$18,Modélisation!$A$18,Modélisation!$A$17))))),IF(Modélisation!$B$10=7,IF(C549&gt;=Modélisation!$B$23,Modélisation!$A$23,IF(C549&gt;=Modélisation!$B$22,Modélisation!$A$22,IF(C549&gt;=Modélisation!$B$21,Modélisation!$A$21,IF(C549&gt;=Modélisation!$B$20,Modélisation!$A$20,IF(C549&gt;=Modélisation!$B$19,Modélisation!$A$19,IF(C549&gt;=Modélisation!$B$18,Modélisation!$A$18,Modélisation!$A$17))))))))))))</f>
        <v/>
      </c>
      <c r="F549" s="1" t="str">
        <f>IF(ISBLANK(C549),"",VLOOKUP(E549,Modélisation!$A$17:$H$23,8,FALSE))</f>
        <v/>
      </c>
      <c r="G549" s="4" t="str">
        <f>IF(ISBLANK(C549),"",IF(Modélisation!$B$3="Oui",IF(D549=Liste!$F$2,0%,VLOOKUP(D549,Modélisation!$A$69:$B$86,2,FALSE)),""))</f>
        <v/>
      </c>
      <c r="H549" s="1" t="str">
        <f>IF(ISBLANK(C549),"",IF(Modélisation!$B$3="Oui",F549*(1-G549),F549))</f>
        <v/>
      </c>
    </row>
    <row r="550" spans="1:8" x14ac:dyDescent="0.35">
      <c r="A550" s="2">
        <v>549</v>
      </c>
      <c r="B550" s="36"/>
      <c r="C550" s="39"/>
      <c r="D550" s="37"/>
      <c r="E550" s="1" t="str">
        <f>IF(ISBLANK(C550),"",IF(Modélisation!$B$10=3,IF(C550&gt;=Modélisation!$B$19,Modélisation!$A$19,IF(C550&gt;=Modélisation!$B$18,Modélisation!$A$18,Modélisation!$A$17)),IF(Modélisation!$B$10=4,IF(C550&gt;=Modélisation!$B$20,Modélisation!$A$20,IF(C550&gt;=Modélisation!$B$19,Modélisation!$A$19,IF(C550&gt;=Modélisation!$B$18,Modélisation!$A$18,Modélisation!$A$17))),IF(Modélisation!$B$10=5,IF(C550&gt;=Modélisation!$B$21,Modélisation!$A$21,IF(C550&gt;=Modélisation!$B$20,Modélisation!$A$20,IF(C550&gt;=Modélisation!$B$19,Modélisation!$A$19,IF(C550&gt;=Modélisation!$B$18,Modélisation!$A$18,Modélisation!$A$17)))),IF(Modélisation!$B$10=6,IF(C550&gt;=Modélisation!$B$22,Modélisation!$A$22,IF(C550&gt;=Modélisation!$B$21,Modélisation!$A$21,IF(C550&gt;=Modélisation!$B$20,Modélisation!$A$20,IF(C550&gt;=Modélisation!$B$19,Modélisation!$A$19,IF(C550&gt;=Modélisation!$B$18,Modélisation!$A$18,Modélisation!$A$17))))),IF(Modélisation!$B$10=7,IF(C550&gt;=Modélisation!$B$23,Modélisation!$A$23,IF(C550&gt;=Modélisation!$B$22,Modélisation!$A$22,IF(C550&gt;=Modélisation!$B$21,Modélisation!$A$21,IF(C550&gt;=Modélisation!$B$20,Modélisation!$A$20,IF(C550&gt;=Modélisation!$B$19,Modélisation!$A$19,IF(C550&gt;=Modélisation!$B$18,Modélisation!$A$18,Modélisation!$A$17))))))))))))</f>
        <v/>
      </c>
      <c r="F550" s="1" t="str">
        <f>IF(ISBLANK(C550),"",VLOOKUP(E550,Modélisation!$A$17:$H$23,8,FALSE))</f>
        <v/>
      </c>
      <c r="G550" s="4" t="str">
        <f>IF(ISBLANK(C550),"",IF(Modélisation!$B$3="Oui",IF(D550=Liste!$F$2,0%,VLOOKUP(D550,Modélisation!$A$69:$B$86,2,FALSE)),""))</f>
        <v/>
      </c>
      <c r="H550" s="1" t="str">
        <f>IF(ISBLANK(C550),"",IF(Modélisation!$B$3="Oui",F550*(1-G550),F550))</f>
        <v/>
      </c>
    </row>
    <row r="551" spans="1:8" x14ac:dyDescent="0.35">
      <c r="A551" s="2">
        <v>550</v>
      </c>
      <c r="B551" s="36"/>
      <c r="C551" s="39"/>
      <c r="D551" s="37"/>
      <c r="E551" s="1" t="str">
        <f>IF(ISBLANK(C551),"",IF(Modélisation!$B$10=3,IF(C551&gt;=Modélisation!$B$19,Modélisation!$A$19,IF(C551&gt;=Modélisation!$B$18,Modélisation!$A$18,Modélisation!$A$17)),IF(Modélisation!$B$10=4,IF(C551&gt;=Modélisation!$B$20,Modélisation!$A$20,IF(C551&gt;=Modélisation!$B$19,Modélisation!$A$19,IF(C551&gt;=Modélisation!$B$18,Modélisation!$A$18,Modélisation!$A$17))),IF(Modélisation!$B$10=5,IF(C551&gt;=Modélisation!$B$21,Modélisation!$A$21,IF(C551&gt;=Modélisation!$B$20,Modélisation!$A$20,IF(C551&gt;=Modélisation!$B$19,Modélisation!$A$19,IF(C551&gt;=Modélisation!$B$18,Modélisation!$A$18,Modélisation!$A$17)))),IF(Modélisation!$B$10=6,IF(C551&gt;=Modélisation!$B$22,Modélisation!$A$22,IF(C551&gt;=Modélisation!$B$21,Modélisation!$A$21,IF(C551&gt;=Modélisation!$B$20,Modélisation!$A$20,IF(C551&gt;=Modélisation!$B$19,Modélisation!$A$19,IF(C551&gt;=Modélisation!$B$18,Modélisation!$A$18,Modélisation!$A$17))))),IF(Modélisation!$B$10=7,IF(C551&gt;=Modélisation!$B$23,Modélisation!$A$23,IF(C551&gt;=Modélisation!$B$22,Modélisation!$A$22,IF(C551&gt;=Modélisation!$B$21,Modélisation!$A$21,IF(C551&gt;=Modélisation!$B$20,Modélisation!$A$20,IF(C551&gt;=Modélisation!$B$19,Modélisation!$A$19,IF(C551&gt;=Modélisation!$B$18,Modélisation!$A$18,Modélisation!$A$17))))))))))))</f>
        <v/>
      </c>
      <c r="F551" s="1" t="str">
        <f>IF(ISBLANK(C551),"",VLOOKUP(E551,Modélisation!$A$17:$H$23,8,FALSE))</f>
        <v/>
      </c>
      <c r="G551" s="4" t="str">
        <f>IF(ISBLANK(C551),"",IF(Modélisation!$B$3="Oui",IF(D551=Liste!$F$2,0%,VLOOKUP(D551,Modélisation!$A$69:$B$86,2,FALSE)),""))</f>
        <v/>
      </c>
      <c r="H551" s="1" t="str">
        <f>IF(ISBLANK(C551),"",IF(Modélisation!$B$3="Oui",F551*(1-G551),F551))</f>
        <v/>
      </c>
    </row>
    <row r="552" spans="1:8" x14ac:dyDescent="0.35">
      <c r="A552" s="2">
        <v>551</v>
      </c>
      <c r="B552" s="36"/>
      <c r="C552" s="39"/>
      <c r="D552" s="37"/>
      <c r="E552" s="1" t="str">
        <f>IF(ISBLANK(C552),"",IF(Modélisation!$B$10=3,IF(C552&gt;=Modélisation!$B$19,Modélisation!$A$19,IF(C552&gt;=Modélisation!$B$18,Modélisation!$A$18,Modélisation!$A$17)),IF(Modélisation!$B$10=4,IF(C552&gt;=Modélisation!$B$20,Modélisation!$A$20,IF(C552&gt;=Modélisation!$B$19,Modélisation!$A$19,IF(C552&gt;=Modélisation!$B$18,Modélisation!$A$18,Modélisation!$A$17))),IF(Modélisation!$B$10=5,IF(C552&gt;=Modélisation!$B$21,Modélisation!$A$21,IF(C552&gt;=Modélisation!$B$20,Modélisation!$A$20,IF(C552&gt;=Modélisation!$B$19,Modélisation!$A$19,IF(C552&gt;=Modélisation!$B$18,Modélisation!$A$18,Modélisation!$A$17)))),IF(Modélisation!$B$10=6,IF(C552&gt;=Modélisation!$B$22,Modélisation!$A$22,IF(C552&gt;=Modélisation!$B$21,Modélisation!$A$21,IF(C552&gt;=Modélisation!$B$20,Modélisation!$A$20,IF(C552&gt;=Modélisation!$B$19,Modélisation!$A$19,IF(C552&gt;=Modélisation!$B$18,Modélisation!$A$18,Modélisation!$A$17))))),IF(Modélisation!$B$10=7,IF(C552&gt;=Modélisation!$B$23,Modélisation!$A$23,IF(C552&gt;=Modélisation!$B$22,Modélisation!$A$22,IF(C552&gt;=Modélisation!$B$21,Modélisation!$A$21,IF(C552&gt;=Modélisation!$B$20,Modélisation!$A$20,IF(C552&gt;=Modélisation!$B$19,Modélisation!$A$19,IF(C552&gt;=Modélisation!$B$18,Modélisation!$A$18,Modélisation!$A$17))))))))))))</f>
        <v/>
      </c>
      <c r="F552" s="1" t="str">
        <f>IF(ISBLANK(C552),"",VLOOKUP(E552,Modélisation!$A$17:$H$23,8,FALSE))</f>
        <v/>
      </c>
      <c r="G552" s="4" t="str">
        <f>IF(ISBLANK(C552),"",IF(Modélisation!$B$3="Oui",IF(D552=Liste!$F$2,0%,VLOOKUP(D552,Modélisation!$A$69:$B$86,2,FALSE)),""))</f>
        <v/>
      </c>
      <c r="H552" s="1" t="str">
        <f>IF(ISBLANK(C552),"",IF(Modélisation!$B$3="Oui",F552*(1-G552),F552))</f>
        <v/>
      </c>
    </row>
    <row r="553" spans="1:8" x14ac:dyDescent="0.35">
      <c r="A553" s="2">
        <v>552</v>
      </c>
      <c r="B553" s="36"/>
      <c r="C553" s="39"/>
      <c r="D553" s="37"/>
      <c r="E553" s="1" t="str">
        <f>IF(ISBLANK(C553),"",IF(Modélisation!$B$10=3,IF(C553&gt;=Modélisation!$B$19,Modélisation!$A$19,IF(C553&gt;=Modélisation!$B$18,Modélisation!$A$18,Modélisation!$A$17)),IF(Modélisation!$B$10=4,IF(C553&gt;=Modélisation!$B$20,Modélisation!$A$20,IF(C553&gt;=Modélisation!$B$19,Modélisation!$A$19,IF(C553&gt;=Modélisation!$B$18,Modélisation!$A$18,Modélisation!$A$17))),IF(Modélisation!$B$10=5,IF(C553&gt;=Modélisation!$B$21,Modélisation!$A$21,IF(C553&gt;=Modélisation!$B$20,Modélisation!$A$20,IF(C553&gt;=Modélisation!$B$19,Modélisation!$A$19,IF(C553&gt;=Modélisation!$B$18,Modélisation!$A$18,Modélisation!$A$17)))),IF(Modélisation!$B$10=6,IF(C553&gt;=Modélisation!$B$22,Modélisation!$A$22,IF(C553&gt;=Modélisation!$B$21,Modélisation!$A$21,IF(C553&gt;=Modélisation!$B$20,Modélisation!$A$20,IF(C553&gt;=Modélisation!$B$19,Modélisation!$A$19,IF(C553&gt;=Modélisation!$B$18,Modélisation!$A$18,Modélisation!$A$17))))),IF(Modélisation!$B$10=7,IF(C553&gt;=Modélisation!$B$23,Modélisation!$A$23,IF(C553&gt;=Modélisation!$B$22,Modélisation!$A$22,IF(C553&gt;=Modélisation!$B$21,Modélisation!$A$21,IF(C553&gt;=Modélisation!$B$20,Modélisation!$A$20,IF(C553&gt;=Modélisation!$B$19,Modélisation!$A$19,IF(C553&gt;=Modélisation!$B$18,Modélisation!$A$18,Modélisation!$A$17))))))))))))</f>
        <v/>
      </c>
      <c r="F553" s="1" t="str">
        <f>IF(ISBLANK(C553),"",VLOOKUP(E553,Modélisation!$A$17:$H$23,8,FALSE))</f>
        <v/>
      </c>
      <c r="G553" s="4" t="str">
        <f>IF(ISBLANK(C553),"",IF(Modélisation!$B$3="Oui",IF(D553=Liste!$F$2,0%,VLOOKUP(D553,Modélisation!$A$69:$B$86,2,FALSE)),""))</f>
        <v/>
      </c>
      <c r="H553" s="1" t="str">
        <f>IF(ISBLANK(C553),"",IF(Modélisation!$B$3="Oui",F553*(1-G553),F553))</f>
        <v/>
      </c>
    </row>
    <row r="554" spans="1:8" x14ac:dyDescent="0.35">
      <c r="A554" s="2">
        <v>553</v>
      </c>
      <c r="B554" s="36"/>
      <c r="C554" s="39"/>
      <c r="D554" s="37"/>
      <c r="E554" s="1" t="str">
        <f>IF(ISBLANK(C554),"",IF(Modélisation!$B$10=3,IF(C554&gt;=Modélisation!$B$19,Modélisation!$A$19,IF(C554&gt;=Modélisation!$B$18,Modélisation!$A$18,Modélisation!$A$17)),IF(Modélisation!$B$10=4,IF(C554&gt;=Modélisation!$B$20,Modélisation!$A$20,IF(C554&gt;=Modélisation!$B$19,Modélisation!$A$19,IF(C554&gt;=Modélisation!$B$18,Modélisation!$A$18,Modélisation!$A$17))),IF(Modélisation!$B$10=5,IF(C554&gt;=Modélisation!$B$21,Modélisation!$A$21,IF(C554&gt;=Modélisation!$B$20,Modélisation!$A$20,IF(C554&gt;=Modélisation!$B$19,Modélisation!$A$19,IF(C554&gt;=Modélisation!$B$18,Modélisation!$A$18,Modélisation!$A$17)))),IF(Modélisation!$B$10=6,IF(C554&gt;=Modélisation!$B$22,Modélisation!$A$22,IF(C554&gt;=Modélisation!$B$21,Modélisation!$A$21,IF(C554&gt;=Modélisation!$B$20,Modélisation!$A$20,IF(C554&gt;=Modélisation!$B$19,Modélisation!$A$19,IF(C554&gt;=Modélisation!$B$18,Modélisation!$A$18,Modélisation!$A$17))))),IF(Modélisation!$B$10=7,IF(C554&gt;=Modélisation!$B$23,Modélisation!$A$23,IF(C554&gt;=Modélisation!$B$22,Modélisation!$A$22,IF(C554&gt;=Modélisation!$B$21,Modélisation!$A$21,IF(C554&gt;=Modélisation!$B$20,Modélisation!$A$20,IF(C554&gt;=Modélisation!$B$19,Modélisation!$A$19,IF(C554&gt;=Modélisation!$B$18,Modélisation!$A$18,Modélisation!$A$17))))))))))))</f>
        <v/>
      </c>
      <c r="F554" s="1" t="str">
        <f>IF(ISBLANK(C554),"",VLOOKUP(E554,Modélisation!$A$17:$H$23,8,FALSE))</f>
        <v/>
      </c>
      <c r="G554" s="4" t="str">
        <f>IF(ISBLANK(C554),"",IF(Modélisation!$B$3="Oui",IF(D554=Liste!$F$2,0%,VLOOKUP(D554,Modélisation!$A$69:$B$86,2,FALSE)),""))</f>
        <v/>
      </c>
      <c r="H554" s="1" t="str">
        <f>IF(ISBLANK(C554),"",IF(Modélisation!$B$3="Oui",F554*(1-G554),F554))</f>
        <v/>
      </c>
    </row>
    <row r="555" spans="1:8" x14ac:dyDescent="0.35">
      <c r="A555" s="2">
        <v>554</v>
      </c>
      <c r="B555" s="36"/>
      <c r="C555" s="39"/>
      <c r="D555" s="37"/>
      <c r="E555" s="1" t="str">
        <f>IF(ISBLANK(C555),"",IF(Modélisation!$B$10=3,IF(C555&gt;=Modélisation!$B$19,Modélisation!$A$19,IF(C555&gt;=Modélisation!$B$18,Modélisation!$A$18,Modélisation!$A$17)),IF(Modélisation!$B$10=4,IF(C555&gt;=Modélisation!$B$20,Modélisation!$A$20,IF(C555&gt;=Modélisation!$B$19,Modélisation!$A$19,IF(C555&gt;=Modélisation!$B$18,Modélisation!$A$18,Modélisation!$A$17))),IF(Modélisation!$B$10=5,IF(C555&gt;=Modélisation!$B$21,Modélisation!$A$21,IF(C555&gt;=Modélisation!$B$20,Modélisation!$A$20,IF(C555&gt;=Modélisation!$B$19,Modélisation!$A$19,IF(C555&gt;=Modélisation!$B$18,Modélisation!$A$18,Modélisation!$A$17)))),IF(Modélisation!$B$10=6,IF(C555&gt;=Modélisation!$B$22,Modélisation!$A$22,IF(C555&gt;=Modélisation!$B$21,Modélisation!$A$21,IF(C555&gt;=Modélisation!$B$20,Modélisation!$A$20,IF(C555&gt;=Modélisation!$B$19,Modélisation!$A$19,IF(C555&gt;=Modélisation!$B$18,Modélisation!$A$18,Modélisation!$A$17))))),IF(Modélisation!$B$10=7,IF(C555&gt;=Modélisation!$B$23,Modélisation!$A$23,IF(C555&gt;=Modélisation!$B$22,Modélisation!$A$22,IF(C555&gt;=Modélisation!$B$21,Modélisation!$A$21,IF(C555&gt;=Modélisation!$B$20,Modélisation!$A$20,IF(C555&gt;=Modélisation!$B$19,Modélisation!$A$19,IF(C555&gt;=Modélisation!$B$18,Modélisation!$A$18,Modélisation!$A$17))))))))))))</f>
        <v/>
      </c>
      <c r="F555" s="1" t="str">
        <f>IF(ISBLANK(C555),"",VLOOKUP(E555,Modélisation!$A$17:$H$23,8,FALSE))</f>
        <v/>
      </c>
      <c r="G555" s="4" t="str">
        <f>IF(ISBLANK(C555),"",IF(Modélisation!$B$3="Oui",IF(D555=Liste!$F$2,0%,VLOOKUP(D555,Modélisation!$A$69:$B$86,2,FALSE)),""))</f>
        <v/>
      </c>
      <c r="H555" s="1" t="str">
        <f>IF(ISBLANK(C555),"",IF(Modélisation!$B$3="Oui",F555*(1-G555),F555))</f>
        <v/>
      </c>
    </row>
    <row r="556" spans="1:8" x14ac:dyDescent="0.35">
      <c r="A556" s="2">
        <v>555</v>
      </c>
      <c r="B556" s="36"/>
      <c r="C556" s="39"/>
      <c r="D556" s="37"/>
      <c r="E556" s="1" t="str">
        <f>IF(ISBLANK(C556),"",IF(Modélisation!$B$10=3,IF(C556&gt;=Modélisation!$B$19,Modélisation!$A$19,IF(C556&gt;=Modélisation!$B$18,Modélisation!$A$18,Modélisation!$A$17)),IF(Modélisation!$B$10=4,IF(C556&gt;=Modélisation!$B$20,Modélisation!$A$20,IF(C556&gt;=Modélisation!$B$19,Modélisation!$A$19,IF(C556&gt;=Modélisation!$B$18,Modélisation!$A$18,Modélisation!$A$17))),IF(Modélisation!$B$10=5,IF(C556&gt;=Modélisation!$B$21,Modélisation!$A$21,IF(C556&gt;=Modélisation!$B$20,Modélisation!$A$20,IF(C556&gt;=Modélisation!$B$19,Modélisation!$A$19,IF(C556&gt;=Modélisation!$B$18,Modélisation!$A$18,Modélisation!$A$17)))),IF(Modélisation!$B$10=6,IF(C556&gt;=Modélisation!$B$22,Modélisation!$A$22,IF(C556&gt;=Modélisation!$B$21,Modélisation!$A$21,IF(C556&gt;=Modélisation!$B$20,Modélisation!$A$20,IF(C556&gt;=Modélisation!$B$19,Modélisation!$A$19,IF(C556&gt;=Modélisation!$B$18,Modélisation!$A$18,Modélisation!$A$17))))),IF(Modélisation!$B$10=7,IF(C556&gt;=Modélisation!$B$23,Modélisation!$A$23,IF(C556&gt;=Modélisation!$B$22,Modélisation!$A$22,IF(C556&gt;=Modélisation!$B$21,Modélisation!$A$21,IF(C556&gt;=Modélisation!$B$20,Modélisation!$A$20,IF(C556&gt;=Modélisation!$B$19,Modélisation!$A$19,IF(C556&gt;=Modélisation!$B$18,Modélisation!$A$18,Modélisation!$A$17))))))))))))</f>
        <v/>
      </c>
      <c r="F556" s="1" t="str">
        <f>IF(ISBLANK(C556),"",VLOOKUP(E556,Modélisation!$A$17:$H$23,8,FALSE))</f>
        <v/>
      </c>
      <c r="G556" s="4" t="str">
        <f>IF(ISBLANK(C556),"",IF(Modélisation!$B$3="Oui",IF(D556=Liste!$F$2,0%,VLOOKUP(D556,Modélisation!$A$69:$B$86,2,FALSE)),""))</f>
        <v/>
      </c>
      <c r="H556" s="1" t="str">
        <f>IF(ISBLANK(C556),"",IF(Modélisation!$B$3="Oui",F556*(1-G556),F556))</f>
        <v/>
      </c>
    </row>
    <row r="557" spans="1:8" x14ac:dyDescent="0.35">
      <c r="A557" s="2">
        <v>556</v>
      </c>
      <c r="B557" s="36"/>
      <c r="C557" s="39"/>
      <c r="D557" s="37"/>
      <c r="E557" s="1" t="str">
        <f>IF(ISBLANK(C557),"",IF(Modélisation!$B$10=3,IF(C557&gt;=Modélisation!$B$19,Modélisation!$A$19,IF(C557&gt;=Modélisation!$B$18,Modélisation!$A$18,Modélisation!$A$17)),IF(Modélisation!$B$10=4,IF(C557&gt;=Modélisation!$B$20,Modélisation!$A$20,IF(C557&gt;=Modélisation!$B$19,Modélisation!$A$19,IF(C557&gt;=Modélisation!$B$18,Modélisation!$A$18,Modélisation!$A$17))),IF(Modélisation!$B$10=5,IF(C557&gt;=Modélisation!$B$21,Modélisation!$A$21,IF(C557&gt;=Modélisation!$B$20,Modélisation!$A$20,IF(C557&gt;=Modélisation!$B$19,Modélisation!$A$19,IF(C557&gt;=Modélisation!$B$18,Modélisation!$A$18,Modélisation!$A$17)))),IF(Modélisation!$B$10=6,IF(C557&gt;=Modélisation!$B$22,Modélisation!$A$22,IF(C557&gt;=Modélisation!$B$21,Modélisation!$A$21,IF(C557&gt;=Modélisation!$B$20,Modélisation!$A$20,IF(C557&gt;=Modélisation!$B$19,Modélisation!$A$19,IF(C557&gt;=Modélisation!$B$18,Modélisation!$A$18,Modélisation!$A$17))))),IF(Modélisation!$B$10=7,IF(C557&gt;=Modélisation!$B$23,Modélisation!$A$23,IF(C557&gt;=Modélisation!$B$22,Modélisation!$A$22,IF(C557&gt;=Modélisation!$B$21,Modélisation!$A$21,IF(C557&gt;=Modélisation!$B$20,Modélisation!$A$20,IF(C557&gt;=Modélisation!$B$19,Modélisation!$A$19,IF(C557&gt;=Modélisation!$B$18,Modélisation!$A$18,Modélisation!$A$17))))))))))))</f>
        <v/>
      </c>
      <c r="F557" s="1" t="str">
        <f>IF(ISBLANK(C557),"",VLOOKUP(E557,Modélisation!$A$17:$H$23,8,FALSE))</f>
        <v/>
      </c>
      <c r="G557" s="4" t="str">
        <f>IF(ISBLANK(C557),"",IF(Modélisation!$B$3="Oui",IF(D557=Liste!$F$2,0%,VLOOKUP(D557,Modélisation!$A$69:$B$86,2,FALSE)),""))</f>
        <v/>
      </c>
      <c r="H557" s="1" t="str">
        <f>IF(ISBLANK(C557),"",IF(Modélisation!$B$3="Oui",F557*(1-G557),F557))</f>
        <v/>
      </c>
    </row>
    <row r="558" spans="1:8" x14ac:dyDescent="0.35">
      <c r="A558" s="2">
        <v>557</v>
      </c>
      <c r="B558" s="36"/>
      <c r="C558" s="39"/>
      <c r="D558" s="37"/>
      <c r="E558" s="1" t="str">
        <f>IF(ISBLANK(C558),"",IF(Modélisation!$B$10=3,IF(C558&gt;=Modélisation!$B$19,Modélisation!$A$19,IF(C558&gt;=Modélisation!$B$18,Modélisation!$A$18,Modélisation!$A$17)),IF(Modélisation!$B$10=4,IF(C558&gt;=Modélisation!$B$20,Modélisation!$A$20,IF(C558&gt;=Modélisation!$B$19,Modélisation!$A$19,IF(C558&gt;=Modélisation!$B$18,Modélisation!$A$18,Modélisation!$A$17))),IF(Modélisation!$B$10=5,IF(C558&gt;=Modélisation!$B$21,Modélisation!$A$21,IF(C558&gt;=Modélisation!$B$20,Modélisation!$A$20,IF(C558&gt;=Modélisation!$B$19,Modélisation!$A$19,IF(C558&gt;=Modélisation!$B$18,Modélisation!$A$18,Modélisation!$A$17)))),IF(Modélisation!$B$10=6,IF(C558&gt;=Modélisation!$B$22,Modélisation!$A$22,IF(C558&gt;=Modélisation!$B$21,Modélisation!$A$21,IF(C558&gt;=Modélisation!$B$20,Modélisation!$A$20,IF(C558&gt;=Modélisation!$B$19,Modélisation!$A$19,IF(C558&gt;=Modélisation!$B$18,Modélisation!$A$18,Modélisation!$A$17))))),IF(Modélisation!$B$10=7,IF(C558&gt;=Modélisation!$B$23,Modélisation!$A$23,IF(C558&gt;=Modélisation!$B$22,Modélisation!$A$22,IF(C558&gt;=Modélisation!$B$21,Modélisation!$A$21,IF(C558&gt;=Modélisation!$B$20,Modélisation!$A$20,IF(C558&gt;=Modélisation!$B$19,Modélisation!$A$19,IF(C558&gt;=Modélisation!$B$18,Modélisation!$A$18,Modélisation!$A$17))))))))))))</f>
        <v/>
      </c>
      <c r="F558" s="1" t="str">
        <f>IF(ISBLANK(C558),"",VLOOKUP(E558,Modélisation!$A$17:$H$23,8,FALSE))</f>
        <v/>
      </c>
      <c r="G558" s="4" t="str">
        <f>IF(ISBLANK(C558),"",IF(Modélisation!$B$3="Oui",IF(D558=Liste!$F$2,0%,VLOOKUP(D558,Modélisation!$A$69:$B$86,2,FALSE)),""))</f>
        <v/>
      </c>
      <c r="H558" s="1" t="str">
        <f>IF(ISBLANK(C558),"",IF(Modélisation!$B$3="Oui",F558*(1-G558),F558))</f>
        <v/>
      </c>
    </row>
    <row r="559" spans="1:8" x14ac:dyDescent="0.35">
      <c r="A559" s="2">
        <v>558</v>
      </c>
      <c r="B559" s="36"/>
      <c r="C559" s="39"/>
      <c r="D559" s="37"/>
      <c r="E559" s="1" t="str">
        <f>IF(ISBLANK(C559),"",IF(Modélisation!$B$10=3,IF(C559&gt;=Modélisation!$B$19,Modélisation!$A$19,IF(C559&gt;=Modélisation!$B$18,Modélisation!$A$18,Modélisation!$A$17)),IF(Modélisation!$B$10=4,IF(C559&gt;=Modélisation!$B$20,Modélisation!$A$20,IF(C559&gt;=Modélisation!$B$19,Modélisation!$A$19,IF(C559&gt;=Modélisation!$B$18,Modélisation!$A$18,Modélisation!$A$17))),IF(Modélisation!$B$10=5,IF(C559&gt;=Modélisation!$B$21,Modélisation!$A$21,IF(C559&gt;=Modélisation!$B$20,Modélisation!$A$20,IF(C559&gt;=Modélisation!$B$19,Modélisation!$A$19,IF(C559&gt;=Modélisation!$B$18,Modélisation!$A$18,Modélisation!$A$17)))),IF(Modélisation!$B$10=6,IF(C559&gt;=Modélisation!$B$22,Modélisation!$A$22,IF(C559&gt;=Modélisation!$B$21,Modélisation!$A$21,IF(C559&gt;=Modélisation!$B$20,Modélisation!$A$20,IF(C559&gt;=Modélisation!$B$19,Modélisation!$A$19,IF(C559&gt;=Modélisation!$B$18,Modélisation!$A$18,Modélisation!$A$17))))),IF(Modélisation!$B$10=7,IF(C559&gt;=Modélisation!$B$23,Modélisation!$A$23,IF(C559&gt;=Modélisation!$B$22,Modélisation!$A$22,IF(C559&gt;=Modélisation!$B$21,Modélisation!$A$21,IF(C559&gt;=Modélisation!$B$20,Modélisation!$A$20,IF(C559&gt;=Modélisation!$B$19,Modélisation!$A$19,IF(C559&gt;=Modélisation!$B$18,Modélisation!$A$18,Modélisation!$A$17))))))))))))</f>
        <v/>
      </c>
      <c r="F559" s="1" t="str">
        <f>IF(ISBLANK(C559),"",VLOOKUP(E559,Modélisation!$A$17:$H$23,8,FALSE))</f>
        <v/>
      </c>
      <c r="G559" s="4" t="str">
        <f>IF(ISBLANK(C559),"",IF(Modélisation!$B$3="Oui",IF(D559=Liste!$F$2,0%,VLOOKUP(D559,Modélisation!$A$69:$B$86,2,FALSE)),""))</f>
        <v/>
      </c>
      <c r="H559" s="1" t="str">
        <f>IF(ISBLANK(C559),"",IF(Modélisation!$B$3="Oui",F559*(1-G559),F559))</f>
        <v/>
      </c>
    </row>
    <row r="560" spans="1:8" x14ac:dyDescent="0.35">
      <c r="A560" s="2">
        <v>559</v>
      </c>
      <c r="B560" s="36"/>
      <c r="C560" s="39"/>
      <c r="D560" s="37"/>
      <c r="E560" s="1" t="str">
        <f>IF(ISBLANK(C560),"",IF(Modélisation!$B$10=3,IF(C560&gt;=Modélisation!$B$19,Modélisation!$A$19,IF(C560&gt;=Modélisation!$B$18,Modélisation!$A$18,Modélisation!$A$17)),IF(Modélisation!$B$10=4,IF(C560&gt;=Modélisation!$B$20,Modélisation!$A$20,IF(C560&gt;=Modélisation!$B$19,Modélisation!$A$19,IF(C560&gt;=Modélisation!$B$18,Modélisation!$A$18,Modélisation!$A$17))),IF(Modélisation!$B$10=5,IF(C560&gt;=Modélisation!$B$21,Modélisation!$A$21,IF(C560&gt;=Modélisation!$B$20,Modélisation!$A$20,IF(C560&gt;=Modélisation!$B$19,Modélisation!$A$19,IF(C560&gt;=Modélisation!$B$18,Modélisation!$A$18,Modélisation!$A$17)))),IF(Modélisation!$B$10=6,IF(C560&gt;=Modélisation!$B$22,Modélisation!$A$22,IF(C560&gt;=Modélisation!$B$21,Modélisation!$A$21,IF(C560&gt;=Modélisation!$B$20,Modélisation!$A$20,IF(C560&gt;=Modélisation!$B$19,Modélisation!$A$19,IF(C560&gt;=Modélisation!$B$18,Modélisation!$A$18,Modélisation!$A$17))))),IF(Modélisation!$B$10=7,IF(C560&gt;=Modélisation!$B$23,Modélisation!$A$23,IF(C560&gt;=Modélisation!$B$22,Modélisation!$A$22,IF(C560&gt;=Modélisation!$B$21,Modélisation!$A$21,IF(C560&gt;=Modélisation!$B$20,Modélisation!$A$20,IF(C560&gt;=Modélisation!$B$19,Modélisation!$A$19,IF(C560&gt;=Modélisation!$B$18,Modélisation!$A$18,Modélisation!$A$17))))))))))))</f>
        <v/>
      </c>
      <c r="F560" s="1" t="str">
        <f>IF(ISBLANK(C560),"",VLOOKUP(E560,Modélisation!$A$17:$H$23,8,FALSE))</f>
        <v/>
      </c>
      <c r="G560" s="4" t="str">
        <f>IF(ISBLANK(C560),"",IF(Modélisation!$B$3="Oui",IF(D560=Liste!$F$2,0%,VLOOKUP(D560,Modélisation!$A$69:$B$86,2,FALSE)),""))</f>
        <v/>
      </c>
      <c r="H560" s="1" t="str">
        <f>IF(ISBLANK(C560),"",IF(Modélisation!$B$3="Oui",F560*(1-G560),F560))</f>
        <v/>
      </c>
    </row>
    <row r="561" spans="1:8" x14ac:dyDescent="0.35">
      <c r="A561" s="2">
        <v>560</v>
      </c>
      <c r="B561" s="36"/>
      <c r="C561" s="39"/>
      <c r="D561" s="37"/>
      <c r="E561" s="1" t="str">
        <f>IF(ISBLANK(C561),"",IF(Modélisation!$B$10=3,IF(C561&gt;=Modélisation!$B$19,Modélisation!$A$19,IF(C561&gt;=Modélisation!$B$18,Modélisation!$A$18,Modélisation!$A$17)),IF(Modélisation!$B$10=4,IF(C561&gt;=Modélisation!$B$20,Modélisation!$A$20,IF(C561&gt;=Modélisation!$B$19,Modélisation!$A$19,IF(C561&gt;=Modélisation!$B$18,Modélisation!$A$18,Modélisation!$A$17))),IF(Modélisation!$B$10=5,IF(C561&gt;=Modélisation!$B$21,Modélisation!$A$21,IF(C561&gt;=Modélisation!$B$20,Modélisation!$A$20,IF(C561&gt;=Modélisation!$B$19,Modélisation!$A$19,IF(C561&gt;=Modélisation!$B$18,Modélisation!$A$18,Modélisation!$A$17)))),IF(Modélisation!$B$10=6,IF(C561&gt;=Modélisation!$B$22,Modélisation!$A$22,IF(C561&gt;=Modélisation!$B$21,Modélisation!$A$21,IF(C561&gt;=Modélisation!$B$20,Modélisation!$A$20,IF(C561&gt;=Modélisation!$B$19,Modélisation!$A$19,IF(C561&gt;=Modélisation!$B$18,Modélisation!$A$18,Modélisation!$A$17))))),IF(Modélisation!$B$10=7,IF(C561&gt;=Modélisation!$B$23,Modélisation!$A$23,IF(C561&gt;=Modélisation!$B$22,Modélisation!$A$22,IF(C561&gt;=Modélisation!$B$21,Modélisation!$A$21,IF(C561&gt;=Modélisation!$B$20,Modélisation!$A$20,IF(C561&gt;=Modélisation!$B$19,Modélisation!$A$19,IF(C561&gt;=Modélisation!$B$18,Modélisation!$A$18,Modélisation!$A$17))))))))))))</f>
        <v/>
      </c>
      <c r="F561" s="1" t="str">
        <f>IF(ISBLANK(C561),"",VLOOKUP(E561,Modélisation!$A$17:$H$23,8,FALSE))</f>
        <v/>
      </c>
      <c r="G561" s="4" t="str">
        <f>IF(ISBLANK(C561),"",IF(Modélisation!$B$3="Oui",IF(D561=Liste!$F$2,0%,VLOOKUP(D561,Modélisation!$A$69:$B$86,2,FALSE)),""))</f>
        <v/>
      </c>
      <c r="H561" s="1" t="str">
        <f>IF(ISBLANK(C561),"",IF(Modélisation!$B$3="Oui",F561*(1-G561),F561))</f>
        <v/>
      </c>
    </row>
    <row r="562" spans="1:8" x14ac:dyDescent="0.35">
      <c r="A562" s="2">
        <v>561</v>
      </c>
      <c r="B562" s="36"/>
      <c r="C562" s="39"/>
      <c r="D562" s="37"/>
      <c r="E562" s="1" t="str">
        <f>IF(ISBLANK(C562),"",IF(Modélisation!$B$10=3,IF(C562&gt;=Modélisation!$B$19,Modélisation!$A$19,IF(C562&gt;=Modélisation!$B$18,Modélisation!$A$18,Modélisation!$A$17)),IF(Modélisation!$B$10=4,IF(C562&gt;=Modélisation!$B$20,Modélisation!$A$20,IF(C562&gt;=Modélisation!$B$19,Modélisation!$A$19,IF(C562&gt;=Modélisation!$B$18,Modélisation!$A$18,Modélisation!$A$17))),IF(Modélisation!$B$10=5,IF(C562&gt;=Modélisation!$B$21,Modélisation!$A$21,IF(C562&gt;=Modélisation!$B$20,Modélisation!$A$20,IF(C562&gt;=Modélisation!$B$19,Modélisation!$A$19,IF(C562&gt;=Modélisation!$B$18,Modélisation!$A$18,Modélisation!$A$17)))),IF(Modélisation!$B$10=6,IF(C562&gt;=Modélisation!$B$22,Modélisation!$A$22,IF(C562&gt;=Modélisation!$B$21,Modélisation!$A$21,IF(C562&gt;=Modélisation!$B$20,Modélisation!$A$20,IF(C562&gt;=Modélisation!$B$19,Modélisation!$A$19,IF(C562&gt;=Modélisation!$B$18,Modélisation!$A$18,Modélisation!$A$17))))),IF(Modélisation!$B$10=7,IF(C562&gt;=Modélisation!$B$23,Modélisation!$A$23,IF(C562&gt;=Modélisation!$B$22,Modélisation!$A$22,IF(C562&gt;=Modélisation!$B$21,Modélisation!$A$21,IF(C562&gt;=Modélisation!$B$20,Modélisation!$A$20,IF(C562&gt;=Modélisation!$B$19,Modélisation!$A$19,IF(C562&gt;=Modélisation!$B$18,Modélisation!$A$18,Modélisation!$A$17))))))))))))</f>
        <v/>
      </c>
      <c r="F562" s="1" t="str">
        <f>IF(ISBLANK(C562),"",VLOOKUP(E562,Modélisation!$A$17:$H$23,8,FALSE))</f>
        <v/>
      </c>
      <c r="G562" s="4" t="str">
        <f>IF(ISBLANK(C562),"",IF(Modélisation!$B$3="Oui",IF(D562=Liste!$F$2,0%,VLOOKUP(D562,Modélisation!$A$69:$B$86,2,FALSE)),""))</f>
        <v/>
      </c>
      <c r="H562" s="1" t="str">
        <f>IF(ISBLANK(C562),"",IF(Modélisation!$B$3="Oui",F562*(1-G562),F562))</f>
        <v/>
      </c>
    </row>
    <row r="563" spans="1:8" x14ac:dyDescent="0.35">
      <c r="A563" s="2">
        <v>562</v>
      </c>
      <c r="B563" s="36"/>
      <c r="C563" s="39"/>
      <c r="D563" s="37"/>
      <c r="E563" s="1" t="str">
        <f>IF(ISBLANK(C563),"",IF(Modélisation!$B$10=3,IF(C563&gt;=Modélisation!$B$19,Modélisation!$A$19,IF(C563&gt;=Modélisation!$B$18,Modélisation!$A$18,Modélisation!$A$17)),IF(Modélisation!$B$10=4,IF(C563&gt;=Modélisation!$B$20,Modélisation!$A$20,IF(C563&gt;=Modélisation!$B$19,Modélisation!$A$19,IF(C563&gt;=Modélisation!$B$18,Modélisation!$A$18,Modélisation!$A$17))),IF(Modélisation!$B$10=5,IF(C563&gt;=Modélisation!$B$21,Modélisation!$A$21,IF(C563&gt;=Modélisation!$B$20,Modélisation!$A$20,IF(C563&gt;=Modélisation!$B$19,Modélisation!$A$19,IF(C563&gt;=Modélisation!$B$18,Modélisation!$A$18,Modélisation!$A$17)))),IF(Modélisation!$B$10=6,IF(C563&gt;=Modélisation!$B$22,Modélisation!$A$22,IF(C563&gt;=Modélisation!$B$21,Modélisation!$A$21,IF(C563&gt;=Modélisation!$B$20,Modélisation!$A$20,IF(C563&gt;=Modélisation!$B$19,Modélisation!$A$19,IF(C563&gt;=Modélisation!$B$18,Modélisation!$A$18,Modélisation!$A$17))))),IF(Modélisation!$B$10=7,IF(C563&gt;=Modélisation!$B$23,Modélisation!$A$23,IF(C563&gt;=Modélisation!$B$22,Modélisation!$A$22,IF(C563&gt;=Modélisation!$B$21,Modélisation!$A$21,IF(C563&gt;=Modélisation!$B$20,Modélisation!$A$20,IF(C563&gt;=Modélisation!$B$19,Modélisation!$A$19,IF(C563&gt;=Modélisation!$B$18,Modélisation!$A$18,Modélisation!$A$17))))))))))))</f>
        <v/>
      </c>
      <c r="F563" s="1" t="str">
        <f>IF(ISBLANK(C563),"",VLOOKUP(E563,Modélisation!$A$17:$H$23,8,FALSE))</f>
        <v/>
      </c>
      <c r="G563" s="4" t="str">
        <f>IF(ISBLANK(C563),"",IF(Modélisation!$B$3="Oui",IF(D563=Liste!$F$2,0%,VLOOKUP(D563,Modélisation!$A$69:$B$86,2,FALSE)),""))</f>
        <v/>
      </c>
      <c r="H563" s="1" t="str">
        <f>IF(ISBLANK(C563),"",IF(Modélisation!$B$3="Oui",F563*(1-G563),F563))</f>
        <v/>
      </c>
    </row>
    <row r="564" spans="1:8" x14ac:dyDescent="0.35">
      <c r="A564" s="2">
        <v>563</v>
      </c>
      <c r="B564" s="36"/>
      <c r="C564" s="39"/>
      <c r="D564" s="37"/>
      <c r="E564" s="1" t="str">
        <f>IF(ISBLANK(C564),"",IF(Modélisation!$B$10=3,IF(C564&gt;=Modélisation!$B$19,Modélisation!$A$19,IF(C564&gt;=Modélisation!$B$18,Modélisation!$A$18,Modélisation!$A$17)),IF(Modélisation!$B$10=4,IF(C564&gt;=Modélisation!$B$20,Modélisation!$A$20,IF(C564&gt;=Modélisation!$B$19,Modélisation!$A$19,IF(C564&gt;=Modélisation!$B$18,Modélisation!$A$18,Modélisation!$A$17))),IF(Modélisation!$B$10=5,IF(C564&gt;=Modélisation!$B$21,Modélisation!$A$21,IF(C564&gt;=Modélisation!$B$20,Modélisation!$A$20,IF(C564&gt;=Modélisation!$B$19,Modélisation!$A$19,IF(C564&gt;=Modélisation!$B$18,Modélisation!$A$18,Modélisation!$A$17)))),IF(Modélisation!$B$10=6,IF(C564&gt;=Modélisation!$B$22,Modélisation!$A$22,IF(C564&gt;=Modélisation!$B$21,Modélisation!$A$21,IF(C564&gt;=Modélisation!$B$20,Modélisation!$A$20,IF(C564&gt;=Modélisation!$B$19,Modélisation!$A$19,IF(C564&gt;=Modélisation!$B$18,Modélisation!$A$18,Modélisation!$A$17))))),IF(Modélisation!$B$10=7,IF(C564&gt;=Modélisation!$B$23,Modélisation!$A$23,IF(C564&gt;=Modélisation!$B$22,Modélisation!$A$22,IF(C564&gt;=Modélisation!$B$21,Modélisation!$A$21,IF(C564&gt;=Modélisation!$B$20,Modélisation!$A$20,IF(C564&gt;=Modélisation!$B$19,Modélisation!$A$19,IF(C564&gt;=Modélisation!$B$18,Modélisation!$A$18,Modélisation!$A$17))))))))))))</f>
        <v/>
      </c>
      <c r="F564" s="1" t="str">
        <f>IF(ISBLANK(C564),"",VLOOKUP(E564,Modélisation!$A$17:$H$23,8,FALSE))</f>
        <v/>
      </c>
      <c r="G564" s="4" t="str">
        <f>IF(ISBLANK(C564),"",IF(Modélisation!$B$3="Oui",IF(D564=Liste!$F$2,0%,VLOOKUP(D564,Modélisation!$A$69:$B$86,2,FALSE)),""))</f>
        <v/>
      </c>
      <c r="H564" s="1" t="str">
        <f>IF(ISBLANK(C564),"",IF(Modélisation!$B$3="Oui",F564*(1-G564),F564))</f>
        <v/>
      </c>
    </row>
    <row r="565" spans="1:8" x14ac:dyDescent="0.35">
      <c r="A565" s="2">
        <v>564</v>
      </c>
      <c r="B565" s="36"/>
      <c r="C565" s="39"/>
      <c r="D565" s="37"/>
      <c r="E565" s="1" t="str">
        <f>IF(ISBLANK(C565),"",IF(Modélisation!$B$10=3,IF(C565&gt;=Modélisation!$B$19,Modélisation!$A$19,IF(C565&gt;=Modélisation!$B$18,Modélisation!$A$18,Modélisation!$A$17)),IF(Modélisation!$B$10=4,IF(C565&gt;=Modélisation!$B$20,Modélisation!$A$20,IF(C565&gt;=Modélisation!$B$19,Modélisation!$A$19,IF(C565&gt;=Modélisation!$B$18,Modélisation!$A$18,Modélisation!$A$17))),IF(Modélisation!$B$10=5,IF(C565&gt;=Modélisation!$B$21,Modélisation!$A$21,IF(C565&gt;=Modélisation!$B$20,Modélisation!$A$20,IF(C565&gt;=Modélisation!$B$19,Modélisation!$A$19,IF(C565&gt;=Modélisation!$B$18,Modélisation!$A$18,Modélisation!$A$17)))),IF(Modélisation!$B$10=6,IF(C565&gt;=Modélisation!$B$22,Modélisation!$A$22,IF(C565&gt;=Modélisation!$B$21,Modélisation!$A$21,IF(C565&gt;=Modélisation!$B$20,Modélisation!$A$20,IF(C565&gt;=Modélisation!$B$19,Modélisation!$A$19,IF(C565&gt;=Modélisation!$B$18,Modélisation!$A$18,Modélisation!$A$17))))),IF(Modélisation!$B$10=7,IF(C565&gt;=Modélisation!$B$23,Modélisation!$A$23,IF(C565&gt;=Modélisation!$B$22,Modélisation!$A$22,IF(C565&gt;=Modélisation!$B$21,Modélisation!$A$21,IF(C565&gt;=Modélisation!$B$20,Modélisation!$A$20,IF(C565&gt;=Modélisation!$B$19,Modélisation!$A$19,IF(C565&gt;=Modélisation!$B$18,Modélisation!$A$18,Modélisation!$A$17))))))))))))</f>
        <v/>
      </c>
      <c r="F565" s="1" t="str">
        <f>IF(ISBLANK(C565),"",VLOOKUP(E565,Modélisation!$A$17:$H$23,8,FALSE))</f>
        <v/>
      </c>
      <c r="G565" s="4" t="str">
        <f>IF(ISBLANK(C565),"",IF(Modélisation!$B$3="Oui",IF(D565=Liste!$F$2,0%,VLOOKUP(D565,Modélisation!$A$69:$B$86,2,FALSE)),""))</f>
        <v/>
      </c>
      <c r="H565" s="1" t="str">
        <f>IF(ISBLANK(C565),"",IF(Modélisation!$B$3="Oui",F565*(1-G565),F565))</f>
        <v/>
      </c>
    </row>
    <row r="566" spans="1:8" x14ac:dyDescent="0.35">
      <c r="A566" s="2">
        <v>565</v>
      </c>
      <c r="B566" s="36"/>
      <c r="C566" s="39"/>
      <c r="D566" s="37"/>
      <c r="E566" s="1" t="str">
        <f>IF(ISBLANK(C566),"",IF(Modélisation!$B$10=3,IF(C566&gt;=Modélisation!$B$19,Modélisation!$A$19,IF(C566&gt;=Modélisation!$B$18,Modélisation!$A$18,Modélisation!$A$17)),IF(Modélisation!$B$10=4,IF(C566&gt;=Modélisation!$B$20,Modélisation!$A$20,IF(C566&gt;=Modélisation!$B$19,Modélisation!$A$19,IF(C566&gt;=Modélisation!$B$18,Modélisation!$A$18,Modélisation!$A$17))),IF(Modélisation!$B$10=5,IF(C566&gt;=Modélisation!$B$21,Modélisation!$A$21,IF(C566&gt;=Modélisation!$B$20,Modélisation!$A$20,IF(C566&gt;=Modélisation!$B$19,Modélisation!$A$19,IF(C566&gt;=Modélisation!$B$18,Modélisation!$A$18,Modélisation!$A$17)))),IF(Modélisation!$B$10=6,IF(C566&gt;=Modélisation!$B$22,Modélisation!$A$22,IF(C566&gt;=Modélisation!$B$21,Modélisation!$A$21,IF(C566&gt;=Modélisation!$B$20,Modélisation!$A$20,IF(C566&gt;=Modélisation!$B$19,Modélisation!$A$19,IF(C566&gt;=Modélisation!$B$18,Modélisation!$A$18,Modélisation!$A$17))))),IF(Modélisation!$B$10=7,IF(C566&gt;=Modélisation!$B$23,Modélisation!$A$23,IF(C566&gt;=Modélisation!$B$22,Modélisation!$A$22,IF(C566&gt;=Modélisation!$B$21,Modélisation!$A$21,IF(C566&gt;=Modélisation!$B$20,Modélisation!$A$20,IF(C566&gt;=Modélisation!$B$19,Modélisation!$A$19,IF(C566&gt;=Modélisation!$B$18,Modélisation!$A$18,Modélisation!$A$17))))))))))))</f>
        <v/>
      </c>
      <c r="F566" s="1" t="str">
        <f>IF(ISBLANK(C566),"",VLOOKUP(E566,Modélisation!$A$17:$H$23,8,FALSE))</f>
        <v/>
      </c>
      <c r="G566" s="4" t="str">
        <f>IF(ISBLANK(C566),"",IF(Modélisation!$B$3="Oui",IF(D566=Liste!$F$2,0%,VLOOKUP(D566,Modélisation!$A$69:$B$86,2,FALSE)),""))</f>
        <v/>
      </c>
      <c r="H566" s="1" t="str">
        <f>IF(ISBLANK(C566),"",IF(Modélisation!$B$3="Oui",F566*(1-G566),F566))</f>
        <v/>
      </c>
    </row>
    <row r="567" spans="1:8" x14ac:dyDescent="0.35">
      <c r="A567" s="2">
        <v>566</v>
      </c>
      <c r="B567" s="36"/>
      <c r="C567" s="39"/>
      <c r="D567" s="37"/>
      <c r="E567" s="1" t="str">
        <f>IF(ISBLANK(C567),"",IF(Modélisation!$B$10=3,IF(C567&gt;=Modélisation!$B$19,Modélisation!$A$19,IF(C567&gt;=Modélisation!$B$18,Modélisation!$A$18,Modélisation!$A$17)),IF(Modélisation!$B$10=4,IF(C567&gt;=Modélisation!$B$20,Modélisation!$A$20,IF(C567&gt;=Modélisation!$B$19,Modélisation!$A$19,IF(C567&gt;=Modélisation!$B$18,Modélisation!$A$18,Modélisation!$A$17))),IF(Modélisation!$B$10=5,IF(C567&gt;=Modélisation!$B$21,Modélisation!$A$21,IF(C567&gt;=Modélisation!$B$20,Modélisation!$A$20,IF(C567&gt;=Modélisation!$B$19,Modélisation!$A$19,IF(C567&gt;=Modélisation!$B$18,Modélisation!$A$18,Modélisation!$A$17)))),IF(Modélisation!$B$10=6,IF(C567&gt;=Modélisation!$B$22,Modélisation!$A$22,IF(C567&gt;=Modélisation!$B$21,Modélisation!$A$21,IF(C567&gt;=Modélisation!$B$20,Modélisation!$A$20,IF(C567&gt;=Modélisation!$B$19,Modélisation!$A$19,IF(C567&gt;=Modélisation!$B$18,Modélisation!$A$18,Modélisation!$A$17))))),IF(Modélisation!$B$10=7,IF(C567&gt;=Modélisation!$B$23,Modélisation!$A$23,IF(C567&gt;=Modélisation!$B$22,Modélisation!$A$22,IF(C567&gt;=Modélisation!$B$21,Modélisation!$A$21,IF(C567&gt;=Modélisation!$B$20,Modélisation!$A$20,IF(C567&gt;=Modélisation!$B$19,Modélisation!$A$19,IF(C567&gt;=Modélisation!$B$18,Modélisation!$A$18,Modélisation!$A$17))))))))))))</f>
        <v/>
      </c>
      <c r="F567" s="1" t="str">
        <f>IF(ISBLANK(C567),"",VLOOKUP(E567,Modélisation!$A$17:$H$23,8,FALSE))</f>
        <v/>
      </c>
      <c r="G567" s="4" t="str">
        <f>IF(ISBLANK(C567),"",IF(Modélisation!$B$3="Oui",IF(D567=Liste!$F$2,0%,VLOOKUP(D567,Modélisation!$A$69:$B$86,2,FALSE)),""))</f>
        <v/>
      </c>
      <c r="H567" s="1" t="str">
        <f>IF(ISBLANK(C567),"",IF(Modélisation!$B$3="Oui",F567*(1-G567),F567))</f>
        <v/>
      </c>
    </row>
    <row r="568" spans="1:8" x14ac:dyDescent="0.35">
      <c r="A568" s="2">
        <v>567</v>
      </c>
      <c r="B568" s="36"/>
      <c r="C568" s="39"/>
      <c r="D568" s="37"/>
      <c r="E568" s="1" t="str">
        <f>IF(ISBLANK(C568),"",IF(Modélisation!$B$10=3,IF(C568&gt;=Modélisation!$B$19,Modélisation!$A$19,IF(C568&gt;=Modélisation!$B$18,Modélisation!$A$18,Modélisation!$A$17)),IF(Modélisation!$B$10=4,IF(C568&gt;=Modélisation!$B$20,Modélisation!$A$20,IF(C568&gt;=Modélisation!$B$19,Modélisation!$A$19,IF(C568&gt;=Modélisation!$B$18,Modélisation!$A$18,Modélisation!$A$17))),IF(Modélisation!$B$10=5,IF(C568&gt;=Modélisation!$B$21,Modélisation!$A$21,IF(C568&gt;=Modélisation!$B$20,Modélisation!$A$20,IF(C568&gt;=Modélisation!$B$19,Modélisation!$A$19,IF(C568&gt;=Modélisation!$B$18,Modélisation!$A$18,Modélisation!$A$17)))),IF(Modélisation!$B$10=6,IF(C568&gt;=Modélisation!$B$22,Modélisation!$A$22,IF(C568&gt;=Modélisation!$B$21,Modélisation!$A$21,IF(C568&gt;=Modélisation!$B$20,Modélisation!$A$20,IF(C568&gt;=Modélisation!$B$19,Modélisation!$A$19,IF(C568&gt;=Modélisation!$B$18,Modélisation!$A$18,Modélisation!$A$17))))),IF(Modélisation!$B$10=7,IF(C568&gt;=Modélisation!$B$23,Modélisation!$A$23,IF(C568&gt;=Modélisation!$B$22,Modélisation!$A$22,IF(C568&gt;=Modélisation!$B$21,Modélisation!$A$21,IF(C568&gt;=Modélisation!$B$20,Modélisation!$A$20,IF(C568&gt;=Modélisation!$B$19,Modélisation!$A$19,IF(C568&gt;=Modélisation!$B$18,Modélisation!$A$18,Modélisation!$A$17))))))))))))</f>
        <v/>
      </c>
      <c r="F568" s="1" t="str">
        <f>IF(ISBLANK(C568),"",VLOOKUP(E568,Modélisation!$A$17:$H$23,8,FALSE))</f>
        <v/>
      </c>
      <c r="G568" s="4" t="str">
        <f>IF(ISBLANK(C568),"",IF(Modélisation!$B$3="Oui",IF(D568=Liste!$F$2,0%,VLOOKUP(D568,Modélisation!$A$69:$B$86,2,FALSE)),""))</f>
        <v/>
      </c>
      <c r="H568" s="1" t="str">
        <f>IF(ISBLANK(C568),"",IF(Modélisation!$B$3="Oui",F568*(1-G568),F568))</f>
        <v/>
      </c>
    </row>
    <row r="569" spans="1:8" x14ac:dyDescent="0.35">
      <c r="A569" s="2">
        <v>568</v>
      </c>
      <c r="B569" s="36"/>
      <c r="C569" s="39"/>
      <c r="D569" s="37"/>
      <c r="E569" s="1" t="str">
        <f>IF(ISBLANK(C569),"",IF(Modélisation!$B$10=3,IF(C569&gt;=Modélisation!$B$19,Modélisation!$A$19,IF(C569&gt;=Modélisation!$B$18,Modélisation!$A$18,Modélisation!$A$17)),IF(Modélisation!$B$10=4,IF(C569&gt;=Modélisation!$B$20,Modélisation!$A$20,IF(C569&gt;=Modélisation!$B$19,Modélisation!$A$19,IF(C569&gt;=Modélisation!$B$18,Modélisation!$A$18,Modélisation!$A$17))),IF(Modélisation!$B$10=5,IF(C569&gt;=Modélisation!$B$21,Modélisation!$A$21,IF(C569&gt;=Modélisation!$B$20,Modélisation!$A$20,IF(C569&gt;=Modélisation!$B$19,Modélisation!$A$19,IF(C569&gt;=Modélisation!$B$18,Modélisation!$A$18,Modélisation!$A$17)))),IF(Modélisation!$B$10=6,IF(C569&gt;=Modélisation!$B$22,Modélisation!$A$22,IF(C569&gt;=Modélisation!$B$21,Modélisation!$A$21,IF(C569&gt;=Modélisation!$B$20,Modélisation!$A$20,IF(C569&gt;=Modélisation!$B$19,Modélisation!$A$19,IF(C569&gt;=Modélisation!$B$18,Modélisation!$A$18,Modélisation!$A$17))))),IF(Modélisation!$B$10=7,IF(C569&gt;=Modélisation!$B$23,Modélisation!$A$23,IF(C569&gt;=Modélisation!$B$22,Modélisation!$A$22,IF(C569&gt;=Modélisation!$B$21,Modélisation!$A$21,IF(C569&gt;=Modélisation!$B$20,Modélisation!$A$20,IF(C569&gt;=Modélisation!$B$19,Modélisation!$A$19,IF(C569&gt;=Modélisation!$B$18,Modélisation!$A$18,Modélisation!$A$17))))))))))))</f>
        <v/>
      </c>
      <c r="F569" s="1" t="str">
        <f>IF(ISBLANK(C569),"",VLOOKUP(E569,Modélisation!$A$17:$H$23,8,FALSE))</f>
        <v/>
      </c>
      <c r="G569" s="4" t="str">
        <f>IF(ISBLANK(C569),"",IF(Modélisation!$B$3="Oui",IF(D569=Liste!$F$2,0%,VLOOKUP(D569,Modélisation!$A$69:$B$86,2,FALSE)),""))</f>
        <v/>
      </c>
      <c r="H569" s="1" t="str">
        <f>IF(ISBLANK(C569),"",IF(Modélisation!$B$3="Oui",F569*(1-G569),F569))</f>
        <v/>
      </c>
    </row>
    <row r="570" spans="1:8" x14ac:dyDescent="0.35">
      <c r="A570" s="2">
        <v>569</v>
      </c>
      <c r="B570" s="36"/>
      <c r="C570" s="39"/>
      <c r="D570" s="37"/>
      <c r="E570" s="1" t="str">
        <f>IF(ISBLANK(C570),"",IF(Modélisation!$B$10=3,IF(C570&gt;=Modélisation!$B$19,Modélisation!$A$19,IF(C570&gt;=Modélisation!$B$18,Modélisation!$A$18,Modélisation!$A$17)),IF(Modélisation!$B$10=4,IF(C570&gt;=Modélisation!$B$20,Modélisation!$A$20,IF(C570&gt;=Modélisation!$B$19,Modélisation!$A$19,IF(C570&gt;=Modélisation!$B$18,Modélisation!$A$18,Modélisation!$A$17))),IF(Modélisation!$B$10=5,IF(C570&gt;=Modélisation!$B$21,Modélisation!$A$21,IF(C570&gt;=Modélisation!$B$20,Modélisation!$A$20,IF(C570&gt;=Modélisation!$B$19,Modélisation!$A$19,IF(C570&gt;=Modélisation!$B$18,Modélisation!$A$18,Modélisation!$A$17)))),IF(Modélisation!$B$10=6,IF(C570&gt;=Modélisation!$B$22,Modélisation!$A$22,IF(C570&gt;=Modélisation!$B$21,Modélisation!$A$21,IF(C570&gt;=Modélisation!$B$20,Modélisation!$A$20,IF(C570&gt;=Modélisation!$B$19,Modélisation!$A$19,IF(C570&gt;=Modélisation!$B$18,Modélisation!$A$18,Modélisation!$A$17))))),IF(Modélisation!$B$10=7,IF(C570&gt;=Modélisation!$B$23,Modélisation!$A$23,IF(C570&gt;=Modélisation!$B$22,Modélisation!$A$22,IF(C570&gt;=Modélisation!$B$21,Modélisation!$A$21,IF(C570&gt;=Modélisation!$B$20,Modélisation!$A$20,IF(C570&gt;=Modélisation!$B$19,Modélisation!$A$19,IF(C570&gt;=Modélisation!$B$18,Modélisation!$A$18,Modélisation!$A$17))))))))))))</f>
        <v/>
      </c>
      <c r="F570" s="1" t="str">
        <f>IF(ISBLANK(C570),"",VLOOKUP(E570,Modélisation!$A$17:$H$23,8,FALSE))</f>
        <v/>
      </c>
      <c r="G570" s="4" t="str">
        <f>IF(ISBLANK(C570),"",IF(Modélisation!$B$3="Oui",IF(D570=Liste!$F$2,0%,VLOOKUP(D570,Modélisation!$A$69:$B$86,2,FALSE)),""))</f>
        <v/>
      </c>
      <c r="H570" s="1" t="str">
        <f>IF(ISBLANK(C570),"",IF(Modélisation!$B$3="Oui",F570*(1-G570),F570))</f>
        <v/>
      </c>
    </row>
    <row r="571" spans="1:8" x14ac:dyDescent="0.35">
      <c r="A571" s="2">
        <v>570</v>
      </c>
      <c r="B571" s="36"/>
      <c r="C571" s="39"/>
      <c r="D571" s="37"/>
      <c r="E571" s="1" t="str">
        <f>IF(ISBLANK(C571),"",IF(Modélisation!$B$10=3,IF(C571&gt;=Modélisation!$B$19,Modélisation!$A$19,IF(C571&gt;=Modélisation!$B$18,Modélisation!$A$18,Modélisation!$A$17)),IF(Modélisation!$B$10=4,IF(C571&gt;=Modélisation!$B$20,Modélisation!$A$20,IF(C571&gt;=Modélisation!$B$19,Modélisation!$A$19,IF(C571&gt;=Modélisation!$B$18,Modélisation!$A$18,Modélisation!$A$17))),IF(Modélisation!$B$10=5,IF(C571&gt;=Modélisation!$B$21,Modélisation!$A$21,IF(C571&gt;=Modélisation!$B$20,Modélisation!$A$20,IF(C571&gt;=Modélisation!$B$19,Modélisation!$A$19,IF(C571&gt;=Modélisation!$B$18,Modélisation!$A$18,Modélisation!$A$17)))),IF(Modélisation!$B$10=6,IF(C571&gt;=Modélisation!$B$22,Modélisation!$A$22,IF(C571&gt;=Modélisation!$B$21,Modélisation!$A$21,IF(C571&gt;=Modélisation!$B$20,Modélisation!$A$20,IF(C571&gt;=Modélisation!$B$19,Modélisation!$A$19,IF(C571&gt;=Modélisation!$B$18,Modélisation!$A$18,Modélisation!$A$17))))),IF(Modélisation!$B$10=7,IF(C571&gt;=Modélisation!$B$23,Modélisation!$A$23,IF(C571&gt;=Modélisation!$B$22,Modélisation!$A$22,IF(C571&gt;=Modélisation!$B$21,Modélisation!$A$21,IF(C571&gt;=Modélisation!$B$20,Modélisation!$A$20,IF(C571&gt;=Modélisation!$B$19,Modélisation!$A$19,IF(C571&gt;=Modélisation!$B$18,Modélisation!$A$18,Modélisation!$A$17))))))))))))</f>
        <v/>
      </c>
      <c r="F571" s="1" t="str">
        <f>IF(ISBLANK(C571),"",VLOOKUP(E571,Modélisation!$A$17:$H$23,8,FALSE))</f>
        <v/>
      </c>
      <c r="G571" s="4" t="str">
        <f>IF(ISBLANK(C571),"",IF(Modélisation!$B$3="Oui",IF(D571=Liste!$F$2,0%,VLOOKUP(D571,Modélisation!$A$69:$B$86,2,FALSE)),""))</f>
        <v/>
      </c>
      <c r="H571" s="1" t="str">
        <f>IF(ISBLANK(C571),"",IF(Modélisation!$B$3="Oui",F571*(1-G571),F571))</f>
        <v/>
      </c>
    </row>
    <row r="572" spans="1:8" x14ac:dyDescent="0.35">
      <c r="A572" s="2">
        <v>571</v>
      </c>
      <c r="B572" s="36"/>
      <c r="C572" s="39"/>
      <c r="D572" s="37"/>
      <c r="E572" s="1" t="str">
        <f>IF(ISBLANK(C572),"",IF(Modélisation!$B$10=3,IF(C572&gt;=Modélisation!$B$19,Modélisation!$A$19,IF(C572&gt;=Modélisation!$B$18,Modélisation!$A$18,Modélisation!$A$17)),IF(Modélisation!$B$10=4,IF(C572&gt;=Modélisation!$B$20,Modélisation!$A$20,IF(C572&gt;=Modélisation!$B$19,Modélisation!$A$19,IF(C572&gt;=Modélisation!$B$18,Modélisation!$A$18,Modélisation!$A$17))),IF(Modélisation!$B$10=5,IF(C572&gt;=Modélisation!$B$21,Modélisation!$A$21,IF(C572&gt;=Modélisation!$B$20,Modélisation!$A$20,IF(C572&gt;=Modélisation!$B$19,Modélisation!$A$19,IF(C572&gt;=Modélisation!$B$18,Modélisation!$A$18,Modélisation!$A$17)))),IF(Modélisation!$B$10=6,IF(C572&gt;=Modélisation!$B$22,Modélisation!$A$22,IF(C572&gt;=Modélisation!$B$21,Modélisation!$A$21,IF(C572&gt;=Modélisation!$B$20,Modélisation!$A$20,IF(C572&gt;=Modélisation!$B$19,Modélisation!$A$19,IF(C572&gt;=Modélisation!$B$18,Modélisation!$A$18,Modélisation!$A$17))))),IF(Modélisation!$B$10=7,IF(C572&gt;=Modélisation!$B$23,Modélisation!$A$23,IF(C572&gt;=Modélisation!$B$22,Modélisation!$A$22,IF(C572&gt;=Modélisation!$B$21,Modélisation!$A$21,IF(C572&gt;=Modélisation!$B$20,Modélisation!$A$20,IF(C572&gt;=Modélisation!$B$19,Modélisation!$A$19,IF(C572&gt;=Modélisation!$B$18,Modélisation!$A$18,Modélisation!$A$17))))))))))))</f>
        <v/>
      </c>
      <c r="F572" s="1" t="str">
        <f>IF(ISBLANK(C572),"",VLOOKUP(E572,Modélisation!$A$17:$H$23,8,FALSE))</f>
        <v/>
      </c>
      <c r="G572" s="4" t="str">
        <f>IF(ISBLANK(C572),"",IF(Modélisation!$B$3="Oui",IF(D572=Liste!$F$2,0%,VLOOKUP(D572,Modélisation!$A$69:$B$86,2,FALSE)),""))</f>
        <v/>
      </c>
      <c r="H572" s="1" t="str">
        <f>IF(ISBLANK(C572),"",IF(Modélisation!$B$3="Oui",F572*(1-G572),F572))</f>
        <v/>
      </c>
    </row>
    <row r="573" spans="1:8" x14ac:dyDescent="0.35">
      <c r="A573" s="2">
        <v>572</v>
      </c>
      <c r="B573" s="36"/>
      <c r="C573" s="39"/>
      <c r="D573" s="37"/>
      <c r="E573" s="1" t="str">
        <f>IF(ISBLANK(C573),"",IF(Modélisation!$B$10=3,IF(C573&gt;=Modélisation!$B$19,Modélisation!$A$19,IF(C573&gt;=Modélisation!$B$18,Modélisation!$A$18,Modélisation!$A$17)),IF(Modélisation!$B$10=4,IF(C573&gt;=Modélisation!$B$20,Modélisation!$A$20,IF(C573&gt;=Modélisation!$B$19,Modélisation!$A$19,IF(C573&gt;=Modélisation!$B$18,Modélisation!$A$18,Modélisation!$A$17))),IF(Modélisation!$B$10=5,IF(C573&gt;=Modélisation!$B$21,Modélisation!$A$21,IF(C573&gt;=Modélisation!$B$20,Modélisation!$A$20,IF(C573&gt;=Modélisation!$B$19,Modélisation!$A$19,IF(C573&gt;=Modélisation!$B$18,Modélisation!$A$18,Modélisation!$A$17)))),IF(Modélisation!$B$10=6,IF(C573&gt;=Modélisation!$B$22,Modélisation!$A$22,IF(C573&gt;=Modélisation!$B$21,Modélisation!$A$21,IF(C573&gt;=Modélisation!$B$20,Modélisation!$A$20,IF(C573&gt;=Modélisation!$B$19,Modélisation!$A$19,IF(C573&gt;=Modélisation!$B$18,Modélisation!$A$18,Modélisation!$A$17))))),IF(Modélisation!$B$10=7,IF(C573&gt;=Modélisation!$B$23,Modélisation!$A$23,IF(C573&gt;=Modélisation!$B$22,Modélisation!$A$22,IF(C573&gt;=Modélisation!$B$21,Modélisation!$A$21,IF(C573&gt;=Modélisation!$B$20,Modélisation!$A$20,IF(C573&gt;=Modélisation!$B$19,Modélisation!$A$19,IF(C573&gt;=Modélisation!$B$18,Modélisation!$A$18,Modélisation!$A$17))))))))))))</f>
        <v/>
      </c>
      <c r="F573" s="1" t="str">
        <f>IF(ISBLANK(C573),"",VLOOKUP(E573,Modélisation!$A$17:$H$23,8,FALSE))</f>
        <v/>
      </c>
      <c r="G573" s="4" t="str">
        <f>IF(ISBLANK(C573),"",IF(Modélisation!$B$3="Oui",IF(D573=Liste!$F$2,0%,VLOOKUP(D573,Modélisation!$A$69:$B$86,2,FALSE)),""))</f>
        <v/>
      </c>
      <c r="H573" s="1" t="str">
        <f>IF(ISBLANK(C573),"",IF(Modélisation!$B$3="Oui",F573*(1-G573),F573))</f>
        <v/>
      </c>
    </row>
    <row r="574" spans="1:8" x14ac:dyDescent="0.35">
      <c r="A574" s="2">
        <v>573</v>
      </c>
      <c r="B574" s="36"/>
      <c r="C574" s="39"/>
      <c r="D574" s="37"/>
      <c r="E574" s="1" t="str">
        <f>IF(ISBLANK(C574),"",IF(Modélisation!$B$10=3,IF(C574&gt;=Modélisation!$B$19,Modélisation!$A$19,IF(C574&gt;=Modélisation!$B$18,Modélisation!$A$18,Modélisation!$A$17)),IF(Modélisation!$B$10=4,IF(C574&gt;=Modélisation!$B$20,Modélisation!$A$20,IF(C574&gt;=Modélisation!$B$19,Modélisation!$A$19,IF(C574&gt;=Modélisation!$B$18,Modélisation!$A$18,Modélisation!$A$17))),IF(Modélisation!$B$10=5,IF(C574&gt;=Modélisation!$B$21,Modélisation!$A$21,IF(C574&gt;=Modélisation!$B$20,Modélisation!$A$20,IF(C574&gt;=Modélisation!$B$19,Modélisation!$A$19,IF(C574&gt;=Modélisation!$B$18,Modélisation!$A$18,Modélisation!$A$17)))),IF(Modélisation!$B$10=6,IF(C574&gt;=Modélisation!$B$22,Modélisation!$A$22,IF(C574&gt;=Modélisation!$B$21,Modélisation!$A$21,IF(C574&gt;=Modélisation!$B$20,Modélisation!$A$20,IF(C574&gt;=Modélisation!$B$19,Modélisation!$A$19,IF(C574&gt;=Modélisation!$B$18,Modélisation!$A$18,Modélisation!$A$17))))),IF(Modélisation!$B$10=7,IF(C574&gt;=Modélisation!$B$23,Modélisation!$A$23,IF(C574&gt;=Modélisation!$B$22,Modélisation!$A$22,IF(C574&gt;=Modélisation!$B$21,Modélisation!$A$21,IF(C574&gt;=Modélisation!$B$20,Modélisation!$A$20,IF(C574&gt;=Modélisation!$B$19,Modélisation!$A$19,IF(C574&gt;=Modélisation!$B$18,Modélisation!$A$18,Modélisation!$A$17))))))))))))</f>
        <v/>
      </c>
      <c r="F574" s="1" t="str">
        <f>IF(ISBLANK(C574),"",VLOOKUP(E574,Modélisation!$A$17:$H$23,8,FALSE))</f>
        <v/>
      </c>
      <c r="G574" s="4" t="str">
        <f>IF(ISBLANK(C574),"",IF(Modélisation!$B$3="Oui",IF(D574=Liste!$F$2,0%,VLOOKUP(D574,Modélisation!$A$69:$B$86,2,FALSE)),""))</f>
        <v/>
      </c>
      <c r="H574" s="1" t="str">
        <f>IF(ISBLANK(C574),"",IF(Modélisation!$B$3="Oui",F574*(1-G574),F574))</f>
        <v/>
      </c>
    </row>
    <row r="575" spans="1:8" x14ac:dyDescent="0.35">
      <c r="A575" s="2">
        <v>574</v>
      </c>
      <c r="B575" s="36"/>
      <c r="C575" s="39"/>
      <c r="D575" s="37"/>
      <c r="E575" s="1" t="str">
        <f>IF(ISBLANK(C575),"",IF(Modélisation!$B$10=3,IF(C575&gt;=Modélisation!$B$19,Modélisation!$A$19,IF(C575&gt;=Modélisation!$B$18,Modélisation!$A$18,Modélisation!$A$17)),IF(Modélisation!$B$10=4,IF(C575&gt;=Modélisation!$B$20,Modélisation!$A$20,IF(C575&gt;=Modélisation!$B$19,Modélisation!$A$19,IF(C575&gt;=Modélisation!$B$18,Modélisation!$A$18,Modélisation!$A$17))),IF(Modélisation!$B$10=5,IF(C575&gt;=Modélisation!$B$21,Modélisation!$A$21,IF(C575&gt;=Modélisation!$B$20,Modélisation!$A$20,IF(C575&gt;=Modélisation!$B$19,Modélisation!$A$19,IF(C575&gt;=Modélisation!$B$18,Modélisation!$A$18,Modélisation!$A$17)))),IF(Modélisation!$B$10=6,IF(C575&gt;=Modélisation!$B$22,Modélisation!$A$22,IF(C575&gt;=Modélisation!$B$21,Modélisation!$A$21,IF(C575&gt;=Modélisation!$B$20,Modélisation!$A$20,IF(C575&gt;=Modélisation!$B$19,Modélisation!$A$19,IF(C575&gt;=Modélisation!$B$18,Modélisation!$A$18,Modélisation!$A$17))))),IF(Modélisation!$B$10=7,IF(C575&gt;=Modélisation!$B$23,Modélisation!$A$23,IF(C575&gt;=Modélisation!$B$22,Modélisation!$A$22,IF(C575&gt;=Modélisation!$B$21,Modélisation!$A$21,IF(C575&gt;=Modélisation!$B$20,Modélisation!$A$20,IF(C575&gt;=Modélisation!$B$19,Modélisation!$A$19,IF(C575&gt;=Modélisation!$B$18,Modélisation!$A$18,Modélisation!$A$17))))))))))))</f>
        <v/>
      </c>
      <c r="F575" s="1" t="str">
        <f>IF(ISBLANK(C575),"",VLOOKUP(E575,Modélisation!$A$17:$H$23,8,FALSE))</f>
        <v/>
      </c>
      <c r="G575" s="4" t="str">
        <f>IF(ISBLANK(C575),"",IF(Modélisation!$B$3="Oui",IF(D575=Liste!$F$2,0%,VLOOKUP(D575,Modélisation!$A$69:$B$86,2,FALSE)),""))</f>
        <v/>
      </c>
      <c r="H575" s="1" t="str">
        <f>IF(ISBLANK(C575),"",IF(Modélisation!$B$3="Oui",F575*(1-G575),F575))</f>
        <v/>
      </c>
    </row>
    <row r="576" spans="1:8" x14ac:dyDescent="0.35">
      <c r="A576" s="2">
        <v>575</v>
      </c>
      <c r="B576" s="36"/>
      <c r="C576" s="39"/>
      <c r="D576" s="37"/>
      <c r="E576" s="1" t="str">
        <f>IF(ISBLANK(C576),"",IF(Modélisation!$B$10=3,IF(C576&gt;=Modélisation!$B$19,Modélisation!$A$19,IF(C576&gt;=Modélisation!$B$18,Modélisation!$A$18,Modélisation!$A$17)),IF(Modélisation!$B$10=4,IF(C576&gt;=Modélisation!$B$20,Modélisation!$A$20,IF(C576&gt;=Modélisation!$B$19,Modélisation!$A$19,IF(C576&gt;=Modélisation!$B$18,Modélisation!$A$18,Modélisation!$A$17))),IF(Modélisation!$B$10=5,IF(C576&gt;=Modélisation!$B$21,Modélisation!$A$21,IF(C576&gt;=Modélisation!$B$20,Modélisation!$A$20,IF(C576&gt;=Modélisation!$B$19,Modélisation!$A$19,IF(C576&gt;=Modélisation!$B$18,Modélisation!$A$18,Modélisation!$A$17)))),IF(Modélisation!$B$10=6,IF(C576&gt;=Modélisation!$B$22,Modélisation!$A$22,IF(C576&gt;=Modélisation!$B$21,Modélisation!$A$21,IF(C576&gt;=Modélisation!$B$20,Modélisation!$A$20,IF(C576&gt;=Modélisation!$B$19,Modélisation!$A$19,IF(C576&gt;=Modélisation!$B$18,Modélisation!$A$18,Modélisation!$A$17))))),IF(Modélisation!$B$10=7,IF(C576&gt;=Modélisation!$B$23,Modélisation!$A$23,IF(C576&gt;=Modélisation!$B$22,Modélisation!$A$22,IF(C576&gt;=Modélisation!$B$21,Modélisation!$A$21,IF(C576&gt;=Modélisation!$B$20,Modélisation!$A$20,IF(C576&gt;=Modélisation!$B$19,Modélisation!$A$19,IF(C576&gt;=Modélisation!$B$18,Modélisation!$A$18,Modélisation!$A$17))))))))))))</f>
        <v/>
      </c>
      <c r="F576" s="1" t="str">
        <f>IF(ISBLANK(C576),"",VLOOKUP(E576,Modélisation!$A$17:$H$23,8,FALSE))</f>
        <v/>
      </c>
      <c r="G576" s="4" t="str">
        <f>IF(ISBLANK(C576),"",IF(Modélisation!$B$3="Oui",IF(D576=Liste!$F$2,0%,VLOOKUP(D576,Modélisation!$A$69:$B$86,2,FALSE)),""))</f>
        <v/>
      </c>
      <c r="H576" s="1" t="str">
        <f>IF(ISBLANK(C576),"",IF(Modélisation!$B$3="Oui",F576*(1-G576),F576))</f>
        <v/>
      </c>
    </row>
    <row r="577" spans="1:8" x14ac:dyDescent="0.35">
      <c r="A577" s="2">
        <v>576</v>
      </c>
      <c r="B577" s="36"/>
      <c r="C577" s="39"/>
      <c r="D577" s="37"/>
      <c r="E577" s="1" t="str">
        <f>IF(ISBLANK(C577),"",IF(Modélisation!$B$10=3,IF(C577&gt;=Modélisation!$B$19,Modélisation!$A$19,IF(C577&gt;=Modélisation!$B$18,Modélisation!$A$18,Modélisation!$A$17)),IF(Modélisation!$B$10=4,IF(C577&gt;=Modélisation!$B$20,Modélisation!$A$20,IF(C577&gt;=Modélisation!$B$19,Modélisation!$A$19,IF(C577&gt;=Modélisation!$B$18,Modélisation!$A$18,Modélisation!$A$17))),IF(Modélisation!$B$10=5,IF(C577&gt;=Modélisation!$B$21,Modélisation!$A$21,IF(C577&gt;=Modélisation!$B$20,Modélisation!$A$20,IF(C577&gt;=Modélisation!$B$19,Modélisation!$A$19,IF(C577&gt;=Modélisation!$B$18,Modélisation!$A$18,Modélisation!$A$17)))),IF(Modélisation!$B$10=6,IF(C577&gt;=Modélisation!$B$22,Modélisation!$A$22,IF(C577&gt;=Modélisation!$B$21,Modélisation!$A$21,IF(C577&gt;=Modélisation!$B$20,Modélisation!$A$20,IF(C577&gt;=Modélisation!$B$19,Modélisation!$A$19,IF(C577&gt;=Modélisation!$B$18,Modélisation!$A$18,Modélisation!$A$17))))),IF(Modélisation!$B$10=7,IF(C577&gt;=Modélisation!$B$23,Modélisation!$A$23,IF(C577&gt;=Modélisation!$B$22,Modélisation!$A$22,IF(C577&gt;=Modélisation!$B$21,Modélisation!$A$21,IF(C577&gt;=Modélisation!$B$20,Modélisation!$A$20,IF(C577&gt;=Modélisation!$B$19,Modélisation!$A$19,IF(C577&gt;=Modélisation!$B$18,Modélisation!$A$18,Modélisation!$A$17))))))))))))</f>
        <v/>
      </c>
      <c r="F577" s="1" t="str">
        <f>IF(ISBLANK(C577),"",VLOOKUP(E577,Modélisation!$A$17:$H$23,8,FALSE))</f>
        <v/>
      </c>
      <c r="G577" s="4" t="str">
        <f>IF(ISBLANK(C577),"",IF(Modélisation!$B$3="Oui",IF(D577=Liste!$F$2,0%,VLOOKUP(D577,Modélisation!$A$69:$B$86,2,FALSE)),""))</f>
        <v/>
      </c>
      <c r="H577" s="1" t="str">
        <f>IF(ISBLANK(C577),"",IF(Modélisation!$B$3="Oui",F577*(1-G577),F577))</f>
        <v/>
      </c>
    </row>
    <row r="578" spans="1:8" x14ac:dyDescent="0.35">
      <c r="A578" s="2">
        <v>577</v>
      </c>
      <c r="B578" s="36"/>
      <c r="C578" s="39"/>
      <c r="D578" s="37"/>
      <c r="E578" s="1" t="str">
        <f>IF(ISBLANK(C578),"",IF(Modélisation!$B$10=3,IF(C578&gt;=Modélisation!$B$19,Modélisation!$A$19,IF(C578&gt;=Modélisation!$B$18,Modélisation!$A$18,Modélisation!$A$17)),IF(Modélisation!$B$10=4,IF(C578&gt;=Modélisation!$B$20,Modélisation!$A$20,IF(C578&gt;=Modélisation!$B$19,Modélisation!$A$19,IF(C578&gt;=Modélisation!$B$18,Modélisation!$A$18,Modélisation!$A$17))),IF(Modélisation!$B$10=5,IF(C578&gt;=Modélisation!$B$21,Modélisation!$A$21,IF(C578&gt;=Modélisation!$B$20,Modélisation!$A$20,IF(C578&gt;=Modélisation!$B$19,Modélisation!$A$19,IF(C578&gt;=Modélisation!$B$18,Modélisation!$A$18,Modélisation!$A$17)))),IF(Modélisation!$B$10=6,IF(C578&gt;=Modélisation!$B$22,Modélisation!$A$22,IF(C578&gt;=Modélisation!$B$21,Modélisation!$A$21,IF(C578&gt;=Modélisation!$B$20,Modélisation!$A$20,IF(C578&gt;=Modélisation!$B$19,Modélisation!$A$19,IF(C578&gt;=Modélisation!$B$18,Modélisation!$A$18,Modélisation!$A$17))))),IF(Modélisation!$B$10=7,IF(C578&gt;=Modélisation!$B$23,Modélisation!$A$23,IF(C578&gt;=Modélisation!$B$22,Modélisation!$A$22,IF(C578&gt;=Modélisation!$B$21,Modélisation!$A$21,IF(C578&gt;=Modélisation!$B$20,Modélisation!$A$20,IF(C578&gt;=Modélisation!$B$19,Modélisation!$A$19,IF(C578&gt;=Modélisation!$B$18,Modélisation!$A$18,Modélisation!$A$17))))))))))))</f>
        <v/>
      </c>
      <c r="F578" s="1" t="str">
        <f>IF(ISBLANK(C578),"",VLOOKUP(E578,Modélisation!$A$17:$H$23,8,FALSE))</f>
        <v/>
      </c>
      <c r="G578" s="4" t="str">
        <f>IF(ISBLANK(C578),"",IF(Modélisation!$B$3="Oui",IF(D578=Liste!$F$2,0%,VLOOKUP(D578,Modélisation!$A$69:$B$86,2,FALSE)),""))</f>
        <v/>
      </c>
      <c r="H578" s="1" t="str">
        <f>IF(ISBLANK(C578),"",IF(Modélisation!$B$3="Oui",F578*(1-G578),F578))</f>
        <v/>
      </c>
    </row>
    <row r="579" spans="1:8" x14ac:dyDescent="0.35">
      <c r="A579" s="2">
        <v>578</v>
      </c>
      <c r="B579" s="36"/>
      <c r="C579" s="39"/>
      <c r="D579" s="37"/>
      <c r="E579" s="1" t="str">
        <f>IF(ISBLANK(C579),"",IF(Modélisation!$B$10=3,IF(C579&gt;=Modélisation!$B$19,Modélisation!$A$19,IF(C579&gt;=Modélisation!$B$18,Modélisation!$A$18,Modélisation!$A$17)),IF(Modélisation!$B$10=4,IF(C579&gt;=Modélisation!$B$20,Modélisation!$A$20,IF(C579&gt;=Modélisation!$B$19,Modélisation!$A$19,IF(C579&gt;=Modélisation!$B$18,Modélisation!$A$18,Modélisation!$A$17))),IF(Modélisation!$B$10=5,IF(C579&gt;=Modélisation!$B$21,Modélisation!$A$21,IF(C579&gt;=Modélisation!$B$20,Modélisation!$A$20,IF(C579&gt;=Modélisation!$B$19,Modélisation!$A$19,IF(C579&gt;=Modélisation!$B$18,Modélisation!$A$18,Modélisation!$A$17)))),IF(Modélisation!$B$10=6,IF(C579&gt;=Modélisation!$B$22,Modélisation!$A$22,IF(C579&gt;=Modélisation!$B$21,Modélisation!$A$21,IF(C579&gt;=Modélisation!$B$20,Modélisation!$A$20,IF(C579&gt;=Modélisation!$B$19,Modélisation!$A$19,IF(C579&gt;=Modélisation!$B$18,Modélisation!$A$18,Modélisation!$A$17))))),IF(Modélisation!$B$10=7,IF(C579&gt;=Modélisation!$B$23,Modélisation!$A$23,IF(C579&gt;=Modélisation!$B$22,Modélisation!$A$22,IF(C579&gt;=Modélisation!$B$21,Modélisation!$A$21,IF(C579&gt;=Modélisation!$B$20,Modélisation!$A$20,IF(C579&gt;=Modélisation!$B$19,Modélisation!$A$19,IF(C579&gt;=Modélisation!$B$18,Modélisation!$A$18,Modélisation!$A$17))))))))))))</f>
        <v/>
      </c>
      <c r="F579" s="1" t="str">
        <f>IF(ISBLANK(C579),"",VLOOKUP(E579,Modélisation!$A$17:$H$23,8,FALSE))</f>
        <v/>
      </c>
      <c r="G579" s="4" t="str">
        <f>IF(ISBLANK(C579),"",IF(Modélisation!$B$3="Oui",IF(D579=Liste!$F$2,0%,VLOOKUP(D579,Modélisation!$A$69:$B$86,2,FALSE)),""))</f>
        <v/>
      </c>
      <c r="H579" s="1" t="str">
        <f>IF(ISBLANK(C579),"",IF(Modélisation!$B$3="Oui",F579*(1-G579),F579))</f>
        <v/>
      </c>
    </row>
    <row r="580" spans="1:8" x14ac:dyDescent="0.35">
      <c r="A580" s="2">
        <v>579</v>
      </c>
      <c r="B580" s="36"/>
      <c r="C580" s="39"/>
      <c r="D580" s="37"/>
      <c r="E580" s="1" t="str">
        <f>IF(ISBLANK(C580),"",IF(Modélisation!$B$10=3,IF(C580&gt;=Modélisation!$B$19,Modélisation!$A$19,IF(C580&gt;=Modélisation!$B$18,Modélisation!$A$18,Modélisation!$A$17)),IF(Modélisation!$B$10=4,IF(C580&gt;=Modélisation!$B$20,Modélisation!$A$20,IF(C580&gt;=Modélisation!$B$19,Modélisation!$A$19,IF(C580&gt;=Modélisation!$B$18,Modélisation!$A$18,Modélisation!$A$17))),IF(Modélisation!$B$10=5,IF(C580&gt;=Modélisation!$B$21,Modélisation!$A$21,IF(C580&gt;=Modélisation!$B$20,Modélisation!$A$20,IF(C580&gt;=Modélisation!$B$19,Modélisation!$A$19,IF(C580&gt;=Modélisation!$B$18,Modélisation!$A$18,Modélisation!$A$17)))),IF(Modélisation!$B$10=6,IF(C580&gt;=Modélisation!$B$22,Modélisation!$A$22,IF(C580&gt;=Modélisation!$B$21,Modélisation!$A$21,IF(C580&gt;=Modélisation!$B$20,Modélisation!$A$20,IF(C580&gt;=Modélisation!$B$19,Modélisation!$A$19,IF(C580&gt;=Modélisation!$B$18,Modélisation!$A$18,Modélisation!$A$17))))),IF(Modélisation!$B$10=7,IF(C580&gt;=Modélisation!$B$23,Modélisation!$A$23,IF(C580&gt;=Modélisation!$B$22,Modélisation!$A$22,IF(C580&gt;=Modélisation!$B$21,Modélisation!$A$21,IF(C580&gt;=Modélisation!$B$20,Modélisation!$A$20,IF(C580&gt;=Modélisation!$B$19,Modélisation!$A$19,IF(C580&gt;=Modélisation!$B$18,Modélisation!$A$18,Modélisation!$A$17))))))))))))</f>
        <v/>
      </c>
      <c r="F580" s="1" t="str">
        <f>IF(ISBLANK(C580),"",VLOOKUP(E580,Modélisation!$A$17:$H$23,8,FALSE))</f>
        <v/>
      </c>
      <c r="G580" s="4" t="str">
        <f>IF(ISBLANK(C580),"",IF(Modélisation!$B$3="Oui",IF(D580=Liste!$F$2,0%,VLOOKUP(D580,Modélisation!$A$69:$B$86,2,FALSE)),""))</f>
        <v/>
      </c>
      <c r="H580" s="1" t="str">
        <f>IF(ISBLANK(C580),"",IF(Modélisation!$B$3="Oui",F580*(1-G580),F580))</f>
        <v/>
      </c>
    </row>
    <row r="581" spans="1:8" x14ac:dyDescent="0.35">
      <c r="A581" s="2">
        <v>580</v>
      </c>
      <c r="B581" s="36"/>
      <c r="C581" s="39"/>
      <c r="D581" s="37"/>
      <c r="E581" s="1" t="str">
        <f>IF(ISBLANK(C581),"",IF(Modélisation!$B$10=3,IF(C581&gt;=Modélisation!$B$19,Modélisation!$A$19,IF(C581&gt;=Modélisation!$B$18,Modélisation!$A$18,Modélisation!$A$17)),IF(Modélisation!$B$10=4,IF(C581&gt;=Modélisation!$B$20,Modélisation!$A$20,IF(C581&gt;=Modélisation!$B$19,Modélisation!$A$19,IF(C581&gt;=Modélisation!$B$18,Modélisation!$A$18,Modélisation!$A$17))),IF(Modélisation!$B$10=5,IF(C581&gt;=Modélisation!$B$21,Modélisation!$A$21,IF(C581&gt;=Modélisation!$B$20,Modélisation!$A$20,IF(C581&gt;=Modélisation!$B$19,Modélisation!$A$19,IF(C581&gt;=Modélisation!$B$18,Modélisation!$A$18,Modélisation!$A$17)))),IF(Modélisation!$B$10=6,IF(C581&gt;=Modélisation!$B$22,Modélisation!$A$22,IF(C581&gt;=Modélisation!$B$21,Modélisation!$A$21,IF(C581&gt;=Modélisation!$B$20,Modélisation!$A$20,IF(C581&gt;=Modélisation!$B$19,Modélisation!$A$19,IF(C581&gt;=Modélisation!$B$18,Modélisation!$A$18,Modélisation!$A$17))))),IF(Modélisation!$B$10=7,IF(C581&gt;=Modélisation!$B$23,Modélisation!$A$23,IF(C581&gt;=Modélisation!$B$22,Modélisation!$A$22,IF(C581&gt;=Modélisation!$B$21,Modélisation!$A$21,IF(C581&gt;=Modélisation!$B$20,Modélisation!$A$20,IF(C581&gt;=Modélisation!$B$19,Modélisation!$A$19,IF(C581&gt;=Modélisation!$B$18,Modélisation!$A$18,Modélisation!$A$17))))))))))))</f>
        <v/>
      </c>
      <c r="F581" s="1" t="str">
        <f>IF(ISBLANK(C581),"",VLOOKUP(E581,Modélisation!$A$17:$H$23,8,FALSE))</f>
        <v/>
      </c>
      <c r="G581" s="4" t="str">
        <f>IF(ISBLANK(C581),"",IF(Modélisation!$B$3="Oui",IF(D581=Liste!$F$2,0%,VLOOKUP(D581,Modélisation!$A$69:$B$86,2,FALSE)),""))</f>
        <v/>
      </c>
      <c r="H581" s="1" t="str">
        <f>IF(ISBLANK(C581),"",IF(Modélisation!$B$3="Oui",F581*(1-G581),F581))</f>
        <v/>
      </c>
    </row>
    <row r="582" spans="1:8" x14ac:dyDescent="0.35">
      <c r="A582" s="2">
        <v>581</v>
      </c>
      <c r="B582" s="36"/>
      <c r="C582" s="39"/>
      <c r="D582" s="37"/>
      <c r="E582" s="1" t="str">
        <f>IF(ISBLANK(C582),"",IF(Modélisation!$B$10=3,IF(C582&gt;=Modélisation!$B$19,Modélisation!$A$19,IF(C582&gt;=Modélisation!$B$18,Modélisation!$A$18,Modélisation!$A$17)),IF(Modélisation!$B$10=4,IF(C582&gt;=Modélisation!$B$20,Modélisation!$A$20,IF(C582&gt;=Modélisation!$B$19,Modélisation!$A$19,IF(C582&gt;=Modélisation!$B$18,Modélisation!$A$18,Modélisation!$A$17))),IF(Modélisation!$B$10=5,IF(C582&gt;=Modélisation!$B$21,Modélisation!$A$21,IF(C582&gt;=Modélisation!$B$20,Modélisation!$A$20,IF(C582&gt;=Modélisation!$B$19,Modélisation!$A$19,IF(C582&gt;=Modélisation!$B$18,Modélisation!$A$18,Modélisation!$A$17)))),IF(Modélisation!$B$10=6,IF(C582&gt;=Modélisation!$B$22,Modélisation!$A$22,IF(C582&gt;=Modélisation!$B$21,Modélisation!$A$21,IF(C582&gt;=Modélisation!$B$20,Modélisation!$A$20,IF(C582&gt;=Modélisation!$B$19,Modélisation!$A$19,IF(C582&gt;=Modélisation!$B$18,Modélisation!$A$18,Modélisation!$A$17))))),IF(Modélisation!$B$10=7,IF(C582&gt;=Modélisation!$B$23,Modélisation!$A$23,IF(C582&gt;=Modélisation!$B$22,Modélisation!$A$22,IF(C582&gt;=Modélisation!$B$21,Modélisation!$A$21,IF(C582&gt;=Modélisation!$B$20,Modélisation!$A$20,IF(C582&gt;=Modélisation!$B$19,Modélisation!$A$19,IF(C582&gt;=Modélisation!$B$18,Modélisation!$A$18,Modélisation!$A$17))))))))))))</f>
        <v/>
      </c>
      <c r="F582" s="1" t="str">
        <f>IF(ISBLANK(C582),"",VLOOKUP(E582,Modélisation!$A$17:$H$23,8,FALSE))</f>
        <v/>
      </c>
      <c r="G582" s="4" t="str">
        <f>IF(ISBLANK(C582),"",IF(Modélisation!$B$3="Oui",IF(D582=Liste!$F$2,0%,VLOOKUP(D582,Modélisation!$A$69:$B$86,2,FALSE)),""))</f>
        <v/>
      </c>
      <c r="H582" s="1" t="str">
        <f>IF(ISBLANK(C582),"",IF(Modélisation!$B$3="Oui",F582*(1-G582),F582))</f>
        <v/>
      </c>
    </row>
    <row r="583" spans="1:8" x14ac:dyDescent="0.35">
      <c r="A583" s="2">
        <v>582</v>
      </c>
      <c r="B583" s="36"/>
      <c r="C583" s="39"/>
      <c r="D583" s="37"/>
      <c r="E583" s="1" t="str">
        <f>IF(ISBLANK(C583),"",IF(Modélisation!$B$10=3,IF(C583&gt;=Modélisation!$B$19,Modélisation!$A$19,IF(C583&gt;=Modélisation!$B$18,Modélisation!$A$18,Modélisation!$A$17)),IF(Modélisation!$B$10=4,IF(C583&gt;=Modélisation!$B$20,Modélisation!$A$20,IF(C583&gt;=Modélisation!$B$19,Modélisation!$A$19,IF(C583&gt;=Modélisation!$B$18,Modélisation!$A$18,Modélisation!$A$17))),IF(Modélisation!$B$10=5,IF(C583&gt;=Modélisation!$B$21,Modélisation!$A$21,IF(C583&gt;=Modélisation!$B$20,Modélisation!$A$20,IF(C583&gt;=Modélisation!$B$19,Modélisation!$A$19,IF(C583&gt;=Modélisation!$B$18,Modélisation!$A$18,Modélisation!$A$17)))),IF(Modélisation!$B$10=6,IF(C583&gt;=Modélisation!$B$22,Modélisation!$A$22,IF(C583&gt;=Modélisation!$B$21,Modélisation!$A$21,IF(C583&gt;=Modélisation!$B$20,Modélisation!$A$20,IF(C583&gt;=Modélisation!$B$19,Modélisation!$A$19,IF(C583&gt;=Modélisation!$B$18,Modélisation!$A$18,Modélisation!$A$17))))),IF(Modélisation!$B$10=7,IF(C583&gt;=Modélisation!$B$23,Modélisation!$A$23,IF(C583&gt;=Modélisation!$B$22,Modélisation!$A$22,IF(C583&gt;=Modélisation!$B$21,Modélisation!$A$21,IF(C583&gt;=Modélisation!$B$20,Modélisation!$A$20,IF(C583&gt;=Modélisation!$B$19,Modélisation!$A$19,IF(C583&gt;=Modélisation!$B$18,Modélisation!$A$18,Modélisation!$A$17))))))))))))</f>
        <v/>
      </c>
      <c r="F583" s="1" t="str">
        <f>IF(ISBLANK(C583),"",VLOOKUP(E583,Modélisation!$A$17:$H$23,8,FALSE))</f>
        <v/>
      </c>
      <c r="G583" s="4" t="str">
        <f>IF(ISBLANK(C583),"",IF(Modélisation!$B$3="Oui",IF(D583=Liste!$F$2,0%,VLOOKUP(D583,Modélisation!$A$69:$B$86,2,FALSE)),""))</f>
        <v/>
      </c>
      <c r="H583" s="1" t="str">
        <f>IF(ISBLANK(C583),"",IF(Modélisation!$B$3="Oui",F583*(1-G583),F583))</f>
        <v/>
      </c>
    </row>
    <row r="584" spans="1:8" x14ac:dyDescent="0.35">
      <c r="A584" s="2">
        <v>583</v>
      </c>
      <c r="B584" s="36"/>
      <c r="C584" s="39"/>
      <c r="D584" s="37"/>
      <c r="E584" s="1" t="str">
        <f>IF(ISBLANK(C584),"",IF(Modélisation!$B$10=3,IF(C584&gt;=Modélisation!$B$19,Modélisation!$A$19,IF(C584&gt;=Modélisation!$B$18,Modélisation!$A$18,Modélisation!$A$17)),IF(Modélisation!$B$10=4,IF(C584&gt;=Modélisation!$B$20,Modélisation!$A$20,IF(C584&gt;=Modélisation!$B$19,Modélisation!$A$19,IF(C584&gt;=Modélisation!$B$18,Modélisation!$A$18,Modélisation!$A$17))),IF(Modélisation!$B$10=5,IF(C584&gt;=Modélisation!$B$21,Modélisation!$A$21,IF(C584&gt;=Modélisation!$B$20,Modélisation!$A$20,IF(C584&gt;=Modélisation!$B$19,Modélisation!$A$19,IF(C584&gt;=Modélisation!$B$18,Modélisation!$A$18,Modélisation!$A$17)))),IF(Modélisation!$B$10=6,IF(C584&gt;=Modélisation!$B$22,Modélisation!$A$22,IF(C584&gt;=Modélisation!$B$21,Modélisation!$A$21,IF(C584&gt;=Modélisation!$B$20,Modélisation!$A$20,IF(C584&gt;=Modélisation!$B$19,Modélisation!$A$19,IF(C584&gt;=Modélisation!$B$18,Modélisation!$A$18,Modélisation!$A$17))))),IF(Modélisation!$B$10=7,IF(C584&gt;=Modélisation!$B$23,Modélisation!$A$23,IF(C584&gt;=Modélisation!$B$22,Modélisation!$A$22,IF(C584&gt;=Modélisation!$B$21,Modélisation!$A$21,IF(C584&gt;=Modélisation!$B$20,Modélisation!$A$20,IF(C584&gt;=Modélisation!$B$19,Modélisation!$A$19,IF(C584&gt;=Modélisation!$B$18,Modélisation!$A$18,Modélisation!$A$17))))))))))))</f>
        <v/>
      </c>
      <c r="F584" s="1" t="str">
        <f>IF(ISBLANK(C584),"",VLOOKUP(E584,Modélisation!$A$17:$H$23,8,FALSE))</f>
        <v/>
      </c>
      <c r="G584" s="4" t="str">
        <f>IF(ISBLANK(C584),"",IF(Modélisation!$B$3="Oui",IF(D584=Liste!$F$2,0%,VLOOKUP(D584,Modélisation!$A$69:$B$86,2,FALSE)),""))</f>
        <v/>
      </c>
      <c r="H584" s="1" t="str">
        <f>IF(ISBLANK(C584),"",IF(Modélisation!$B$3="Oui",F584*(1-G584),F584))</f>
        <v/>
      </c>
    </row>
    <row r="585" spans="1:8" x14ac:dyDescent="0.35">
      <c r="A585" s="2">
        <v>584</v>
      </c>
      <c r="B585" s="36"/>
      <c r="C585" s="39"/>
      <c r="D585" s="37"/>
      <c r="E585" s="1" t="str">
        <f>IF(ISBLANK(C585),"",IF(Modélisation!$B$10=3,IF(C585&gt;=Modélisation!$B$19,Modélisation!$A$19,IF(C585&gt;=Modélisation!$B$18,Modélisation!$A$18,Modélisation!$A$17)),IF(Modélisation!$B$10=4,IF(C585&gt;=Modélisation!$B$20,Modélisation!$A$20,IF(C585&gt;=Modélisation!$B$19,Modélisation!$A$19,IF(C585&gt;=Modélisation!$B$18,Modélisation!$A$18,Modélisation!$A$17))),IF(Modélisation!$B$10=5,IF(C585&gt;=Modélisation!$B$21,Modélisation!$A$21,IF(C585&gt;=Modélisation!$B$20,Modélisation!$A$20,IF(C585&gt;=Modélisation!$B$19,Modélisation!$A$19,IF(C585&gt;=Modélisation!$B$18,Modélisation!$A$18,Modélisation!$A$17)))),IF(Modélisation!$B$10=6,IF(C585&gt;=Modélisation!$B$22,Modélisation!$A$22,IF(C585&gt;=Modélisation!$B$21,Modélisation!$A$21,IF(C585&gt;=Modélisation!$B$20,Modélisation!$A$20,IF(C585&gt;=Modélisation!$B$19,Modélisation!$A$19,IF(C585&gt;=Modélisation!$B$18,Modélisation!$A$18,Modélisation!$A$17))))),IF(Modélisation!$B$10=7,IF(C585&gt;=Modélisation!$B$23,Modélisation!$A$23,IF(C585&gt;=Modélisation!$B$22,Modélisation!$A$22,IF(C585&gt;=Modélisation!$B$21,Modélisation!$A$21,IF(C585&gt;=Modélisation!$B$20,Modélisation!$A$20,IF(C585&gt;=Modélisation!$B$19,Modélisation!$A$19,IF(C585&gt;=Modélisation!$B$18,Modélisation!$A$18,Modélisation!$A$17))))))))))))</f>
        <v/>
      </c>
      <c r="F585" s="1" t="str">
        <f>IF(ISBLANK(C585),"",VLOOKUP(E585,Modélisation!$A$17:$H$23,8,FALSE))</f>
        <v/>
      </c>
      <c r="G585" s="4" t="str">
        <f>IF(ISBLANK(C585),"",IF(Modélisation!$B$3="Oui",IF(D585=Liste!$F$2,0%,VLOOKUP(D585,Modélisation!$A$69:$B$86,2,FALSE)),""))</f>
        <v/>
      </c>
      <c r="H585" s="1" t="str">
        <f>IF(ISBLANK(C585),"",IF(Modélisation!$B$3="Oui",F585*(1-G585),F585))</f>
        <v/>
      </c>
    </row>
    <row r="586" spans="1:8" x14ac:dyDescent="0.35">
      <c r="A586" s="2">
        <v>585</v>
      </c>
      <c r="B586" s="36"/>
      <c r="C586" s="39"/>
      <c r="D586" s="37"/>
      <c r="E586" s="1" t="str">
        <f>IF(ISBLANK(C586),"",IF(Modélisation!$B$10=3,IF(C586&gt;=Modélisation!$B$19,Modélisation!$A$19,IF(C586&gt;=Modélisation!$B$18,Modélisation!$A$18,Modélisation!$A$17)),IF(Modélisation!$B$10=4,IF(C586&gt;=Modélisation!$B$20,Modélisation!$A$20,IF(C586&gt;=Modélisation!$B$19,Modélisation!$A$19,IF(C586&gt;=Modélisation!$B$18,Modélisation!$A$18,Modélisation!$A$17))),IF(Modélisation!$B$10=5,IF(C586&gt;=Modélisation!$B$21,Modélisation!$A$21,IF(C586&gt;=Modélisation!$B$20,Modélisation!$A$20,IF(C586&gt;=Modélisation!$B$19,Modélisation!$A$19,IF(C586&gt;=Modélisation!$B$18,Modélisation!$A$18,Modélisation!$A$17)))),IF(Modélisation!$B$10=6,IF(C586&gt;=Modélisation!$B$22,Modélisation!$A$22,IF(C586&gt;=Modélisation!$B$21,Modélisation!$A$21,IF(C586&gt;=Modélisation!$B$20,Modélisation!$A$20,IF(C586&gt;=Modélisation!$B$19,Modélisation!$A$19,IF(C586&gt;=Modélisation!$B$18,Modélisation!$A$18,Modélisation!$A$17))))),IF(Modélisation!$B$10=7,IF(C586&gt;=Modélisation!$B$23,Modélisation!$A$23,IF(C586&gt;=Modélisation!$B$22,Modélisation!$A$22,IF(C586&gt;=Modélisation!$B$21,Modélisation!$A$21,IF(C586&gt;=Modélisation!$B$20,Modélisation!$A$20,IF(C586&gt;=Modélisation!$B$19,Modélisation!$A$19,IF(C586&gt;=Modélisation!$B$18,Modélisation!$A$18,Modélisation!$A$17))))))))))))</f>
        <v/>
      </c>
      <c r="F586" s="1" t="str">
        <f>IF(ISBLANK(C586),"",VLOOKUP(E586,Modélisation!$A$17:$H$23,8,FALSE))</f>
        <v/>
      </c>
      <c r="G586" s="4" t="str">
        <f>IF(ISBLANK(C586),"",IF(Modélisation!$B$3="Oui",IF(D586=Liste!$F$2,0%,VLOOKUP(D586,Modélisation!$A$69:$B$86,2,FALSE)),""))</f>
        <v/>
      </c>
      <c r="H586" s="1" t="str">
        <f>IF(ISBLANK(C586),"",IF(Modélisation!$B$3="Oui",F586*(1-G586),F586))</f>
        <v/>
      </c>
    </row>
    <row r="587" spans="1:8" x14ac:dyDescent="0.35">
      <c r="A587" s="2">
        <v>586</v>
      </c>
      <c r="B587" s="36"/>
      <c r="C587" s="39"/>
      <c r="D587" s="37"/>
      <c r="E587" s="1" t="str">
        <f>IF(ISBLANK(C587),"",IF(Modélisation!$B$10=3,IF(C587&gt;=Modélisation!$B$19,Modélisation!$A$19,IF(C587&gt;=Modélisation!$B$18,Modélisation!$A$18,Modélisation!$A$17)),IF(Modélisation!$B$10=4,IF(C587&gt;=Modélisation!$B$20,Modélisation!$A$20,IF(C587&gt;=Modélisation!$B$19,Modélisation!$A$19,IF(C587&gt;=Modélisation!$B$18,Modélisation!$A$18,Modélisation!$A$17))),IF(Modélisation!$B$10=5,IF(C587&gt;=Modélisation!$B$21,Modélisation!$A$21,IF(C587&gt;=Modélisation!$B$20,Modélisation!$A$20,IF(C587&gt;=Modélisation!$B$19,Modélisation!$A$19,IF(C587&gt;=Modélisation!$B$18,Modélisation!$A$18,Modélisation!$A$17)))),IF(Modélisation!$B$10=6,IF(C587&gt;=Modélisation!$B$22,Modélisation!$A$22,IF(C587&gt;=Modélisation!$B$21,Modélisation!$A$21,IF(C587&gt;=Modélisation!$B$20,Modélisation!$A$20,IF(C587&gt;=Modélisation!$B$19,Modélisation!$A$19,IF(C587&gt;=Modélisation!$B$18,Modélisation!$A$18,Modélisation!$A$17))))),IF(Modélisation!$B$10=7,IF(C587&gt;=Modélisation!$B$23,Modélisation!$A$23,IF(C587&gt;=Modélisation!$B$22,Modélisation!$A$22,IF(C587&gt;=Modélisation!$B$21,Modélisation!$A$21,IF(C587&gt;=Modélisation!$B$20,Modélisation!$A$20,IF(C587&gt;=Modélisation!$B$19,Modélisation!$A$19,IF(C587&gt;=Modélisation!$B$18,Modélisation!$A$18,Modélisation!$A$17))))))))))))</f>
        <v/>
      </c>
      <c r="F587" s="1" t="str">
        <f>IF(ISBLANK(C587),"",VLOOKUP(E587,Modélisation!$A$17:$H$23,8,FALSE))</f>
        <v/>
      </c>
      <c r="G587" s="4" t="str">
        <f>IF(ISBLANK(C587),"",IF(Modélisation!$B$3="Oui",IF(D587=Liste!$F$2,0%,VLOOKUP(D587,Modélisation!$A$69:$B$86,2,FALSE)),""))</f>
        <v/>
      </c>
      <c r="H587" s="1" t="str">
        <f>IF(ISBLANK(C587),"",IF(Modélisation!$B$3="Oui",F587*(1-G587),F587))</f>
        <v/>
      </c>
    </row>
    <row r="588" spans="1:8" x14ac:dyDescent="0.35">
      <c r="A588" s="2">
        <v>587</v>
      </c>
      <c r="B588" s="36"/>
      <c r="C588" s="39"/>
      <c r="D588" s="37"/>
      <c r="E588" s="1" t="str">
        <f>IF(ISBLANK(C588),"",IF(Modélisation!$B$10=3,IF(C588&gt;=Modélisation!$B$19,Modélisation!$A$19,IF(C588&gt;=Modélisation!$B$18,Modélisation!$A$18,Modélisation!$A$17)),IF(Modélisation!$B$10=4,IF(C588&gt;=Modélisation!$B$20,Modélisation!$A$20,IF(C588&gt;=Modélisation!$B$19,Modélisation!$A$19,IF(C588&gt;=Modélisation!$B$18,Modélisation!$A$18,Modélisation!$A$17))),IF(Modélisation!$B$10=5,IF(C588&gt;=Modélisation!$B$21,Modélisation!$A$21,IF(C588&gt;=Modélisation!$B$20,Modélisation!$A$20,IF(C588&gt;=Modélisation!$B$19,Modélisation!$A$19,IF(C588&gt;=Modélisation!$B$18,Modélisation!$A$18,Modélisation!$A$17)))),IF(Modélisation!$B$10=6,IF(C588&gt;=Modélisation!$B$22,Modélisation!$A$22,IF(C588&gt;=Modélisation!$B$21,Modélisation!$A$21,IF(C588&gt;=Modélisation!$B$20,Modélisation!$A$20,IF(C588&gt;=Modélisation!$B$19,Modélisation!$A$19,IF(C588&gt;=Modélisation!$B$18,Modélisation!$A$18,Modélisation!$A$17))))),IF(Modélisation!$B$10=7,IF(C588&gt;=Modélisation!$B$23,Modélisation!$A$23,IF(C588&gt;=Modélisation!$B$22,Modélisation!$A$22,IF(C588&gt;=Modélisation!$B$21,Modélisation!$A$21,IF(C588&gt;=Modélisation!$B$20,Modélisation!$A$20,IF(C588&gt;=Modélisation!$B$19,Modélisation!$A$19,IF(C588&gt;=Modélisation!$B$18,Modélisation!$A$18,Modélisation!$A$17))))))))))))</f>
        <v/>
      </c>
      <c r="F588" s="1" t="str">
        <f>IF(ISBLANK(C588),"",VLOOKUP(E588,Modélisation!$A$17:$H$23,8,FALSE))</f>
        <v/>
      </c>
      <c r="G588" s="4" t="str">
        <f>IF(ISBLANK(C588),"",IF(Modélisation!$B$3="Oui",IF(D588=Liste!$F$2,0%,VLOOKUP(D588,Modélisation!$A$69:$B$86,2,FALSE)),""))</f>
        <v/>
      </c>
      <c r="H588" s="1" t="str">
        <f>IF(ISBLANK(C588),"",IF(Modélisation!$B$3="Oui",F588*(1-G588),F588))</f>
        <v/>
      </c>
    </row>
    <row r="589" spans="1:8" x14ac:dyDescent="0.35">
      <c r="A589" s="2">
        <v>588</v>
      </c>
      <c r="B589" s="36"/>
      <c r="C589" s="39"/>
      <c r="D589" s="37"/>
      <c r="E589" s="1" t="str">
        <f>IF(ISBLANK(C589),"",IF(Modélisation!$B$10=3,IF(C589&gt;=Modélisation!$B$19,Modélisation!$A$19,IF(C589&gt;=Modélisation!$B$18,Modélisation!$A$18,Modélisation!$A$17)),IF(Modélisation!$B$10=4,IF(C589&gt;=Modélisation!$B$20,Modélisation!$A$20,IF(C589&gt;=Modélisation!$B$19,Modélisation!$A$19,IF(C589&gt;=Modélisation!$B$18,Modélisation!$A$18,Modélisation!$A$17))),IF(Modélisation!$B$10=5,IF(C589&gt;=Modélisation!$B$21,Modélisation!$A$21,IF(C589&gt;=Modélisation!$B$20,Modélisation!$A$20,IF(C589&gt;=Modélisation!$B$19,Modélisation!$A$19,IF(C589&gt;=Modélisation!$B$18,Modélisation!$A$18,Modélisation!$A$17)))),IF(Modélisation!$B$10=6,IF(C589&gt;=Modélisation!$B$22,Modélisation!$A$22,IF(C589&gt;=Modélisation!$B$21,Modélisation!$A$21,IF(C589&gt;=Modélisation!$B$20,Modélisation!$A$20,IF(C589&gt;=Modélisation!$B$19,Modélisation!$A$19,IF(C589&gt;=Modélisation!$B$18,Modélisation!$A$18,Modélisation!$A$17))))),IF(Modélisation!$B$10=7,IF(C589&gt;=Modélisation!$B$23,Modélisation!$A$23,IF(C589&gt;=Modélisation!$B$22,Modélisation!$A$22,IF(C589&gt;=Modélisation!$B$21,Modélisation!$A$21,IF(C589&gt;=Modélisation!$B$20,Modélisation!$A$20,IF(C589&gt;=Modélisation!$B$19,Modélisation!$A$19,IF(C589&gt;=Modélisation!$B$18,Modélisation!$A$18,Modélisation!$A$17))))))))))))</f>
        <v/>
      </c>
      <c r="F589" s="1" t="str">
        <f>IF(ISBLANK(C589),"",VLOOKUP(E589,Modélisation!$A$17:$H$23,8,FALSE))</f>
        <v/>
      </c>
      <c r="G589" s="4" t="str">
        <f>IF(ISBLANK(C589),"",IF(Modélisation!$B$3="Oui",IF(D589=Liste!$F$2,0%,VLOOKUP(D589,Modélisation!$A$69:$B$86,2,FALSE)),""))</f>
        <v/>
      </c>
      <c r="H589" s="1" t="str">
        <f>IF(ISBLANK(C589),"",IF(Modélisation!$B$3="Oui",F589*(1-G589),F589))</f>
        <v/>
      </c>
    </row>
    <row r="590" spans="1:8" x14ac:dyDescent="0.35">
      <c r="A590" s="2">
        <v>589</v>
      </c>
      <c r="B590" s="36"/>
      <c r="C590" s="39"/>
      <c r="D590" s="37"/>
      <c r="E590" s="1" t="str">
        <f>IF(ISBLANK(C590),"",IF(Modélisation!$B$10=3,IF(C590&gt;=Modélisation!$B$19,Modélisation!$A$19,IF(C590&gt;=Modélisation!$B$18,Modélisation!$A$18,Modélisation!$A$17)),IF(Modélisation!$B$10=4,IF(C590&gt;=Modélisation!$B$20,Modélisation!$A$20,IF(C590&gt;=Modélisation!$B$19,Modélisation!$A$19,IF(C590&gt;=Modélisation!$B$18,Modélisation!$A$18,Modélisation!$A$17))),IF(Modélisation!$B$10=5,IF(C590&gt;=Modélisation!$B$21,Modélisation!$A$21,IF(C590&gt;=Modélisation!$B$20,Modélisation!$A$20,IF(C590&gt;=Modélisation!$B$19,Modélisation!$A$19,IF(C590&gt;=Modélisation!$B$18,Modélisation!$A$18,Modélisation!$A$17)))),IF(Modélisation!$B$10=6,IF(C590&gt;=Modélisation!$B$22,Modélisation!$A$22,IF(C590&gt;=Modélisation!$B$21,Modélisation!$A$21,IF(C590&gt;=Modélisation!$B$20,Modélisation!$A$20,IF(C590&gt;=Modélisation!$B$19,Modélisation!$A$19,IF(C590&gt;=Modélisation!$B$18,Modélisation!$A$18,Modélisation!$A$17))))),IF(Modélisation!$B$10=7,IF(C590&gt;=Modélisation!$B$23,Modélisation!$A$23,IF(C590&gt;=Modélisation!$B$22,Modélisation!$A$22,IF(C590&gt;=Modélisation!$B$21,Modélisation!$A$21,IF(C590&gt;=Modélisation!$B$20,Modélisation!$A$20,IF(C590&gt;=Modélisation!$B$19,Modélisation!$A$19,IF(C590&gt;=Modélisation!$B$18,Modélisation!$A$18,Modélisation!$A$17))))))))))))</f>
        <v/>
      </c>
      <c r="F590" s="1" t="str">
        <f>IF(ISBLANK(C590),"",VLOOKUP(E590,Modélisation!$A$17:$H$23,8,FALSE))</f>
        <v/>
      </c>
      <c r="G590" s="4" t="str">
        <f>IF(ISBLANK(C590),"",IF(Modélisation!$B$3="Oui",IF(D590=Liste!$F$2,0%,VLOOKUP(D590,Modélisation!$A$69:$B$86,2,FALSE)),""))</f>
        <v/>
      </c>
      <c r="H590" s="1" t="str">
        <f>IF(ISBLANK(C590),"",IF(Modélisation!$B$3="Oui",F590*(1-G590),F590))</f>
        <v/>
      </c>
    </row>
    <row r="591" spans="1:8" x14ac:dyDescent="0.35">
      <c r="A591" s="2">
        <v>590</v>
      </c>
      <c r="B591" s="36"/>
      <c r="C591" s="39"/>
      <c r="D591" s="37"/>
      <c r="E591" s="1" t="str">
        <f>IF(ISBLANK(C591),"",IF(Modélisation!$B$10=3,IF(C591&gt;=Modélisation!$B$19,Modélisation!$A$19,IF(C591&gt;=Modélisation!$B$18,Modélisation!$A$18,Modélisation!$A$17)),IF(Modélisation!$B$10=4,IF(C591&gt;=Modélisation!$B$20,Modélisation!$A$20,IF(C591&gt;=Modélisation!$B$19,Modélisation!$A$19,IF(C591&gt;=Modélisation!$B$18,Modélisation!$A$18,Modélisation!$A$17))),IF(Modélisation!$B$10=5,IF(C591&gt;=Modélisation!$B$21,Modélisation!$A$21,IF(C591&gt;=Modélisation!$B$20,Modélisation!$A$20,IF(C591&gt;=Modélisation!$B$19,Modélisation!$A$19,IF(C591&gt;=Modélisation!$B$18,Modélisation!$A$18,Modélisation!$A$17)))),IF(Modélisation!$B$10=6,IF(C591&gt;=Modélisation!$B$22,Modélisation!$A$22,IF(C591&gt;=Modélisation!$B$21,Modélisation!$A$21,IF(C591&gt;=Modélisation!$B$20,Modélisation!$A$20,IF(C591&gt;=Modélisation!$B$19,Modélisation!$A$19,IF(C591&gt;=Modélisation!$B$18,Modélisation!$A$18,Modélisation!$A$17))))),IF(Modélisation!$B$10=7,IF(C591&gt;=Modélisation!$B$23,Modélisation!$A$23,IF(C591&gt;=Modélisation!$B$22,Modélisation!$A$22,IF(C591&gt;=Modélisation!$B$21,Modélisation!$A$21,IF(C591&gt;=Modélisation!$B$20,Modélisation!$A$20,IF(C591&gt;=Modélisation!$B$19,Modélisation!$A$19,IF(C591&gt;=Modélisation!$B$18,Modélisation!$A$18,Modélisation!$A$17))))))))))))</f>
        <v/>
      </c>
      <c r="F591" s="1" t="str">
        <f>IF(ISBLANK(C591),"",VLOOKUP(E591,Modélisation!$A$17:$H$23,8,FALSE))</f>
        <v/>
      </c>
      <c r="G591" s="4" t="str">
        <f>IF(ISBLANK(C591),"",IF(Modélisation!$B$3="Oui",IF(D591=Liste!$F$2,0%,VLOOKUP(D591,Modélisation!$A$69:$B$86,2,FALSE)),""))</f>
        <v/>
      </c>
      <c r="H591" s="1" t="str">
        <f>IF(ISBLANK(C591),"",IF(Modélisation!$B$3="Oui",F591*(1-G591),F591))</f>
        <v/>
      </c>
    </row>
    <row r="592" spans="1:8" x14ac:dyDescent="0.35">
      <c r="A592" s="2">
        <v>591</v>
      </c>
      <c r="B592" s="36"/>
      <c r="C592" s="39"/>
      <c r="D592" s="37"/>
      <c r="E592" s="1" t="str">
        <f>IF(ISBLANK(C592),"",IF(Modélisation!$B$10=3,IF(C592&gt;=Modélisation!$B$19,Modélisation!$A$19,IF(C592&gt;=Modélisation!$B$18,Modélisation!$A$18,Modélisation!$A$17)),IF(Modélisation!$B$10=4,IF(C592&gt;=Modélisation!$B$20,Modélisation!$A$20,IF(C592&gt;=Modélisation!$B$19,Modélisation!$A$19,IF(C592&gt;=Modélisation!$B$18,Modélisation!$A$18,Modélisation!$A$17))),IF(Modélisation!$B$10=5,IF(C592&gt;=Modélisation!$B$21,Modélisation!$A$21,IF(C592&gt;=Modélisation!$B$20,Modélisation!$A$20,IF(C592&gt;=Modélisation!$B$19,Modélisation!$A$19,IF(C592&gt;=Modélisation!$B$18,Modélisation!$A$18,Modélisation!$A$17)))),IF(Modélisation!$B$10=6,IF(C592&gt;=Modélisation!$B$22,Modélisation!$A$22,IF(C592&gt;=Modélisation!$B$21,Modélisation!$A$21,IF(C592&gt;=Modélisation!$B$20,Modélisation!$A$20,IF(C592&gt;=Modélisation!$B$19,Modélisation!$A$19,IF(C592&gt;=Modélisation!$B$18,Modélisation!$A$18,Modélisation!$A$17))))),IF(Modélisation!$B$10=7,IF(C592&gt;=Modélisation!$B$23,Modélisation!$A$23,IF(C592&gt;=Modélisation!$B$22,Modélisation!$A$22,IF(C592&gt;=Modélisation!$B$21,Modélisation!$A$21,IF(C592&gt;=Modélisation!$B$20,Modélisation!$A$20,IF(C592&gt;=Modélisation!$B$19,Modélisation!$A$19,IF(C592&gt;=Modélisation!$B$18,Modélisation!$A$18,Modélisation!$A$17))))))))))))</f>
        <v/>
      </c>
      <c r="F592" s="1" t="str">
        <f>IF(ISBLANK(C592),"",VLOOKUP(E592,Modélisation!$A$17:$H$23,8,FALSE))</f>
        <v/>
      </c>
      <c r="G592" s="4" t="str">
        <f>IF(ISBLANK(C592),"",IF(Modélisation!$B$3="Oui",IF(D592=Liste!$F$2,0%,VLOOKUP(D592,Modélisation!$A$69:$B$86,2,FALSE)),""))</f>
        <v/>
      </c>
      <c r="H592" s="1" t="str">
        <f>IF(ISBLANK(C592),"",IF(Modélisation!$B$3="Oui",F592*(1-G592),F592))</f>
        <v/>
      </c>
    </row>
    <row r="593" spans="1:8" x14ac:dyDescent="0.35">
      <c r="A593" s="2">
        <v>592</v>
      </c>
      <c r="B593" s="36"/>
      <c r="C593" s="39"/>
      <c r="D593" s="37"/>
      <c r="E593" s="1" t="str">
        <f>IF(ISBLANK(C593),"",IF(Modélisation!$B$10=3,IF(C593&gt;=Modélisation!$B$19,Modélisation!$A$19,IF(C593&gt;=Modélisation!$B$18,Modélisation!$A$18,Modélisation!$A$17)),IF(Modélisation!$B$10=4,IF(C593&gt;=Modélisation!$B$20,Modélisation!$A$20,IF(C593&gt;=Modélisation!$B$19,Modélisation!$A$19,IF(C593&gt;=Modélisation!$B$18,Modélisation!$A$18,Modélisation!$A$17))),IF(Modélisation!$B$10=5,IF(C593&gt;=Modélisation!$B$21,Modélisation!$A$21,IF(C593&gt;=Modélisation!$B$20,Modélisation!$A$20,IF(C593&gt;=Modélisation!$B$19,Modélisation!$A$19,IF(C593&gt;=Modélisation!$B$18,Modélisation!$A$18,Modélisation!$A$17)))),IF(Modélisation!$B$10=6,IF(C593&gt;=Modélisation!$B$22,Modélisation!$A$22,IF(C593&gt;=Modélisation!$B$21,Modélisation!$A$21,IF(C593&gt;=Modélisation!$B$20,Modélisation!$A$20,IF(C593&gt;=Modélisation!$B$19,Modélisation!$A$19,IF(C593&gt;=Modélisation!$B$18,Modélisation!$A$18,Modélisation!$A$17))))),IF(Modélisation!$B$10=7,IF(C593&gt;=Modélisation!$B$23,Modélisation!$A$23,IF(C593&gt;=Modélisation!$B$22,Modélisation!$A$22,IF(C593&gt;=Modélisation!$B$21,Modélisation!$A$21,IF(C593&gt;=Modélisation!$B$20,Modélisation!$A$20,IF(C593&gt;=Modélisation!$B$19,Modélisation!$A$19,IF(C593&gt;=Modélisation!$B$18,Modélisation!$A$18,Modélisation!$A$17))))))))))))</f>
        <v/>
      </c>
      <c r="F593" s="1" t="str">
        <f>IF(ISBLANK(C593),"",VLOOKUP(E593,Modélisation!$A$17:$H$23,8,FALSE))</f>
        <v/>
      </c>
      <c r="G593" s="4" t="str">
        <f>IF(ISBLANK(C593),"",IF(Modélisation!$B$3="Oui",IF(D593=Liste!$F$2,0%,VLOOKUP(D593,Modélisation!$A$69:$B$86,2,FALSE)),""))</f>
        <v/>
      </c>
      <c r="H593" s="1" t="str">
        <f>IF(ISBLANK(C593),"",IF(Modélisation!$B$3="Oui",F593*(1-G593),F593))</f>
        <v/>
      </c>
    </row>
    <row r="594" spans="1:8" x14ac:dyDescent="0.35">
      <c r="A594" s="2">
        <v>593</v>
      </c>
      <c r="B594" s="36"/>
      <c r="C594" s="39"/>
      <c r="D594" s="37"/>
      <c r="E594" s="1" t="str">
        <f>IF(ISBLANK(C594),"",IF(Modélisation!$B$10=3,IF(C594&gt;=Modélisation!$B$19,Modélisation!$A$19,IF(C594&gt;=Modélisation!$B$18,Modélisation!$A$18,Modélisation!$A$17)),IF(Modélisation!$B$10=4,IF(C594&gt;=Modélisation!$B$20,Modélisation!$A$20,IF(C594&gt;=Modélisation!$B$19,Modélisation!$A$19,IF(C594&gt;=Modélisation!$B$18,Modélisation!$A$18,Modélisation!$A$17))),IF(Modélisation!$B$10=5,IF(C594&gt;=Modélisation!$B$21,Modélisation!$A$21,IF(C594&gt;=Modélisation!$B$20,Modélisation!$A$20,IF(C594&gt;=Modélisation!$B$19,Modélisation!$A$19,IF(C594&gt;=Modélisation!$B$18,Modélisation!$A$18,Modélisation!$A$17)))),IF(Modélisation!$B$10=6,IF(C594&gt;=Modélisation!$B$22,Modélisation!$A$22,IF(C594&gt;=Modélisation!$B$21,Modélisation!$A$21,IF(C594&gt;=Modélisation!$B$20,Modélisation!$A$20,IF(C594&gt;=Modélisation!$B$19,Modélisation!$A$19,IF(C594&gt;=Modélisation!$B$18,Modélisation!$A$18,Modélisation!$A$17))))),IF(Modélisation!$B$10=7,IF(C594&gt;=Modélisation!$B$23,Modélisation!$A$23,IF(C594&gt;=Modélisation!$B$22,Modélisation!$A$22,IF(C594&gt;=Modélisation!$B$21,Modélisation!$A$21,IF(C594&gt;=Modélisation!$B$20,Modélisation!$A$20,IF(C594&gt;=Modélisation!$B$19,Modélisation!$A$19,IF(C594&gt;=Modélisation!$B$18,Modélisation!$A$18,Modélisation!$A$17))))))))))))</f>
        <v/>
      </c>
      <c r="F594" s="1" t="str">
        <f>IF(ISBLANK(C594),"",VLOOKUP(E594,Modélisation!$A$17:$H$23,8,FALSE))</f>
        <v/>
      </c>
      <c r="G594" s="4" t="str">
        <f>IF(ISBLANK(C594),"",IF(Modélisation!$B$3="Oui",IF(D594=Liste!$F$2,0%,VLOOKUP(D594,Modélisation!$A$69:$B$86,2,FALSE)),""))</f>
        <v/>
      </c>
      <c r="H594" s="1" t="str">
        <f>IF(ISBLANK(C594),"",IF(Modélisation!$B$3="Oui",F594*(1-G594),F594))</f>
        <v/>
      </c>
    </row>
    <row r="595" spans="1:8" x14ac:dyDescent="0.35">
      <c r="A595" s="2">
        <v>594</v>
      </c>
      <c r="B595" s="36"/>
      <c r="C595" s="39"/>
      <c r="D595" s="37"/>
      <c r="E595" s="1" t="str">
        <f>IF(ISBLANK(C595),"",IF(Modélisation!$B$10=3,IF(C595&gt;=Modélisation!$B$19,Modélisation!$A$19,IF(C595&gt;=Modélisation!$B$18,Modélisation!$A$18,Modélisation!$A$17)),IF(Modélisation!$B$10=4,IF(C595&gt;=Modélisation!$B$20,Modélisation!$A$20,IF(C595&gt;=Modélisation!$B$19,Modélisation!$A$19,IF(C595&gt;=Modélisation!$B$18,Modélisation!$A$18,Modélisation!$A$17))),IF(Modélisation!$B$10=5,IF(C595&gt;=Modélisation!$B$21,Modélisation!$A$21,IF(C595&gt;=Modélisation!$B$20,Modélisation!$A$20,IF(C595&gt;=Modélisation!$B$19,Modélisation!$A$19,IF(C595&gt;=Modélisation!$B$18,Modélisation!$A$18,Modélisation!$A$17)))),IF(Modélisation!$B$10=6,IF(C595&gt;=Modélisation!$B$22,Modélisation!$A$22,IF(C595&gt;=Modélisation!$B$21,Modélisation!$A$21,IF(C595&gt;=Modélisation!$B$20,Modélisation!$A$20,IF(C595&gt;=Modélisation!$B$19,Modélisation!$A$19,IF(C595&gt;=Modélisation!$B$18,Modélisation!$A$18,Modélisation!$A$17))))),IF(Modélisation!$B$10=7,IF(C595&gt;=Modélisation!$B$23,Modélisation!$A$23,IF(C595&gt;=Modélisation!$B$22,Modélisation!$A$22,IF(C595&gt;=Modélisation!$B$21,Modélisation!$A$21,IF(C595&gt;=Modélisation!$B$20,Modélisation!$A$20,IF(C595&gt;=Modélisation!$B$19,Modélisation!$A$19,IF(C595&gt;=Modélisation!$B$18,Modélisation!$A$18,Modélisation!$A$17))))))))))))</f>
        <v/>
      </c>
      <c r="F595" s="1" t="str">
        <f>IF(ISBLANK(C595),"",VLOOKUP(E595,Modélisation!$A$17:$H$23,8,FALSE))</f>
        <v/>
      </c>
      <c r="G595" s="4" t="str">
        <f>IF(ISBLANK(C595),"",IF(Modélisation!$B$3="Oui",IF(D595=Liste!$F$2,0%,VLOOKUP(D595,Modélisation!$A$69:$B$86,2,FALSE)),""))</f>
        <v/>
      </c>
      <c r="H595" s="1" t="str">
        <f>IF(ISBLANK(C595),"",IF(Modélisation!$B$3="Oui",F595*(1-G595),F595))</f>
        <v/>
      </c>
    </row>
    <row r="596" spans="1:8" x14ac:dyDescent="0.35">
      <c r="A596" s="2">
        <v>595</v>
      </c>
      <c r="B596" s="36"/>
      <c r="C596" s="39"/>
      <c r="D596" s="37"/>
      <c r="E596" s="1" t="str">
        <f>IF(ISBLANK(C596),"",IF(Modélisation!$B$10=3,IF(C596&gt;=Modélisation!$B$19,Modélisation!$A$19,IF(C596&gt;=Modélisation!$B$18,Modélisation!$A$18,Modélisation!$A$17)),IF(Modélisation!$B$10=4,IF(C596&gt;=Modélisation!$B$20,Modélisation!$A$20,IF(C596&gt;=Modélisation!$B$19,Modélisation!$A$19,IF(C596&gt;=Modélisation!$B$18,Modélisation!$A$18,Modélisation!$A$17))),IF(Modélisation!$B$10=5,IF(C596&gt;=Modélisation!$B$21,Modélisation!$A$21,IF(C596&gt;=Modélisation!$B$20,Modélisation!$A$20,IF(C596&gt;=Modélisation!$B$19,Modélisation!$A$19,IF(C596&gt;=Modélisation!$B$18,Modélisation!$A$18,Modélisation!$A$17)))),IF(Modélisation!$B$10=6,IF(C596&gt;=Modélisation!$B$22,Modélisation!$A$22,IF(C596&gt;=Modélisation!$B$21,Modélisation!$A$21,IF(C596&gt;=Modélisation!$B$20,Modélisation!$A$20,IF(C596&gt;=Modélisation!$B$19,Modélisation!$A$19,IF(C596&gt;=Modélisation!$B$18,Modélisation!$A$18,Modélisation!$A$17))))),IF(Modélisation!$B$10=7,IF(C596&gt;=Modélisation!$B$23,Modélisation!$A$23,IF(C596&gt;=Modélisation!$B$22,Modélisation!$A$22,IF(C596&gt;=Modélisation!$B$21,Modélisation!$A$21,IF(C596&gt;=Modélisation!$B$20,Modélisation!$A$20,IF(C596&gt;=Modélisation!$B$19,Modélisation!$A$19,IF(C596&gt;=Modélisation!$B$18,Modélisation!$A$18,Modélisation!$A$17))))))))))))</f>
        <v/>
      </c>
      <c r="F596" s="1" t="str">
        <f>IF(ISBLANK(C596),"",VLOOKUP(E596,Modélisation!$A$17:$H$23,8,FALSE))</f>
        <v/>
      </c>
      <c r="G596" s="4" t="str">
        <f>IF(ISBLANK(C596),"",IF(Modélisation!$B$3="Oui",IF(D596=Liste!$F$2,0%,VLOOKUP(D596,Modélisation!$A$69:$B$86,2,FALSE)),""))</f>
        <v/>
      </c>
      <c r="H596" s="1" t="str">
        <f>IF(ISBLANK(C596),"",IF(Modélisation!$B$3="Oui",F596*(1-G596),F596))</f>
        <v/>
      </c>
    </row>
    <row r="597" spans="1:8" x14ac:dyDescent="0.35">
      <c r="A597" s="2">
        <v>596</v>
      </c>
      <c r="B597" s="36"/>
      <c r="C597" s="39"/>
      <c r="D597" s="37"/>
      <c r="E597" s="1" t="str">
        <f>IF(ISBLANK(C597),"",IF(Modélisation!$B$10=3,IF(C597&gt;=Modélisation!$B$19,Modélisation!$A$19,IF(C597&gt;=Modélisation!$B$18,Modélisation!$A$18,Modélisation!$A$17)),IF(Modélisation!$B$10=4,IF(C597&gt;=Modélisation!$B$20,Modélisation!$A$20,IF(C597&gt;=Modélisation!$B$19,Modélisation!$A$19,IF(C597&gt;=Modélisation!$B$18,Modélisation!$A$18,Modélisation!$A$17))),IF(Modélisation!$B$10=5,IF(C597&gt;=Modélisation!$B$21,Modélisation!$A$21,IF(C597&gt;=Modélisation!$B$20,Modélisation!$A$20,IF(C597&gt;=Modélisation!$B$19,Modélisation!$A$19,IF(C597&gt;=Modélisation!$B$18,Modélisation!$A$18,Modélisation!$A$17)))),IF(Modélisation!$B$10=6,IF(C597&gt;=Modélisation!$B$22,Modélisation!$A$22,IF(C597&gt;=Modélisation!$B$21,Modélisation!$A$21,IF(C597&gt;=Modélisation!$B$20,Modélisation!$A$20,IF(C597&gt;=Modélisation!$B$19,Modélisation!$A$19,IF(C597&gt;=Modélisation!$B$18,Modélisation!$A$18,Modélisation!$A$17))))),IF(Modélisation!$B$10=7,IF(C597&gt;=Modélisation!$B$23,Modélisation!$A$23,IF(C597&gt;=Modélisation!$B$22,Modélisation!$A$22,IF(C597&gt;=Modélisation!$B$21,Modélisation!$A$21,IF(C597&gt;=Modélisation!$B$20,Modélisation!$A$20,IF(C597&gt;=Modélisation!$B$19,Modélisation!$A$19,IF(C597&gt;=Modélisation!$B$18,Modélisation!$A$18,Modélisation!$A$17))))))))))))</f>
        <v/>
      </c>
      <c r="F597" s="1" t="str">
        <f>IF(ISBLANK(C597),"",VLOOKUP(E597,Modélisation!$A$17:$H$23,8,FALSE))</f>
        <v/>
      </c>
      <c r="G597" s="4" t="str">
        <f>IF(ISBLANK(C597),"",IF(Modélisation!$B$3="Oui",IF(D597=Liste!$F$2,0%,VLOOKUP(D597,Modélisation!$A$69:$B$86,2,FALSE)),""))</f>
        <v/>
      </c>
      <c r="H597" s="1" t="str">
        <f>IF(ISBLANK(C597),"",IF(Modélisation!$B$3="Oui",F597*(1-G597),F597))</f>
        <v/>
      </c>
    </row>
    <row r="598" spans="1:8" x14ac:dyDescent="0.35">
      <c r="A598" s="2">
        <v>597</v>
      </c>
      <c r="B598" s="36"/>
      <c r="C598" s="39"/>
      <c r="D598" s="37"/>
      <c r="E598" s="1" t="str">
        <f>IF(ISBLANK(C598),"",IF(Modélisation!$B$10=3,IF(C598&gt;=Modélisation!$B$19,Modélisation!$A$19,IF(C598&gt;=Modélisation!$B$18,Modélisation!$A$18,Modélisation!$A$17)),IF(Modélisation!$B$10=4,IF(C598&gt;=Modélisation!$B$20,Modélisation!$A$20,IF(C598&gt;=Modélisation!$B$19,Modélisation!$A$19,IF(C598&gt;=Modélisation!$B$18,Modélisation!$A$18,Modélisation!$A$17))),IF(Modélisation!$B$10=5,IF(C598&gt;=Modélisation!$B$21,Modélisation!$A$21,IF(C598&gt;=Modélisation!$B$20,Modélisation!$A$20,IF(C598&gt;=Modélisation!$B$19,Modélisation!$A$19,IF(C598&gt;=Modélisation!$B$18,Modélisation!$A$18,Modélisation!$A$17)))),IF(Modélisation!$B$10=6,IF(C598&gt;=Modélisation!$B$22,Modélisation!$A$22,IF(C598&gt;=Modélisation!$B$21,Modélisation!$A$21,IF(C598&gt;=Modélisation!$B$20,Modélisation!$A$20,IF(C598&gt;=Modélisation!$B$19,Modélisation!$A$19,IF(C598&gt;=Modélisation!$B$18,Modélisation!$A$18,Modélisation!$A$17))))),IF(Modélisation!$B$10=7,IF(C598&gt;=Modélisation!$B$23,Modélisation!$A$23,IF(C598&gt;=Modélisation!$B$22,Modélisation!$A$22,IF(C598&gt;=Modélisation!$B$21,Modélisation!$A$21,IF(C598&gt;=Modélisation!$B$20,Modélisation!$A$20,IF(C598&gt;=Modélisation!$B$19,Modélisation!$A$19,IF(C598&gt;=Modélisation!$B$18,Modélisation!$A$18,Modélisation!$A$17))))))))))))</f>
        <v/>
      </c>
      <c r="F598" s="1" t="str">
        <f>IF(ISBLANK(C598),"",VLOOKUP(E598,Modélisation!$A$17:$H$23,8,FALSE))</f>
        <v/>
      </c>
      <c r="G598" s="4" t="str">
        <f>IF(ISBLANK(C598),"",IF(Modélisation!$B$3="Oui",IF(D598=Liste!$F$2,0%,VLOOKUP(D598,Modélisation!$A$69:$B$86,2,FALSE)),""))</f>
        <v/>
      </c>
      <c r="H598" s="1" t="str">
        <f>IF(ISBLANK(C598),"",IF(Modélisation!$B$3="Oui",F598*(1-G598),F598))</f>
        <v/>
      </c>
    </row>
    <row r="599" spans="1:8" x14ac:dyDescent="0.35">
      <c r="A599" s="2">
        <v>598</v>
      </c>
      <c r="B599" s="36"/>
      <c r="C599" s="39"/>
      <c r="D599" s="37"/>
      <c r="E599" s="1" t="str">
        <f>IF(ISBLANK(C599),"",IF(Modélisation!$B$10=3,IF(C599&gt;=Modélisation!$B$19,Modélisation!$A$19,IF(C599&gt;=Modélisation!$B$18,Modélisation!$A$18,Modélisation!$A$17)),IF(Modélisation!$B$10=4,IF(C599&gt;=Modélisation!$B$20,Modélisation!$A$20,IF(C599&gt;=Modélisation!$B$19,Modélisation!$A$19,IF(C599&gt;=Modélisation!$B$18,Modélisation!$A$18,Modélisation!$A$17))),IF(Modélisation!$B$10=5,IF(C599&gt;=Modélisation!$B$21,Modélisation!$A$21,IF(C599&gt;=Modélisation!$B$20,Modélisation!$A$20,IF(C599&gt;=Modélisation!$B$19,Modélisation!$A$19,IF(C599&gt;=Modélisation!$B$18,Modélisation!$A$18,Modélisation!$A$17)))),IF(Modélisation!$B$10=6,IF(C599&gt;=Modélisation!$B$22,Modélisation!$A$22,IF(C599&gt;=Modélisation!$B$21,Modélisation!$A$21,IF(C599&gt;=Modélisation!$B$20,Modélisation!$A$20,IF(C599&gt;=Modélisation!$B$19,Modélisation!$A$19,IF(C599&gt;=Modélisation!$B$18,Modélisation!$A$18,Modélisation!$A$17))))),IF(Modélisation!$B$10=7,IF(C599&gt;=Modélisation!$B$23,Modélisation!$A$23,IF(C599&gt;=Modélisation!$B$22,Modélisation!$A$22,IF(C599&gt;=Modélisation!$B$21,Modélisation!$A$21,IF(C599&gt;=Modélisation!$B$20,Modélisation!$A$20,IF(C599&gt;=Modélisation!$B$19,Modélisation!$A$19,IF(C599&gt;=Modélisation!$B$18,Modélisation!$A$18,Modélisation!$A$17))))))))))))</f>
        <v/>
      </c>
      <c r="F599" s="1" t="str">
        <f>IF(ISBLANK(C599),"",VLOOKUP(E599,Modélisation!$A$17:$H$23,8,FALSE))</f>
        <v/>
      </c>
      <c r="G599" s="4" t="str">
        <f>IF(ISBLANK(C599),"",IF(Modélisation!$B$3="Oui",IF(D599=Liste!$F$2,0%,VLOOKUP(D599,Modélisation!$A$69:$B$86,2,FALSE)),""))</f>
        <v/>
      </c>
      <c r="H599" s="1" t="str">
        <f>IF(ISBLANK(C599),"",IF(Modélisation!$B$3="Oui",F599*(1-G599),F599))</f>
        <v/>
      </c>
    </row>
    <row r="600" spans="1:8" x14ac:dyDescent="0.35">
      <c r="A600" s="2">
        <v>599</v>
      </c>
      <c r="B600" s="36"/>
      <c r="C600" s="39"/>
      <c r="D600" s="37"/>
      <c r="E600" s="1" t="str">
        <f>IF(ISBLANK(C600),"",IF(Modélisation!$B$10=3,IF(C600&gt;=Modélisation!$B$19,Modélisation!$A$19,IF(C600&gt;=Modélisation!$B$18,Modélisation!$A$18,Modélisation!$A$17)),IF(Modélisation!$B$10=4,IF(C600&gt;=Modélisation!$B$20,Modélisation!$A$20,IF(C600&gt;=Modélisation!$B$19,Modélisation!$A$19,IF(C600&gt;=Modélisation!$B$18,Modélisation!$A$18,Modélisation!$A$17))),IF(Modélisation!$B$10=5,IF(C600&gt;=Modélisation!$B$21,Modélisation!$A$21,IF(C600&gt;=Modélisation!$B$20,Modélisation!$A$20,IF(C600&gt;=Modélisation!$B$19,Modélisation!$A$19,IF(C600&gt;=Modélisation!$B$18,Modélisation!$A$18,Modélisation!$A$17)))),IF(Modélisation!$B$10=6,IF(C600&gt;=Modélisation!$B$22,Modélisation!$A$22,IF(C600&gt;=Modélisation!$B$21,Modélisation!$A$21,IF(C600&gt;=Modélisation!$B$20,Modélisation!$A$20,IF(C600&gt;=Modélisation!$B$19,Modélisation!$A$19,IF(C600&gt;=Modélisation!$B$18,Modélisation!$A$18,Modélisation!$A$17))))),IF(Modélisation!$B$10=7,IF(C600&gt;=Modélisation!$B$23,Modélisation!$A$23,IF(C600&gt;=Modélisation!$B$22,Modélisation!$A$22,IF(C600&gt;=Modélisation!$B$21,Modélisation!$A$21,IF(C600&gt;=Modélisation!$B$20,Modélisation!$A$20,IF(C600&gt;=Modélisation!$B$19,Modélisation!$A$19,IF(C600&gt;=Modélisation!$B$18,Modélisation!$A$18,Modélisation!$A$17))))))))))))</f>
        <v/>
      </c>
      <c r="F600" s="1" t="str">
        <f>IF(ISBLANK(C600),"",VLOOKUP(E600,Modélisation!$A$17:$H$23,8,FALSE))</f>
        <v/>
      </c>
      <c r="G600" s="4" t="str">
        <f>IF(ISBLANK(C600),"",IF(Modélisation!$B$3="Oui",IF(D600=Liste!$F$2,0%,VLOOKUP(D600,Modélisation!$A$69:$B$86,2,FALSE)),""))</f>
        <v/>
      </c>
      <c r="H600" s="1" t="str">
        <f>IF(ISBLANK(C600),"",IF(Modélisation!$B$3="Oui",F600*(1-G600),F600))</f>
        <v/>
      </c>
    </row>
    <row r="601" spans="1:8" x14ac:dyDescent="0.35">
      <c r="A601" s="2">
        <v>600</v>
      </c>
      <c r="B601" s="36"/>
      <c r="C601" s="39"/>
      <c r="D601" s="37"/>
      <c r="E601" s="1" t="str">
        <f>IF(ISBLANK(C601),"",IF(Modélisation!$B$10=3,IF(C601&gt;=Modélisation!$B$19,Modélisation!$A$19,IF(C601&gt;=Modélisation!$B$18,Modélisation!$A$18,Modélisation!$A$17)),IF(Modélisation!$B$10=4,IF(C601&gt;=Modélisation!$B$20,Modélisation!$A$20,IF(C601&gt;=Modélisation!$B$19,Modélisation!$A$19,IF(C601&gt;=Modélisation!$B$18,Modélisation!$A$18,Modélisation!$A$17))),IF(Modélisation!$B$10=5,IF(C601&gt;=Modélisation!$B$21,Modélisation!$A$21,IF(C601&gt;=Modélisation!$B$20,Modélisation!$A$20,IF(C601&gt;=Modélisation!$B$19,Modélisation!$A$19,IF(C601&gt;=Modélisation!$B$18,Modélisation!$A$18,Modélisation!$A$17)))),IF(Modélisation!$B$10=6,IF(C601&gt;=Modélisation!$B$22,Modélisation!$A$22,IF(C601&gt;=Modélisation!$B$21,Modélisation!$A$21,IF(C601&gt;=Modélisation!$B$20,Modélisation!$A$20,IF(C601&gt;=Modélisation!$B$19,Modélisation!$A$19,IF(C601&gt;=Modélisation!$B$18,Modélisation!$A$18,Modélisation!$A$17))))),IF(Modélisation!$B$10=7,IF(C601&gt;=Modélisation!$B$23,Modélisation!$A$23,IF(C601&gt;=Modélisation!$B$22,Modélisation!$A$22,IF(C601&gt;=Modélisation!$B$21,Modélisation!$A$21,IF(C601&gt;=Modélisation!$B$20,Modélisation!$A$20,IF(C601&gt;=Modélisation!$B$19,Modélisation!$A$19,IF(C601&gt;=Modélisation!$B$18,Modélisation!$A$18,Modélisation!$A$17))))))))))))</f>
        <v/>
      </c>
      <c r="F601" s="1" t="str">
        <f>IF(ISBLANK(C601),"",VLOOKUP(E601,Modélisation!$A$17:$H$23,8,FALSE))</f>
        <v/>
      </c>
      <c r="G601" s="4" t="str">
        <f>IF(ISBLANK(C601),"",IF(Modélisation!$B$3="Oui",IF(D601=Liste!$F$2,0%,VLOOKUP(D601,Modélisation!$A$69:$B$86,2,FALSE)),""))</f>
        <v/>
      </c>
      <c r="H601" s="1" t="str">
        <f>IF(ISBLANK(C601),"",IF(Modélisation!$B$3="Oui",F601*(1-G601),F601))</f>
        <v/>
      </c>
    </row>
    <row r="602" spans="1:8" x14ac:dyDescent="0.35">
      <c r="A602" s="2">
        <v>601</v>
      </c>
      <c r="B602" s="36"/>
      <c r="C602" s="39"/>
      <c r="D602" s="37"/>
      <c r="E602" s="1" t="str">
        <f>IF(ISBLANK(C602),"",IF(Modélisation!$B$10=3,IF(C602&gt;=Modélisation!$B$19,Modélisation!$A$19,IF(C602&gt;=Modélisation!$B$18,Modélisation!$A$18,Modélisation!$A$17)),IF(Modélisation!$B$10=4,IF(C602&gt;=Modélisation!$B$20,Modélisation!$A$20,IF(C602&gt;=Modélisation!$B$19,Modélisation!$A$19,IF(C602&gt;=Modélisation!$B$18,Modélisation!$A$18,Modélisation!$A$17))),IF(Modélisation!$B$10=5,IF(C602&gt;=Modélisation!$B$21,Modélisation!$A$21,IF(C602&gt;=Modélisation!$B$20,Modélisation!$A$20,IF(C602&gt;=Modélisation!$B$19,Modélisation!$A$19,IF(C602&gt;=Modélisation!$B$18,Modélisation!$A$18,Modélisation!$A$17)))),IF(Modélisation!$B$10=6,IF(C602&gt;=Modélisation!$B$22,Modélisation!$A$22,IF(C602&gt;=Modélisation!$B$21,Modélisation!$A$21,IF(C602&gt;=Modélisation!$B$20,Modélisation!$A$20,IF(C602&gt;=Modélisation!$B$19,Modélisation!$A$19,IF(C602&gt;=Modélisation!$B$18,Modélisation!$A$18,Modélisation!$A$17))))),IF(Modélisation!$B$10=7,IF(C602&gt;=Modélisation!$B$23,Modélisation!$A$23,IF(C602&gt;=Modélisation!$B$22,Modélisation!$A$22,IF(C602&gt;=Modélisation!$B$21,Modélisation!$A$21,IF(C602&gt;=Modélisation!$B$20,Modélisation!$A$20,IF(C602&gt;=Modélisation!$B$19,Modélisation!$A$19,IF(C602&gt;=Modélisation!$B$18,Modélisation!$A$18,Modélisation!$A$17))))))))))))</f>
        <v/>
      </c>
      <c r="F602" s="1" t="str">
        <f>IF(ISBLANK(C602),"",VLOOKUP(E602,Modélisation!$A$17:$H$23,8,FALSE))</f>
        <v/>
      </c>
      <c r="G602" s="4" t="str">
        <f>IF(ISBLANK(C602),"",IF(Modélisation!$B$3="Oui",IF(D602=Liste!$F$2,0%,VLOOKUP(D602,Modélisation!$A$69:$B$86,2,FALSE)),""))</f>
        <v/>
      </c>
      <c r="H602" s="1" t="str">
        <f>IF(ISBLANK(C602),"",IF(Modélisation!$B$3="Oui",F602*(1-G602),F602))</f>
        <v/>
      </c>
    </row>
    <row r="603" spans="1:8" x14ac:dyDescent="0.35">
      <c r="A603" s="2">
        <v>602</v>
      </c>
      <c r="B603" s="36"/>
      <c r="C603" s="39"/>
      <c r="D603" s="37"/>
      <c r="E603" s="1" t="str">
        <f>IF(ISBLANK(C603),"",IF(Modélisation!$B$10=3,IF(C603&gt;=Modélisation!$B$19,Modélisation!$A$19,IF(C603&gt;=Modélisation!$B$18,Modélisation!$A$18,Modélisation!$A$17)),IF(Modélisation!$B$10=4,IF(C603&gt;=Modélisation!$B$20,Modélisation!$A$20,IF(C603&gt;=Modélisation!$B$19,Modélisation!$A$19,IF(C603&gt;=Modélisation!$B$18,Modélisation!$A$18,Modélisation!$A$17))),IF(Modélisation!$B$10=5,IF(C603&gt;=Modélisation!$B$21,Modélisation!$A$21,IF(C603&gt;=Modélisation!$B$20,Modélisation!$A$20,IF(C603&gt;=Modélisation!$B$19,Modélisation!$A$19,IF(C603&gt;=Modélisation!$B$18,Modélisation!$A$18,Modélisation!$A$17)))),IF(Modélisation!$B$10=6,IF(C603&gt;=Modélisation!$B$22,Modélisation!$A$22,IF(C603&gt;=Modélisation!$B$21,Modélisation!$A$21,IF(C603&gt;=Modélisation!$B$20,Modélisation!$A$20,IF(C603&gt;=Modélisation!$B$19,Modélisation!$A$19,IF(C603&gt;=Modélisation!$B$18,Modélisation!$A$18,Modélisation!$A$17))))),IF(Modélisation!$B$10=7,IF(C603&gt;=Modélisation!$B$23,Modélisation!$A$23,IF(C603&gt;=Modélisation!$B$22,Modélisation!$A$22,IF(C603&gt;=Modélisation!$B$21,Modélisation!$A$21,IF(C603&gt;=Modélisation!$B$20,Modélisation!$A$20,IF(C603&gt;=Modélisation!$B$19,Modélisation!$A$19,IF(C603&gt;=Modélisation!$B$18,Modélisation!$A$18,Modélisation!$A$17))))))))))))</f>
        <v/>
      </c>
      <c r="F603" s="1" t="str">
        <f>IF(ISBLANK(C603),"",VLOOKUP(E603,Modélisation!$A$17:$H$23,8,FALSE))</f>
        <v/>
      </c>
      <c r="G603" s="4" t="str">
        <f>IF(ISBLANK(C603),"",IF(Modélisation!$B$3="Oui",IF(D603=Liste!$F$2,0%,VLOOKUP(D603,Modélisation!$A$69:$B$86,2,FALSE)),""))</f>
        <v/>
      </c>
      <c r="H603" s="1" t="str">
        <f>IF(ISBLANK(C603),"",IF(Modélisation!$B$3="Oui",F603*(1-G603),F603))</f>
        <v/>
      </c>
    </row>
    <row r="604" spans="1:8" x14ac:dyDescent="0.35">
      <c r="A604" s="2">
        <v>603</v>
      </c>
      <c r="B604" s="36"/>
      <c r="C604" s="39"/>
      <c r="D604" s="37"/>
      <c r="E604" s="1" t="str">
        <f>IF(ISBLANK(C604),"",IF(Modélisation!$B$10=3,IF(C604&gt;=Modélisation!$B$19,Modélisation!$A$19,IF(C604&gt;=Modélisation!$B$18,Modélisation!$A$18,Modélisation!$A$17)),IF(Modélisation!$B$10=4,IF(C604&gt;=Modélisation!$B$20,Modélisation!$A$20,IF(C604&gt;=Modélisation!$B$19,Modélisation!$A$19,IF(C604&gt;=Modélisation!$B$18,Modélisation!$A$18,Modélisation!$A$17))),IF(Modélisation!$B$10=5,IF(C604&gt;=Modélisation!$B$21,Modélisation!$A$21,IF(C604&gt;=Modélisation!$B$20,Modélisation!$A$20,IF(C604&gt;=Modélisation!$B$19,Modélisation!$A$19,IF(C604&gt;=Modélisation!$B$18,Modélisation!$A$18,Modélisation!$A$17)))),IF(Modélisation!$B$10=6,IF(C604&gt;=Modélisation!$B$22,Modélisation!$A$22,IF(C604&gt;=Modélisation!$B$21,Modélisation!$A$21,IF(C604&gt;=Modélisation!$B$20,Modélisation!$A$20,IF(C604&gt;=Modélisation!$B$19,Modélisation!$A$19,IF(C604&gt;=Modélisation!$B$18,Modélisation!$A$18,Modélisation!$A$17))))),IF(Modélisation!$B$10=7,IF(C604&gt;=Modélisation!$B$23,Modélisation!$A$23,IF(C604&gt;=Modélisation!$B$22,Modélisation!$A$22,IF(C604&gt;=Modélisation!$B$21,Modélisation!$A$21,IF(C604&gt;=Modélisation!$B$20,Modélisation!$A$20,IF(C604&gt;=Modélisation!$B$19,Modélisation!$A$19,IF(C604&gt;=Modélisation!$B$18,Modélisation!$A$18,Modélisation!$A$17))))))))))))</f>
        <v/>
      </c>
      <c r="F604" s="1" t="str">
        <f>IF(ISBLANK(C604),"",VLOOKUP(E604,Modélisation!$A$17:$H$23,8,FALSE))</f>
        <v/>
      </c>
      <c r="G604" s="4" t="str">
        <f>IF(ISBLANK(C604),"",IF(Modélisation!$B$3="Oui",IF(D604=Liste!$F$2,0%,VLOOKUP(D604,Modélisation!$A$69:$B$86,2,FALSE)),""))</f>
        <v/>
      </c>
      <c r="H604" s="1" t="str">
        <f>IF(ISBLANK(C604),"",IF(Modélisation!$B$3="Oui",F604*(1-G604),F604))</f>
        <v/>
      </c>
    </row>
    <row r="605" spans="1:8" x14ac:dyDescent="0.35">
      <c r="A605" s="2">
        <v>604</v>
      </c>
      <c r="B605" s="36"/>
      <c r="C605" s="39"/>
      <c r="D605" s="37"/>
      <c r="E605" s="1" t="str">
        <f>IF(ISBLANK(C605),"",IF(Modélisation!$B$10=3,IF(C605&gt;=Modélisation!$B$19,Modélisation!$A$19,IF(C605&gt;=Modélisation!$B$18,Modélisation!$A$18,Modélisation!$A$17)),IF(Modélisation!$B$10=4,IF(C605&gt;=Modélisation!$B$20,Modélisation!$A$20,IF(C605&gt;=Modélisation!$B$19,Modélisation!$A$19,IF(C605&gt;=Modélisation!$B$18,Modélisation!$A$18,Modélisation!$A$17))),IF(Modélisation!$B$10=5,IF(C605&gt;=Modélisation!$B$21,Modélisation!$A$21,IF(C605&gt;=Modélisation!$B$20,Modélisation!$A$20,IF(C605&gt;=Modélisation!$B$19,Modélisation!$A$19,IF(C605&gt;=Modélisation!$B$18,Modélisation!$A$18,Modélisation!$A$17)))),IF(Modélisation!$B$10=6,IF(C605&gt;=Modélisation!$B$22,Modélisation!$A$22,IF(C605&gt;=Modélisation!$B$21,Modélisation!$A$21,IF(C605&gt;=Modélisation!$B$20,Modélisation!$A$20,IF(C605&gt;=Modélisation!$B$19,Modélisation!$A$19,IF(C605&gt;=Modélisation!$B$18,Modélisation!$A$18,Modélisation!$A$17))))),IF(Modélisation!$B$10=7,IF(C605&gt;=Modélisation!$B$23,Modélisation!$A$23,IF(C605&gt;=Modélisation!$B$22,Modélisation!$A$22,IF(C605&gt;=Modélisation!$B$21,Modélisation!$A$21,IF(C605&gt;=Modélisation!$B$20,Modélisation!$A$20,IF(C605&gt;=Modélisation!$B$19,Modélisation!$A$19,IF(C605&gt;=Modélisation!$B$18,Modélisation!$A$18,Modélisation!$A$17))))))))))))</f>
        <v/>
      </c>
      <c r="F605" s="1" t="str">
        <f>IF(ISBLANK(C605),"",VLOOKUP(E605,Modélisation!$A$17:$H$23,8,FALSE))</f>
        <v/>
      </c>
      <c r="G605" s="4" t="str">
        <f>IF(ISBLANK(C605),"",IF(Modélisation!$B$3="Oui",IF(D605=Liste!$F$2,0%,VLOOKUP(D605,Modélisation!$A$69:$B$86,2,FALSE)),""))</f>
        <v/>
      </c>
      <c r="H605" s="1" t="str">
        <f>IF(ISBLANK(C605),"",IF(Modélisation!$B$3="Oui",F605*(1-G605),F605))</f>
        <v/>
      </c>
    </row>
    <row r="606" spans="1:8" x14ac:dyDescent="0.35">
      <c r="A606" s="2">
        <v>605</v>
      </c>
      <c r="B606" s="36"/>
      <c r="C606" s="39"/>
      <c r="D606" s="37"/>
      <c r="E606" s="1" t="str">
        <f>IF(ISBLANK(C606),"",IF(Modélisation!$B$10=3,IF(C606&gt;=Modélisation!$B$19,Modélisation!$A$19,IF(C606&gt;=Modélisation!$B$18,Modélisation!$A$18,Modélisation!$A$17)),IF(Modélisation!$B$10=4,IF(C606&gt;=Modélisation!$B$20,Modélisation!$A$20,IF(C606&gt;=Modélisation!$B$19,Modélisation!$A$19,IF(C606&gt;=Modélisation!$B$18,Modélisation!$A$18,Modélisation!$A$17))),IF(Modélisation!$B$10=5,IF(C606&gt;=Modélisation!$B$21,Modélisation!$A$21,IF(C606&gt;=Modélisation!$B$20,Modélisation!$A$20,IF(C606&gt;=Modélisation!$B$19,Modélisation!$A$19,IF(C606&gt;=Modélisation!$B$18,Modélisation!$A$18,Modélisation!$A$17)))),IF(Modélisation!$B$10=6,IF(C606&gt;=Modélisation!$B$22,Modélisation!$A$22,IF(C606&gt;=Modélisation!$B$21,Modélisation!$A$21,IF(C606&gt;=Modélisation!$B$20,Modélisation!$A$20,IF(C606&gt;=Modélisation!$B$19,Modélisation!$A$19,IF(C606&gt;=Modélisation!$B$18,Modélisation!$A$18,Modélisation!$A$17))))),IF(Modélisation!$B$10=7,IF(C606&gt;=Modélisation!$B$23,Modélisation!$A$23,IF(C606&gt;=Modélisation!$B$22,Modélisation!$A$22,IF(C606&gt;=Modélisation!$B$21,Modélisation!$A$21,IF(C606&gt;=Modélisation!$B$20,Modélisation!$A$20,IF(C606&gt;=Modélisation!$B$19,Modélisation!$A$19,IF(C606&gt;=Modélisation!$B$18,Modélisation!$A$18,Modélisation!$A$17))))))))))))</f>
        <v/>
      </c>
      <c r="F606" s="1" t="str">
        <f>IF(ISBLANK(C606),"",VLOOKUP(E606,Modélisation!$A$17:$H$23,8,FALSE))</f>
        <v/>
      </c>
      <c r="G606" s="4" t="str">
        <f>IF(ISBLANK(C606),"",IF(Modélisation!$B$3="Oui",IF(D606=Liste!$F$2,0%,VLOOKUP(D606,Modélisation!$A$69:$B$86,2,FALSE)),""))</f>
        <v/>
      </c>
      <c r="H606" s="1" t="str">
        <f>IF(ISBLANK(C606),"",IF(Modélisation!$B$3="Oui",F606*(1-G606),F606))</f>
        <v/>
      </c>
    </row>
    <row r="607" spans="1:8" x14ac:dyDescent="0.35">
      <c r="A607" s="2">
        <v>606</v>
      </c>
      <c r="B607" s="36"/>
      <c r="C607" s="39"/>
      <c r="D607" s="37"/>
      <c r="E607" s="1" t="str">
        <f>IF(ISBLANK(C607),"",IF(Modélisation!$B$10=3,IF(C607&gt;=Modélisation!$B$19,Modélisation!$A$19,IF(C607&gt;=Modélisation!$B$18,Modélisation!$A$18,Modélisation!$A$17)),IF(Modélisation!$B$10=4,IF(C607&gt;=Modélisation!$B$20,Modélisation!$A$20,IF(C607&gt;=Modélisation!$B$19,Modélisation!$A$19,IF(C607&gt;=Modélisation!$B$18,Modélisation!$A$18,Modélisation!$A$17))),IF(Modélisation!$B$10=5,IF(C607&gt;=Modélisation!$B$21,Modélisation!$A$21,IF(C607&gt;=Modélisation!$B$20,Modélisation!$A$20,IF(C607&gt;=Modélisation!$B$19,Modélisation!$A$19,IF(C607&gt;=Modélisation!$B$18,Modélisation!$A$18,Modélisation!$A$17)))),IF(Modélisation!$B$10=6,IF(C607&gt;=Modélisation!$B$22,Modélisation!$A$22,IF(C607&gt;=Modélisation!$B$21,Modélisation!$A$21,IF(C607&gt;=Modélisation!$B$20,Modélisation!$A$20,IF(C607&gt;=Modélisation!$B$19,Modélisation!$A$19,IF(C607&gt;=Modélisation!$B$18,Modélisation!$A$18,Modélisation!$A$17))))),IF(Modélisation!$B$10=7,IF(C607&gt;=Modélisation!$B$23,Modélisation!$A$23,IF(C607&gt;=Modélisation!$B$22,Modélisation!$A$22,IF(C607&gt;=Modélisation!$B$21,Modélisation!$A$21,IF(C607&gt;=Modélisation!$B$20,Modélisation!$A$20,IF(C607&gt;=Modélisation!$B$19,Modélisation!$A$19,IF(C607&gt;=Modélisation!$B$18,Modélisation!$A$18,Modélisation!$A$17))))))))))))</f>
        <v/>
      </c>
      <c r="F607" s="1" t="str">
        <f>IF(ISBLANK(C607),"",VLOOKUP(E607,Modélisation!$A$17:$H$23,8,FALSE))</f>
        <v/>
      </c>
      <c r="G607" s="4" t="str">
        <f>IF(ISBLANK(C607),"",IF(Modélisation!$B$3="Oui",IF(D607=Liste!$F$2,0%,VLOOKUP(D607,Modélisation!$A$69:$B$86,2,FALSE)),""))</f>
        <v/>
      </c>
      <c r="H607" s="1" t="str">
        <f>IF(ISBLANK(C607),"",IF(Modélisation!$B$3="Oui",F607*(1-G607),F607))</f>
        <v/>
      </c>
    </row>
    <row r="608" spans="1:8" x14ac:dyDescent="0.35">
      <c r="A608" s="2">
        <v>607</v>
      </c>
      <c r="B608" s="36"/>
      <c r="C608" s="39"/>
      <c r="D608" s="37"/>
      <c r="E608" s="1" t="str">
        <f>IF(ISBLANK(C608),"",IF(Modélisation!$B$10=3,IF(C608&gt;=Modélisation!$B$19,Modélisation!$A$19,IF(C608&gt;=Modélisation!$B$18,Modélisation!$A$18,Modélisation!$A$17)),IF(Modélisation!$B$10=4,IF(C608&gt;=Modélisation!$B$20,Modélisation!$A$20,IF(C608&gt;=Modélisation!$B$19,Modélisation!$A$19,IF(C608&gt;=Modélisation!$B$18,Modélisation!$A$18,Modélisation!$A$17))),IF(Modélisation!$B$10=5,IF(C608&gt;=Modélisation!$B$21,Modélisation!$A$21,IF(C608&gt;=Modélisation!$B$20,Modélisation!$A$20,IF(C608&gt;=Modélisation!$B$19,Modélisation!$A$19,IF(C608&gt;=Modélisation!$B$18,Modélisation!$A$18,Modélisation!$A$17)))),IF(Modélisation!$B$10=6,IF(C608&gt;=Modélisation!$B$22,Modélisation!$A$22,IF(C608&gt;=Modélisation!$B$21,Modélisation!$A$21,IF(C608&gt;=Modélisation!$B$20,Modélisation!$A$20,IF(C608&gt;=Modélisation!$B$19,Modélisation!$A$19,IF(C608&gt;=Modélisation!$B$18,Modélisation!$A$18,Modélisation!$A$17))))),IF(Modélisation!$B$10=7,IF(C608&gt;=Modélisation!$B$23,Modélisation!$A$23,IF(C608&gt;=Modélisation!$B$22,Modélisation!$A$22,IF(C608&gt;=Modélisation!$B$21,Modélisation!$A$21,IF(C608&gt;=Modélisation!$B$20,Modélisation!$A$20,IF(C608&gt;=Modélisation!$B$19,Modélisation!$A$19,IF(C608&gt;=Modélisation!$B$18,Modélisation!$A$18,Modélisation!$A$17))))))))))))</f>
        <v/>
      </c>
      <c r="F608" s="1" t="str">
        <f>IF(ISBLANK(C608),"",VLOOKUP(E608,Modélisation!$A$17:$H$23,8,FALSE))</f>
        <v/>
      </c>
      <c r="G608" s="4" t="str">
        <f>IF(ISBLANK(C608),"",IF(Modélisation!$B$3="Oui",IF(D608=Liste!$F$2,0%,VLOOKUP(D608,Modélisation!$A$69:$B$86,2,FALSE)),""))</f>
        <v/>
      </c>
      <c r="H608" s="1" t="str">
        <f>IF(ISBLANK(C608),"",IF(Modélisation!$B$3="Oui",F608*(1-G608),F608))</f>
        <v/>
      </c>
    </row>
    <row r="609" spans="1:8" x14ac:dyDescent="0.35">
      <c r="A609" s="2">
        <v>608</v>
      </c>
      <c r="B609" s="36"/>
      <c r="C609" s="39"/>
      <c r="D609" s="37"/>
      <c r="E609" s="1" t="str">
        <f>IF(ISBLANK(C609),"",IF(Modélisation!$B$10=3,IF(C609&gt;=Modélisation!$B$19,Modélisation!$A$19,IF(C609&gt;=Modélisation!$B$18,Modélisation!$A$18,Modélisation!$A$17)),IF(Modélisation!$B$10=4,IF(C609&gt;=Modélisation!$B$20,Modélisation!$A$20,IF(C609&gt;=Modélisation!$B$19,Modélisation!$A$19,IF(C609&gt;=Modélisation!$B$18,Modélisation!$A$18,Modélisation!$A$17))),IF(Modélisation!$B$10=5,IF(C609&gt;=Modélisation!$B$21,Modélisation!$A$21,IF(C609&gt;=Modélisation!$B$20,Modélisation!$A$20,IF(C609&gt;=Modélisation!$B$19,Modélisation!$A$19,IF(C609&gt;=Modélisation!$B$18,Modélisation!$A$18,Modélisation!$A$17)))),IF(Modélisation!$B$10=6,IF(C609&gt;=Modélisation!$B$22,Modélisation!$A$22,IF(C609&gt;=Modélisation!$B$21,Modélisation!$A$21,IF(C609&gt;=Modélisation!$B$20,Modélisation!$A$20,IF(C609&gt;=Modélisation!$B$19,Modélisation!$A$19,IF(C609&gt;=Modélisation!$B$18,Modélisation!$A$18,Modélisation!$A$17))))),IF(Modélisation!$B$10=7,IF(C609&gt;=Modélisation!$B$23,Modélisation!$A$23,IF(C609&gt;=Modélisation!$B$22,Modélisation!$A$22,IF(C609&gt;=Modélisation!$B$21,Modélisation!$A$21,IF(C609&gt;=Modélisation!$B$20,Modélisation!$A$20,IF(C609&gt;=Modélisation!$B$19,Modélisation!$A$19,IF(C609&gt;=Modélisation!$B$18,Modélisation!$A$18,Modélisation!$A$17))))))))))))</f>
        <v/>
      </c>
      <c r="F609" s="1" t="str">
        <f>IF(ISBLANK(C609),"",VLOOKUP(E609,Modélisation!$A$17:$H$23,8,FALSE))</f>
        <v/>
      </c>
      <c r="G609" s="4" t="str">
        <f>IF(ISBLANK(C609),"",IF(Modélisation!$B$3="Oui",IF(D609=Liste!$F$2,0%,VLOOKUP(D609,Modélisation!$A$69:$B$86,2,FALSE)),""))</f>
        <v/>
      </c>
      <c r="H609" s="1" t="str">
        <f>IF(ISBLANK(C609),"",IF(Modélisation!$B$3="Oui",F609*(1-G609),F609))</f>
        <v/>
      </c>
    </row>
    <row r="610" spans="1:8" x14ac:dyDescent="0.35">
      <c r="A610" s="2">
        <v>609</v>
      </c>
      <c r="B610" s="36"/>
      <c r="C610" s="39"/>
      <c r="D610" s="37"/>
      <c r="E610" s="1" t="str">
        <f>IF(ISBLANK(C610),"",IF(Modélisation!$B$10=3,IF(C610&gt;=Modélisation!$B$19,Modélisation!$A$19,IF(C610&gt;=Modélisation!$B$18,Modélisation!$A$18,Modélisation!$A$17)),IF(Modélisation!$B$10=4,IF(C610&gt;=Modélisation!$B$20,Modélisation!$A$20,IF(C610&gt;=Modélisation!$B$19,Modélisation!$A$19,IF(C610&gt;=Modélisation!$B$18,Modélisation!$A$18,Modélisation!$A$17))),IF(Modélisation!$B$10=5,IF(C610&gt;=Modélisation!$B$21,Modélisation!$A$21,IF(C610&gt;=Modélisation!$B$20,Modélisation!$A$20,IF(C610&gt;=Modélisation!$B$19,Modélisation!$A$19,IF(C610&gt;=Modélisation!$B$18,Modélisation!$A$18,Modélisation!$A$17)))),IF(Modélisation!$B$10=6,IF(C610&gt;=Modélisation!$B$22,Modélisation!$A$22,IF(C610&gt;=Modélisation!$B$21,Modélisation!$A$21,IF(C610&gt;=Modélisation!$B$20,Modélisation!$A$20,IF(C610&gt;=Modélisation!$B$19,Modélisation!$A$19,IF(C610&gt;=Modélisation!$B$18,Modélisation!$A$18,Modélisation!$A$17))))),IF(Modélisation!$B$10=7,IF(C610&gt;=Modélisation!$B$23,Modélisation!$A$23,IF(C610&gt;=Modélisation!$B$22,Modélisation!$A$22,IF(C610&gt;=Modélisation!$B$21,Modélisation!$A$21,IF(C610&gt;=Modélisation!$B$20,Modélisation!$A$20,IF(C610&gt;=Modélisation!$B$19,Modélisation!$A$19,IF(C610&gt;=Modélisation!$B$18,Modélisation!$A$18,Modélisation!$A$17))))))))))))</f>
        <v/>
      </c>
      <c r="F610" s="1" t="str">
        <f>IF(ISBLANK(C610),"",VLOOKUP(E610,Modélisation!$A$17:$H$23,8,FALSE))</f>
        <v/>
      </c>
      <c r="G610" s="4" t="str">
        <f>IF(ISBLANK(C610),"",IF(Modélisation!$B$3="Oui",IF(D610=Liste!$F$2,0%,VLOOKUP(D610,Modélisation!$A$69:$B$86,2,FALSE)),""))</f>
        <v/>
      </c>
      <c r="H610" s="1" t="str">
        <f>IF(ISBLANK(C610),"",IF(Modélisation!$B$3="Oui",F610*(1-G610),F610))</f>
        <v/>
      </c>
    </row>
    <row r="611" spans="1:8" x14ac:dyDescent="0.35">
      <c r="A611" s="2">
        <v>610</v>
      </c>
      <c r="B611" s="36"/>
      <c r="C611" s="39"/>
      <c r="D611" s="37"/>
      <c r="E611" s="1" t="str">
        <f>IF(ISBLANK(C611),"",IF(Modélisation!$B$10=3,IF(C611&gt;=Modélisation!$B$19,Modélisation!$A$19,IF(C611&gt;=Modélisation!$B$18,Modélisation!$A$18,Modélisation!$A$17)),IF(Modélisation!$B$10=4,IF(C611&gt;=Modélisation!$B$20,Modélisation!$A$20,IF(C611&gt;=Modélisation!$B$19,Modélisation!$A$19,IF(C611&gt;=Modélisation!$B$18,Modélisation!$A$18,Modélisation!$A$17))),IF(Modélisation!$B$10=5,IF(C611&gt;=Modélisation!$B$21,Modélisation!$A$21,IF(C611&gt;=Modélisation!$B$20,Modélisation!$A$20,IF(C611&gt;=Modélisation!$B$19,Modélisation!$A$19,IF(C611&gt;=Modélisation!$B$18,Modélisation!$A$18,Modélisation!$A$17)))),IF(Modélisation!$B$10=6,IF(C611&gt;=Modélisation!$B$22,Modélisation!$A$22,IF(C611&gt;=Modélisation!$B$21,Modélisation!$A$21,IF(C611&gt;=Modélisation!$B$20,Modélisation!$A$20,IF(C611&gt;=Modélisation!$B$19,Modélisation!$A$19,IF(C611&gt;=Modélisation!$B$18,Modélisation!$A$18,Modélisation!$A$17))))),IF(Modélisation!$B$10=7,IF(C611&gt;=Modélisation!$B$23,Modélisation!$A$23,IF(C611&gt;=Modélisation!$B$22,Modélisation!$A$22,IF(C611&gt;=Modélisation!$B$21,Modélisation!$A$21,IF(C611&gt;=Modélisation!$B$20,Modélisation!$A$20,IF(C611&gt;=Modélisation!$B$19,Modélisation!$A$19,IF(C611&gt;=Modélisation!$B$18,Modélisation!$A$18,Modélisation!$A$17))))))))))))</f>
        <v/>
      </c>
      <c r="F611" s="1" t="str">
        <f>IF(ISBLANK(C611),"",VLOOKUP(E611,Modélisation!$A$17:$H$23,8,FALSE))</f>
        <v/>
      </c>
      <c r="G611" s="4" t="str">
        <f>IF(ISBLANK(C611),"",IF(Modélisation!$B$3="Oui",IF(D611=Liste!$F$2,0%,VLOOKUP(D611,Modélisation!$A$69:$B$86,2,FALSE)),""))</f>
        <v/>
      </c>
      <c r="H611" s="1" t="str">
        <f>IF(ISBLANK(C611),"",IF(Modélisation!$B$3="Oui",F611*(1-G611),F611))</f>
        <v/>
      </c>
    </row>
    <row r="612" spans="1:8" x14ac:dyDescent="0.35">
      <c r="A612" s="2">
        <v>611</v>
      </c>
      <c r="B612" s="36"/>
      <c r="C612" s="39"/>
      <c r="D612" s="37"/>
      <c r="E612" s="1" t="str">
        <f>IF(ISBLANK(C612),"",IF(Modélisation!$B$10=3,IF(C612&gt;=Modélisation!$B$19,Modélisation!$A$19,IF(C612&gt;=Modélisation!$B$18,Modélisation!$A$18,Modélisation!$A$17)),IF(Modélisation!$B$10=4,IF(C612&gt;=Modélisation!$B$20,Modélisation!$A$20,IF(C612&gt;=Modélisation!$B$19,Modélisation!$A$19,IF(C612&gt;=Modélisation!$B$18,Modélisation!$A$18,Modélisation!$A$17))),IF(Modélisation!$B$10=5,IF(C612&gt;=Modélisation!$B$21,Modélisation!$A$21,IF(C612&gt;=Modélisation!$B$20,Modélisation!$A$20,IF(C612&gt;=Modélisation!$B$19,Modélisation!$A$19,IF(C612&gt;=Modélisation!$B$18,Modélisation!$A$18,Modélisation!$A$17)))),IF(Modélisation!$B$10=6,IF(C612&gt;=Modélisation!$B$22,Modélisation!$A$22,IF(C612&gt;=Modélisation!$B$21,Modélisation!$A$21,IF(C612&gt;=Modélisation!$B$20,Modélisation!$A$20,IF(C612&gt;=Modélisation!$B$19,Modélisation!$A$19,IF(C612&gt;=Modélisation!$B$18,Modélisation!$A$18,Modélisation!$A$17))))),IF(Modélisation!$B$10=7,IF(C612&gt;=Modélisation!$B$23,Modélisation!$A$23,IF(C612&gt;=Modélisation!$B$22,Modélisation!$A$22,IF(C612&gt;=Modélisation!$B$21,Modélisation!$A$21,IF(C612&gt;=Modélisation!$B$20,Modélisation!$A$20,IF(C612&gt;=Modélisation!$B$19,Modélisation!$A$19,IF(C612&gt;=Modélisation!$B$18,Modélisation!$A$18,Modélisation!$A$17))))))))))))</f>
        <v/>
      </c>
      <c r="F612" s="1" t="str">
        <f>IF(ISBLANK(C612),"",VLOOKUP(E612,Modélisation!$A$17:$H$23,8,FALSE))</f>
        <v/>
      </c>
      <c r="G612" s="4" t="str">
        <f>IF(ISBLANK(C612),"",IF(Modélisation!$B$3="Oui",IF(D612=Liste!$F$2,0%,VLOOKUP(D612,Modélisation!$A$69:$B$86,2,FALSE)),""))</f>
        <v/>
      </c>
      <c r="H612" s="1" t="str">
        <f>IF(ISBLANK(C612),"",IF(Modélisation!$B$3="Oui",F612*(1-G612),F612))</f>
        <v/>
      </c>
    </row>
    <row r="613" spans="1:8" x14ac:dyDescent="0.35">
      <c r="A613" s="2">
        <v>612</v>
      </c>
      <c r="B613" s="36"/>
      <c r="C613" s="39"/>
      <c r="D613" s="37"/>
      <c r="E613" s="1" t="str">
        <f>IF(ISBLANK(C613),"",IF(Modélisation!$B$10=3,IF(C613&gt;=Modélisation!$B$19,Modélisation!$A$19,IF(C613&gt;=Modélisation!$B$18,Modélisation!$A$18,Modélisation!$A$17)),IF(Modélisation!$B$10=4,IF(C613&gt;=Modélisation!$B$20,Modélisation!$A$20,IF(C613&gt;=Modélisation!$B$19,Modélisation!$A$19,IF(C613&gt;=Modélisation!$B$18,Modélisation!$A$18,Modélisation!$A$17))),IF(Modélisation!$B$10=5,IF(C613&gt;=Modélisation!$B$21,Modélisation!$A$21,IF(C613&gt;=Modélisation!$B$20,Modélisation!$A$20,IF(C613&gt;=Modélisation!$B$19,Modélisation!$A$19,IF(C613&gt;=Modélisation!$B$18,Modélisation!$A$18,Modélisation!$A$17)))),IF(Modélisation!$B$10=6,IF(C613&gt;=Modélisation!$B$22,Modélisation!$A$22,IF(C613&gt;=Modélisation!$B$21,Modélisation!$A$21,IF(C613&gt;=Modélisation!$B$20,Modélisation!$A$20,IF(C613&gt;=Modélisation!$B$19,Modélisation!$A$19,IF(C613&gt;=Modélisation!$B$18,Modélisation!$A$18,Modélisation!$A$17))))),IF(Modélisation!$B$10=7,IF(C613&gt;=Modélisation!$B$23,Modélisation!$A$23,IF(C613&gt;=Modélisation!$B$22,Modélisation!$A$22,IF(C613&gt;=Modélisation!$B$21,Modélisation!$A$21,IF(C613&gt;=Modélisation!$B$20,Modélisation!$A$20,IF(C613&gt;=Modélisation!$B$19,Modélisation!$A$19,IF(C613&gt;=Modélisation!$B$18,Modélisation!$A$18,Modélisation!$A$17))))))))))))</f>
        <v/>
      </c>
      <c r="F613" s="1" t="str">
        <f>IF(ISBLANK(C613),"",VLOOKUP(E613,Modélisation!$A$17:$H$23,8,FALSE))</f>
        <v/>
      </c>
      <c r="G613" s="4" t="str">
        <f>IF(ISBLANK(C613),"",IF(Modélisation!$B$3="Oui",IF(D613=Liste!$F$2,0%,VLOOKUP(D613,Modélisation!$A$69:$B$86,2,FALSE)),""))</f>
        <v/>
      </c>
      <c r="H613" s="1" t="str">
        <f>IF(ISBLANK(C613),"",IF(Modélisation!$B$3="Oui",F613*(1-G613),F613))</f>
        <v/>
      </c>
    </row>
    <row r="614" spans="1:8" x14ac:dyDescent="0.35">
      <c r="A614" s="2">
        <v>613</v>
      </c>
      <c r="B614" s="36"/>
      <c r="C614" s="39"/>
      <c r="D614" s="37"/>
      <c r="E614" s="1" t="str">
        <f>IF(ISBLANK(C614),"",IF(Modélisation!$B$10=3,IF(C614&gt;=Modélisation!$B$19,Modélisation!$A$19,IF(C614&gt;=Modélisation!$B$18,Modélisation!$A$18,Modélisation!$A$17)),IF(Modélisation!$B$10=4,IF(C614&gt;=Modélisation!$B$20,Modélisation!$A$20,IF(C614&gt;=Modélisation!$B$19,Modélisation!$A$19,IF(C614&gt;=Modélisation!$B$18,Modélisation!$A$18,Modélisation!$A$17))),IF(Modélisation!$B$10=5,IF(C614&gt;=Modélisation!$B$21,Modélisation!$A$21,IF(C614&gt;=Modélisation!$B$20,Modélisation!$A$20,IF(C614&gt;=Modélisation!$B$19,Modélisation!$A$19,IF(C614&gt;=Modélisation!$B$18,Modélisation!$A$18,Modélisation!$A$17)))),IF(Modélisation!$B$10=6,IF(C614&gt;=Modélisation!$B$22,Modélisation!$A$22,IF(C614&gt;=Modélisation!$B$21,Modélisation!$A$21,IF(C614&gt;=Modélisation!$B$20,Modélisation!$A$20,IF(C614&gt;=Modélisation!$B$19,Modélisation!$A$19,IF(C614&gt;=Modélisation!$B$18,Modélisation!$A$18,Modélisation!$A$17))))),IF(Modélisation!$B$10=7,IF(C614&gt;=Modélisation!$B$23,Modélisation!$A$23,IF(C614&gt;=Modélisation!$B$22,Modélisation!$A$22,IF(C614&gt;=Modélisation!$B$21,Modélisation!$A$21,IF(C614&gt;=Modélisation!$B$20,Modélisation!$A$20,IF(C614&gt;=Modélisation!$B$19,Modélisation!$A$19,IF(C614&gt;=Modélisation!$B$18,Modélisation!$A$18,Modélisation!$A$17))))))))))))</f>
        <v/>
      </c>
      <c r="F614" s="1" t="str">
        <f>IF(ISBLANK(C614),"",VLOOKUP(E614,Modélisation!$A$17:$H$23,8,FALSE))</f>
        <v/>
      </c>
      <c r="G614" s="4" t="str">
        <f>IF(ISBLANK(C614),"",IF(Modélisation!$B$3="Oui",IF(D614=Liste!$F$2,0%,VLOOKUP(D614,Modélisation!$A$69:$B$86,2,FALSE)),""))</f>
        <v/>
      </c>
      <c r="H614" s="1" t="str">
        <f>IF(ISBLANK(C614),"",IF(Modélisation!$B$3="Oui",F614*(1-G614),F614))</f>
        <v/>
      </c>
    </row>
    <row r="615" spans="1:8" x14ac:dyDescent="0.35">
      <c r="A615" s="2">
        <v>614</v>
      </c>
      <c r="B615" s="36"/>
      <c r="C615" s="39"/>
      <c r="D615" s="37"/>
      <c r="E615" s="1" t="str">
        <f>IF(ISBLANK(C615),"",IF(Modélisation!$B$10=3,IF(C615&gt;=Modélisation!$B$19,Modélisation!$A$19,IF(C615&gt;=Modélisation!$B$18,Modélisation!$A$18,Modélisation!$A$17)),IF(Modélisation!$B$10=4,IF(C615&gt;=Modélisation!$B$20,Modélisation!$A$20,IF(C615&gt;=Modélisation!$B$19,Modélisation!$A$19,IF(C615&gt;=Modélisation!$B$18,Modélisation!$A$18,Modélisation!$A$17))),IF(Modélisation!$B$10=5,IF(C615&gt;=Modélisation!$B$21,Modélisation!$A$21,IF(C615&gt;=Modélisation!$B$20,Modélisation!$A$20,IF(C615&gt;=Modélisation!$B$19,Modélisation!$A$19,IF(C615&gt;=Modélisation!$B$18,Modélisation!$A$18,Modélisation!$A$17)))),IF(Modélisation!$B$10=6,IF(C615&gt;=Modélisation!$B$22,Modélisation!$A$22,IF(C615&gt;=Modélisation!$B$21,Modélisation!$A$21,IF(C615&gt;=Modélisation!$B$20,Modélisation!$A$20,IF(C615&gt;=Modélisation!$B$19,Modélisation!$A$19,IF(C615&gt;=Modélisation!$B$18,Modélisation!$A$18,Modélisation!$A$17))))),IF(Modélisation!$B$10=7,IF(C615&gt;=Modélisation!$B$23,Modélisation!$A$23,IF(C615&gt;=Modélisation!$B$22,Modélisation!$A$22,IF(C615&gt;=Modélisation!$B$21,Modélisation!$A$21,IF(C615&gt;=Modélisation!$B$20,Modélisation!$A$20,IF(C615&gt;=Modélisation!$B$19,Modélisation!$A$19,IF(C615&gt;=Modélisation!$B$18,Modélisation!$A$18,Modélisation!$A$17))))))))))))</f>
        <v/>
      </c>
      <c r="F615" s="1" t="str">
        <f>IF(ISBLANK(C615),"",VLOOKUP(E615,Modélisation!$A$17:$H$23,8,FALSE))</f>
        <v/>
      </c>
      <c r="G615" s="4" t="str">
        <f>IF(ISBLANK(C615),"",IF(Modélisation!$B$3="Oui",IF(D615=Liste!$F$2,0%,VLOOKUP(D615,Modélisation!$A$69:$B$86,2,FALSE)),""))</f>
        <v/>
      </c>
      <c r="H615" s="1" t="str">
        <f>IF(ISBLANK(C615),"",IF(Modélisation!$B$3="Oui",F615*(1-G615),F615))</f>
        <v/>
      </c>
    </row>
    <row r="616" spans="1:8" x14ac:dyDescent="0.35">
      <c r="A616" s="2">
        <v>615</v>
      </c>
      <c r="B616" s="36"/>
      <c r="C616" s="39"/>
      <c r="D616" s="37"/>
      <c r="E616" s="1" t="str">
        <f>IF(ISBLANK(C616),"",IF(Modélisation!$B$10=3,IF(C616&gt;=Modélisation!$B$19,Modélisation!$A$19,IF(C616&gt;=Modélisation!$B$18,Modélisation!$A$18,Modélisation!$A$17)),IF(Modélisation!$B$10=4,IF(C616&gt;=Modélisation!$B$20,Modélisation!$A$20,IF(C616&gt;=Modélisation!$B$19,Modélisation!$A$19,IF(C616&gt;=Modélisation!$B$18,Modélisation!$A$18,Modélisation!$A$17))),IF(Modélisation!$B$10=5,IF(C616&gt;=Modélisation!$B$21,Modélisation!$A$21,IF(C616&gt;=Modélisation!$B$20,Modélisation!$A$20,IF(C616&gt;=Modélisation!$B$19,Modélisation!$A$19,IF(C616&gt;=Modélisation!$B$18,Modélisation!$A$18,Modélisation!$A$17)))),IF(Modélisation!$B$10=6,IF(C616&gt;=Modélisation!$B$22,Modélisation!$A$22,IF(C616&gt;=Modélisation!$B$21,Modélisation!$A$21,IF(C616&gt;=Modélisation!$B$20,Modélisation!$A$20,IF(C616&gt;=Modélisation!$B$19,Modélisation!$A$19,IF(C616&gt;=Modélisation!$B$18,Modélisation!$A$18,Modélisation!$A$17))))),IF(Modélisation!$B$10=7,IF(C616&gt;=Modélisation!$B$23,Modélisation!$A$23,IF(C616&gt;=Modélisation!$B$22,Modélisation!$A$22,IF(C616&gt;=Modélisation!$B$21,Modélisation!$A$21,IF(C616&gt;=Modélisation!$B$20,Modélisation!$A$20,IF(C616&gt;=Modélisation!$B$19,Modélisation!$A$19,IF(C616&gt;=Modélisation!$B$18,Modélisation!$A$18,Modélisation!$A$17))))))))))))</f>
        <v/>
      </c>
      <c r="F616" s="1" t="str">
        <f>IF(ISBLANK(C616),"",VLOOKUP(E616,Modélisation!$A$17:$H$23,8,FALSE))</f>
        <v/>
      </c>
      <c r="G616" s="4" t="str">
        <f>IF(ISBLANK(C616),"",IF(Modélisation!$B$3="Oui",IF(D616=Liste!$F$2,0%,VLOOKUP(D616,Modélisation!$A$69:$B$86,2,FALSE)),""))</f>
        <v/>
      </c>
      <c r="H616" s="1" t="str">
        <f>IF(ISBLANK(C616),"",IF(Modélisation!$B$3="Oui",F616*(1-G616),F616))</f>
        <v/>
      </c>
    </row>
    <row r="617" spans="1:8" x14ac:dyDescent="0.35">
      <c r="A617" s="2">
        <v>616</v>
      </c>
      <c r="B617" s="36"/>
      <c r="C617" s="39"/>
      <c r="D617" s="37"/>
      <c r="E617" s="1" t="str">
        <f>IF(ISBLANK(C617),"",IF(Modélisation!$B$10=3,IF(C617&gt;=Modélisation!$B$19,Modélisation!$A$19,IF(C617&gt;=Modélisation!$B$18,Modélisation!$A$18,Modélisation!$A$17)),IF(Modélisation!$B$10=4,IF(C617&gt;=Modélisation!$B$20,Modélisation!$A$20,IF(C617&gt;=Modélisation!$B$19,Modélisation!$A$19,IF(C617&gt;=Modélisation!$B$18,Modélisation!$A$18,Modélisation!$A$17))),IF(Modélisation!$B$10=5,IF(C617&gt;=Modélisation!$B$21,Modélisation!$A$21,IF(C617&gt;=Modélisation!$B$20,Modélisation!$A$20,IF(C617&gt;=Modélisation!$B$19,Modélisation!$A$19,IF(C617&gt;=Modélisation!$B$18,Modélisation!$A$18,Modélisation!$A$17)))),IF(Modélisation!$B$10=6,IF(C617&gt;=Modélisation!$B$22,Modélisation!$A$22,IF(C617&gt;=Modélisation!$B$21,Modélisation!$A$21,IF(C617&gt;=Modélisation!$B$20,Modélisation!$A$20,IF(C617&gt;=Modélisation!$B$19,Modélisation!$A$19,IF(C617&gt;=Modélisation!$B$18,Modélisation!$A$18,Modélisation!$A$17))))),IF(Modélisation!$B$10=7,IF(C617&gt;=Modélisation!$B$23,Modélisation!$A$23,IF(C617&gt;=Modélisation!$B$22,Modélisation!$A$22,IF(C617&gt;=Modélisation!$B$21,Modélisation!$A$21,IF(C617&gt;=Modélisation!$B$20,Modélisation!$A$20,IF(C617&gt;=Modélisation!$B$19,Modélisation!$A$19,IF(C617&gt;=Modélisation!$B$18,Modélisation!$A$18,Modélisation!$A$17))))))))))))</f>
        <v/>
      </c>
      <c r="F617" s="1" t="str">
        <f>IF(ISBLANK(C617),"",VLOOKUP(E617,Modélisation!$A$17:$H$23,8,FALSE))</f>
        <v/>
      </c>
      <c r="G617" s="4" t="str">
        <f>IF(ISBLANK(C617),"",IF(Modélisation!$B$3="Oui",IF(D617=Liste!$F$2,0%,VLOOKUP(D617,Modélisation!$A$69:$B$86,2,FALSE)),""))</f>
        <v/>
      </c>
      <c r="H617" s="1" t="str">
        <f>IF(ISBLANK(C617),"",IF(Modélisation!$B$3="Oui",F617*(1-G617),F617))</f>
        <v/>
      </c>
    </row>
    <row r="618" spans="1:8" x14ac:dyDescent="0.35">
      <c r="A618" s="2">
        <v>617</v>
      </c>
      <c r="B618" s="36"/>
      <c r="C618" s="39"/>
      <c r="D618" s="37"/>
      <c r="E618" s="1" t="str">
        <f>IF(ISBLANK(C618),"",IF(Modélisation!$B$10=3,IF(C618&gt;=Modélisation!$B$19,Modélisation!$A$19,IF(C618&gt;=Modélisation!$B$18,Modélisation!$A$18,Modélisation!$A$17)),IF(Modélisation!$B$10=4,IF(C618&gt;=Modélisation!$B$20,Modélisation!$A$20,IF(C618&gt;=Modélisation!$B$19,Modélisation!$A$19,IF(C618&gt;=Modélisation!$B$18,Modélisation!$A$18,Modélisation!$A$17))),IF(Modélisation!$B$10=5,IF(C618&gt;=Modélisation!$B$21,Modélisation!$A$21,IF(C618&gt;=Modélisation!$B$20,Modélisation!$A$20,IF(C618&gt;=Modélisation!$B$19,Modélisation!$A$19,IF(C618&gt;=Modélisation!$B$18,Modélisation!$A$18,Modélisation!$A$17)))),IF(Modélisation!$B$10=6,IF(C618&gt;=Modélisation!$B$22,Modélisation!$A$22,IF(C618&gt;=Modélisation!$B$21,Modélisation!$A$21,IF(C618&gt;=Modélisation!$B$20,Modélisation!$A$20,IF(C618&gt;=Modélisation!$B$19,Modélisation!$A$19,IF(C618&gt;=Modélisation!$B$18,Modélisation!$A$18,Modélisation!$A$17))))),IF(Modélisation!$B$10=7,IF(C618&gt;=Modélisation!$B$23,Modélisation!$A$23,IF(C618&gt;=Modélisation!$B$22,Modélisation!$A$22,IF(C618&gt;=Modélisation!$B$21,Modélisation!$A$21,IF(C618&gt;=Modélisation!$B$20,Modélisation!$A$20,IF(C618&gt;=Modélisation!$B$19,Modélisation!$A$19,IF(C618&gt;=Modélisation!$B$18,Modélisation!$A$18,Modélisation!$A$17))))))))))))</f>
        <v/>
      </c>
      <c r="F618" s="1" t="str">
        <f>IF(ISBLANK(C618),"",VLOOKUP(E618,Modélisation!$A$17:$H$23,8,FALSE))</f>
        <v/>
      </c>
      <c r="G618" s="4" t="str">
        <f>IF(ISBLANK(C618),"",IF(Modélisation!$B$3="Oui",IF(D618=Liste!$F$2,0%,VLOOKUP(D618,Modélisation!$A$69:$B$86,2,FALSE)),""))</f>
        <v/>
      </c>
      <c r="H618" s="1" t="str">
        <f>IF(ISBLANK(C618),"",IF(Modélisation!$B$3="Oui",F618*(1-G618),F618))</f>
        <v/>
      </c>
    </row>
    <row r="619" spans="1:8" x14ac:dyDescent="0.35">
      <c r="A619" s="2">
        <v>618</v>
      </c>
      <c r="B619" s="36"/>
      <c r="C619" s="39"/>
      <c r="D619" s="37"/>
      <c r="E619" s="1" t="str">
        <f>IF(ISBLANK(C619),"",IF(Modélisation!$B$10=3,IF(C619&gt;=Modélisation!$B$19,Modélisation!$A$19,IF(C619&gt;=Modélisation!$B$18,Modélisation!$A$18,Modélisation!$A$17)),IF(Modélisation!$B$10=4,IF(C619&gt;=Modélisation!$B$20,Modélisation!$A$20,IF(C619&gt;=Modélisation!$B$19,Modélisation!$A$19,IF(C619&gt;=Modélisation!$B$18,Modélisation!$A$18,Modélisation!$A$17))),IF(Modélisation!$B$10=5,IF(C619&gt;=Modélisation!$B$21,Modélisation!$A$21,IF(C619&gt;=Modélisation!$B$20,Modélisation!$A$20,IF(C619&gt;=Modélisation!$B$19,Modélisation!$A$19,IF(C619&gt;=Modélisation!$B$18,Modélisation!$A$18,Modélisation!$A$17)))),IF(Modélisation!$B$10=6,IF(C619&gt;=Modélisation!$B$22,Modélisation!$A$22,IF(C619&gt;=Modélisation!$B$21,Modélisation!$A$21,IF(C619&gt;=Modélisation!$B$20,Modélisation!$A$20,IF(C619&gt;=Modélisation!$B$19,Modélisation!$A$19,IF(C619&gt;=Modélisation!$B$18,Modélisation!$A$18,Modélisation!$A$17))))),IF(Modélisation!$B$10=7,IF(C619&gt;=Modélisation!$B$23,Modélisation!$A$23,IF(C619&gt;=Modélisation!$B$22,Modélisation!$A$22,IF(C619&gt;=Modélisation!$B$21,Modélisation!$A$21,IF(C619&gt;=Modélisation!$B$20,Modélisation!$A$20,IF(C619&gt;=Modélisation!$B$19,Modélisation!$A$19,IF(C619&gt;=Modélisation!$B$18,Modélisation!$A$18,Modélisation!$A$17))))))))))))</f>
        <v/>
      </c>
      <c r="F619" s="1" t="str">
        <f>IF(ISBLANK(C619),"",VLOOKUP(E619,Modélisation!$A$17:$H$23,8,FALSE))</f>
        <v/>
      </c>
      <c r="G619" s="4" t="str">
        <f>IF(ISBLANK(C619),"",IF(Modélisation!$B$3="Oui",IF(D619=Liste!$F$2,0%,VLOOKUP(D619,Modélisation!$A$69:$B$86,2,FALSE)),""))</f>
        <v/>
      </c>
      <c r="H619" s="1" t="str">
        <f>IF(ISBLANK(C619),"",IF(Modélisation!$B$3="Oui",F619*(1-G619),F619))</f>
        <v/>
      </c>
    </row>
    <row r="620" spans="1:8" x14ac:dyDescent="0.35">
      <c r="A620" s="2">
        <v>619</v>
      </c>
      <c r="B620" s="36"/>
      <c r="C620" s="39"/>
      <c r="D620" s="37"/>
      <c r="E620" s="1" t="str">
        <f>IF(ISBLANK(C620),"",IF(Modélisation!$B$10=3,IF(C620&gt;=Modélisation!$B$19,Modélisation!$A$19,IF(C620&gt;=Modélisation!$B$18,Modélisation!$A$18,Modélisation!$A$17)),IF(Modélisation!$B$10=4,IF(C620&gt;=Modélisation!$B$20,Modélisation!$A$20,IF(C620&gt;=Modélisation!$B$19,Modélisation!$A$19,IF(C620&gt;=Modélisation!$B$18,Modélisation!$A$18,Modélisation!$A$17))),IF(Modélisation!$B$10=5,IF(C620&gt;=Modélisation!$B$21,Modélisation!$A$21,IF(C620&gt;=Modélisation!$B$20,Modélisation!$A$20,IF(C620&gt;=Modélisation!$B$19,Modélisation!$A$19,IF(C620&gt;=Modélisation!$B$18,Modélisation!$A$18,Modélisation!$A$17)))),IF(Modélisation!$B$10=6,IF(C620&gt;=Modélisation!$B$22,Modélisation!$A$22,IF(C620&gt;=Modélisation!$B$21,Modélisation!$A$21,IF(C620&gt;=Modélisation!$B$20,Modélisation!$A$20,IF(C620&gt;=Modélisation!$B$19,Modélisation!$A$19,IF(C620&gt;=Modélisation!$B$18,Modélisation!$A$18,Modélisation!$A$17))))),IF(Modélisation!$B$10=7,IF(C620&gt;=Modélisation!$B$23,Modélisation!$A$23,IF(C620&gt;=Modélisation!$B$22,Modélisation!$A$22,IF(C620&gt;=Modélisation!$B$21,Modélisation!$A$21,IF(C620&gt;=Modélisation!$B$20,Modélisation!$A$20,IF(C620&gt;=Modélisation!$B$19,Modélisation!$A$19,IF(C620&gt;=Modélisation!$B$18,Modélisation!$A$18,Modélisation!$A$17))))))))))))</f>
        <v/>
      </c>
      <c r="F620" s="1" t="str">
        <f>IF(ISBLANK(C620),"",VLOOKUP(E620,Modélisation!$A$17:$H$23,8,FALSE))</f>
        <v/>
      </c>
      <c r="G620" s="4" t="str">
        <f>IF(ISBLANK(C620),"",IF(Modélisation!$B$3="Oui",IF(D620=Liste!$F$2,0%,VLOOKUP(D620,Modélisation!$A$69:$B$86,2,FALSE)),""))</f>
        <v/>
      </c>
      <c r="H620" s="1" t="str">
        <f>IF(ISBLANK(C620),"",IF(Modélisation!$B$3="Oui",F620*(1-G620),F620))</f>
        <v/>
      </c>
    </row>
    <row r="621" spans="1:8" x14ac:dyDescent="0.35">
      <c r="A621" s="2">
        <v>620</v>
      </c>
      <c r="B621" s="36"/>
      <c r="C621" s="39"/>
      <c r="D621" s="37"/>
      <c r="E621" s="1" t="str">
        <f>IF(ISBLANK(C621),"",IF(Modélisation!$B$10=3,IF(C621&gt;=Modélisation!$B$19,Modélisation!$A$19,IF(C621&gt;=Modélisation!$B$18,Modélisation!$A$18,Modélisation!$A$17)),IF(Modélisation!$B$10=4,IF(C621&gt;=Modélisation!$B$20,Modélisation!$A$20,IF(C621&gt;=Modélisation!$B$19,Modélisation!$A$19,IF(C621&gt;=Modélisation!$B$18,Modélisation!$A$18,Modélisation!$A$17))),IF(Modélisation!$B$10=5,IF(C621&gt;=Modélisation!$B$21,Modélisation!$A$21,IF(C621&gt;=Modélisation!$B$20,Modélisation!$A$20,IF(C621&gt;=Modélisation!$B$19,Modélisation!$A$19,IF(C621&gt;=Modélisation!$B$18,Modélisation!$A$18,Modélisation!$A$17)))),IF(Modélisation!$B$10=6,IF(C621&gt;=Modélisation!$B$22,Modélisation!$A$22,IF(C621&gt;=Modélisation!$B$21,Modélisation!$A$21,IF(C621&gt;=Modélisation!$B$20,Modélisation!$A$20,IF(C621&gt;=Modélisation!$B$19,Modélisation!$A$19,IF(C621&gt;=Modélisation!$B$18,Modélisation!$A$18,Modélisation!$A$17))))),IF(Modélisation!$B$10=7,IF(C621&gt;=Modélisation!$B$23,Modélisation!$A$23,IF(C621&gt;=Modélisation!$B$22,Modélisation!$A$22,IF(C621&gt;=Modélisation!$B$21,Modélisation!$A$21,IF(C621&gt;=Modélisation!$B$20,Modélisation!$A$20,IF(C621&gt;=Modélisation!$B$19,Modélisation!$A$19,IF(C621&gt;=Modélisation!$B$18,Modélisation!$A$18,Modélisation!$A$17))))))))))))</f>
        <v/>
      </c>
      <c r="F621" s="1" t="str">
        <f>IF(ISBLANK(C621),"",VLOOKUP(E621,Modélisation!$A$17:$H$23,8,FALSE))</f>
        <v/>
      </c>
      <c r="G621" s="4" t="str">
        <f>IF(ISBLANK(C621),"",IF(Modélisation!$B$3="Oui",IF(D621=Liste!$F$2,0%,VLOOKUP(D621,Modélisation!$A$69:$B$86,2,FALSE)),""))</f>
        <v/>
      </c>
      <c r="H621" s="1" t="str">
        <f>IF(ISBLANK(C621),"",IF(Modélisation!$B$3="Oui",F621*(1-G621),F621))</f>
        <v/>
      </c>
    </row>
    <row r="622" spans="1:8" x14ac:dyDescent="0.35">
      <c r="A622" s="2">
        <v>621</v>
      </c>
      <c r="B622" s="36"/>
      <c r="C622" s="39"/>
      <c r="D622" s="37"/>
      <c r="E622" s="1" t="str">
        <f>IF(ISBLANK(C622),"",IF(Modélisation!$B$10=3,IF(C622&gt;=Modélisation!$B$19,Modélisation!$A$19,IF(C622&gt;=Modélisation!$B$18,Modélisation!$A$18,Modélisation!$A$17)),IF(Modélisation!$B$10=4,IF(C622&gt;=Modélisation!$B$20,Modélisation!$A$20,IF(C622&gt;=Modélisation!$B$19,Modélisation!$A$19,IF(C622&gt;=Modélisation!$B$18,Modélisation!$A$18,Modélisation!$A$17))),IF(Modélisation!$B$10=5,IF(C622&gt;=Modélisation!$B$21,Modélisation!$A$21,IF(C622&gt;=Modélisation!$B$20,Modélisation!$A$20,IF(C622&gt;=Modélisation!$B$19,Modélisation!$A$19,IF(C622&gt;=Modélisation!$B$18,Modélisation!$A$18,Modélisation!$A$17)))),IF(Modélisation!$B$10=6,IF(C622&gt;=Modélisation!$B$22,Modélisation!$A$22,IF(C622&gt;=Modélisation!$B$21,Modélisation!$A$21,IF(C622&gt;=Modélisation!$B$20,Modélisation!$A$20,IF(C622&gt;=Modélisation!$B$19,Modélisation!$A$19,IF(C622&gt;=Modélisation!$B$18,Modélisation!$A$18,Modélisation!$A$17))))),IF(Modélisation!$B$10=7,IF(C622&gt;=Modélisation!$B$23,Modélisation!$A$23,IF(C622&gt;=Modélisation!$B$22,Modélisation!$A$22,IF(C622&gt;=Modélisation!$B$21,Modélisation!$A$21,IF(C622&gt;=Modélisation!$B$20,Modélisation!$A$20,IF(C622&gt;=Modélisation!$B$19,Modélisation!$A$19,IF(C622&gt;=Modélisation!$B$18,Modélisation!$A$18,Modélisation!$A$17))))))))))))</f>
        <v/>
      </c>
      <c r="F622" s="1" t="str">
        <f>IF(ISBLANK(C622),"",VLOOKUP(E622,Modélisation!$A$17:$H$23,8,FALSE))</f>
        <v/>
      </c>
      <c r="G622" s="4" t="str">
        <f>IF(ISBLANK(C622),"",IF(Modélisation!$B$3="Oui",IF(D622=Liste!$F$2,0%,VLOOKUP(D622,Modélisation!$A$69:$B$86,2,FALSE)),""))</f>
        <v/>
      </c>
      <c r="H622" s="1" t="str">
        <f>IF(ISBLANK(C622),"",IF(Modélisation!$B$3="Oui",F622*(1-G622),F622))</f>
        <v/>
      </c>
    </row>
    <row r="623" spans="1:8" x14ac:dyDescent="0.35">
      <c r="A623" s="2">
        <v>622</v>
      </c>
      <c r="B623" s="36"/>
      <c r="C623" s="39"/>
      <c r="D623" s="37"/>
      <c r="E623" s="1" t="str">
        <f>IF(ISBLANK(C623),"",IF(Modélisation!$B$10=3,IF(C623&gt;=Modélisation!$B$19,Modélisation!$A$19,IF(C623&gt;=Modélisation!$B$18,Modélisation!$A$18,Modélisation!$A$17)),IF(Modélisation!$B$10=4,IF(C623&gt;=Modélisation!$B$20,Modélisation!$A$20,IF(C623&gt;=Modélisation!$B$19,Modélisation!$A$19,IF(C623&gt;=Modélisation!$B$18,Modélisation!$A$18,Modélisation!$A$17))),IF(Modélisation!$B$10=5,IF(C623&gt;=Modélisation!$B$21,Modélisation!$A$21,IF(C623&gt;=Modélisation!$B$20,Modélisation!$A$20,IF(C623&gt;=Modélisation!$B$19,Modélisation!$A$19,IF(C623&gt;=Modélisation!$B$18,Modélisation!$A$18,Modélisation!$A$17)))),IF(Modélisation!$B$10=6,IF(C623&gt;=Modélisation!$B$22,Modélisation!$A$22,IF(C623&gt;=Modélisation!$B$21,Modélisation!$A$21,IF(C623&gt;=Modélisation!$B$20,Modélisation!$A$20,IF(C623&gt;=Modélisation!$B$19,Modélisation!$A$19,IF(C623&gt;=Modélisation!$B$18,Modélisation!$A$18,Modélisation!$A$17))))),IF(Modélisation!$B$10=7,IF(C623&gt;=Modélisation!$B$23,Modélisation!$A$23,IF(C623&gt;=Modélisation!$B$22,Modélisation!$A$22,IF(C623&gt;=Modélisation!$B$21,Modélisation!$A$21,IF(C623&gt;=Modélisation!$B$20,Modélisation!$A$20,IF(C623&gt;=Modélisation!$B$19,Modélisation!$A$19,IF(C623&gt;=Modélisation!$B$18,Modélisation!$A$18,Modélisation!$A$17))))))))))))</f>
        <v/>
      </c>
      <c r="F623" s="1" t="str">
        <f>IF(ISBLANK(C623),"",VLOOKUP(E623,Modélisation!$A$17:$H$23,8,FALSE))</f>
        <v/>
      </c>
      <c r="G623" s="4" t="str">
        <f>IF(ISBLANK(C623),"",IF(Modélisation!$B$3="Oui",IF(D623=Liste!$F$2,0%,VLOOKUP(D623,Modélisation!$A$69:$B$86,2,FALSE)),""))</f>
        <v/>
      </c>
      <c r="H623" s="1" t="str">
        <f>IF(ISBLANK(C623),"",IF(Modélisation!$B$3="Oui",F623*(1-G623),F623))</f>
        <v/>
      </c>
    </row>
    <row r="624" spans="1:8" x14ac:dyDescent="0.35">
      <c r="A624" s="2">
        <v>623</v>
      </c>
      <c r="B624" s="36"/>
      <c r="C624" s="39"/>
      <c r="D624" s="37"/>
      <c r="E624" s="1" t="str">
        <f>IF(ISBLANK(C624),"",IF(Modélisation!$B$10=3,IF(C624&gt;=Modélisation!$B$19,Modélisation!$A$19,IF(C624&gt;=Modélisation!$B$18,Modélisation!$A$18,Modélisation!$A$17)),IF(Modélisation!$B$10=4,IF(C624&gt;=Modélisation!$B$20,Modélisation!$A$20,IF(C624&gt;=Modélisation!$B$19,Modélisation!$A$19,IF(C624&gt;=Modélisation!$B$18,Modélisation!$A$18,Modélisation!$A$17))),IF(Modélisation!$B$10=5,IF(C624&gt;=Modélisation!$B$21,Modélisation!$A$21,IF(C624&gt;=Modélisation!$B$20,Modélisation!$A$20,IF(C624&gt;=Modélisation!$B$19,Modélisation!$A$19,IF(C624&gt;=Modélisation!$B$18,Modélisation!$A$18,Modélisation!$A$17)))),IF(Modélisation!$B$10=6,IF(C624&gt;=Modélisation!$B$22,Modélisation!$A$22,IF(C624&gt;=Modélisation!$B$21,Modélisation!$A$21,IF(C624&gt;=Modélisation!$B$20,Modélisation!$A$20,IF(C624&gt;=Modélisation!$B$19,Modélisation!$A$19,IF(C624&gt;=Modélisation!$B$18,Modélisation!$A$18,Modélisation!$A$17))))),IF(Modélisation!$B$10=7,IF(C624&gt;=Modélisation!$B$23,Modélisation!$A$23,IF(C624&gt;=Modélisation!$B$22,Modélisation!$A$22,IF(C624&gt;=Modélisation!$B$21,Modélisation!$A$21,IF(C624&gt;=Modélisation!$B$20,Modélisation!$A$20,IF(C624&gt;=Modélisation!$B$19,Modélisation!$A$19,IF(C624&gt;=Modélisation!$B$18,Modélisation!$A$18,Modélisation!$A$17))))))))))))</f>
        <v/>
      </c>
      <c r="F624" s="1" t="str">
        <f>IF(ISBLANK(C624),"",VLOOKUP(E624,Modélisation!$A$17:$H$23,8,FALSE))</f>
        <v/>
      </c>
      <c r="G624" s="4" t="str">
        <f>IF(ISBLANK(C624),"",IF(Modélisation!$B$3="Oui",IF(D624=Liste!$F$2,0%,VLOOKUP(D624,Modélisation!$A$69:$B$86,2,FALSE)),""))</f>
        <v/>
      </c>
      <c r="H624" s="1" t="str">
        <f>IF(ISBLANK(C624),"",IF(Modélisation!$B$3="Oui",F624*(1-G624),F624))</f>
        <v/>
      </c>
    </row>
    <row r="625" spans="1:8" x14ac:dyDescent="0.35">
      <c r="A625" s="2">
        <v>624</v>
      </c>
      <c r="B625" s="36"/>
      <c r="C625" s="39"/>
      <c r="D625" s="37"/>
      <c r="E625" s="1" t="str">
        <f>IF(ISBLANK(C625),"",IF(Modélisation!$B$10=3,IF(C625&gt;=Modélisation!$B$19,Modélisation!$A$19,IF(C625&gt;=Modélisation!$B$18,Modélisation!$A$18,Modélisation!$A$17)),IF(Modélisation!$B$10=4,IF(C625&gt;=Modélisation!$B$20,Modélisation!$A$20,IF(C625&gt;=Modélisation!$B$19,Modélisation!$A$19,IF(C625&gt;=Modélisation!$B$18,Modélisation!$A$18,Modélisation!$A$17))),IF(Modélisation!$B$10=5,IF(C625&gt;=Modélisation!$B$21,Modélisation!$A$21,IF(C625&gt;=Modélisation!$B$20,Modélisation!$A$20,IF(C625&gt;=Modélisation!$B$19,Modélisation!$A$19,IF(C625&gt;=Modélisation!$B$18,Modélisation!$A$18,Modélisation!$A$17)))),IF(Modélisation!$B$10=6,IF(C625&gt;=Modélisation!$B$22,Modélisation!$A$22,IF(C625&gt;=Modélisation!$B$21,Modélisation!$A$21,IF(C625&gt;=Modélisation!$B$20,Modélisation!$A$20,IF(C625&gt;=Modélisation!$B$19,Modélisation!$A$19,IF(C625&gt;=Modélisation!$B$18,Modélisation!$A$18,Modélisation!$A$17))))),IF(Modélisation!$B$10=7,IF(C625&gt;=Modélisation!$B$23,Modélisation!$A$23,IF(C625&gt;=Modélisation!$B$22,Modélisation!$A$22,IF(C625&gt;=Modélisation!$B$21,Modélisation!$A$21,IF(C625&gt;=Modélisation!$B$20,Modélisation!$A$20,IF(C625&gt;=Modélisation!$B$19,Modélisation!$A$19,IF(C625&gt;=Modélisation!$B$18,Modélisation!$A$18,Modélisation!$A$17))))))))))))</f>
        <v/>
      </c>
      <c r="F625" s="1" t="str">
        <f>IF(ISBLANK(C625),"",VLOOKUP(E625,Modélisation!$A$17:$H$23,8,FALSE))</f>
        <v/>
      </c>
      <c r="G625" s="4" t="str">
        <f>IF(ISBLANK(C625),"",IF(Modélisation!$B$3="Oui",IF(D625=Liste!$F$2,0%,VLOOKUP(D625,Modélisation!$A$69:$B$86,2,FALSE)),""))</f>
        <v/>
      </c>
      <c r="H625" s="1" t="str">
        <f>IF(ISBLANK(C625),"",IF(Modélisation!$B$3="Oui",F625*(1-G625),F625))</f>
        <v/>
      </c>
    </row>
    <row r="626" spans="1:8" x14ac:dyDescent="0.35">
      <c r="A626" s="2">
        <v>625</v>
      </c>
      <c r="B626" s="36"/>
      <c r="C626" s="39"/>
      <c r="D626" s="37"/>
      <c r="E626" s="1" t="str">
        <f>IF(ISBLANK(C626),"",IF(Modélisation!$B$10=3,IF(C626&gt;=Modélisation!$B$19,Modélisation!$A$19,IF(C626&gt;=Modélisation!$B$18,Modélisation!$A$18,Modélisation!$A$17)),IF(Modélisation!$B$10=4,IF(C626&gt;=Modélisation!$B$20,Modélisation!$A$20,IF(C626&gt;=Modélisation!$B$19,Modélisation!$A$19,IF(C626&gt;=Modélisation!$B$18,Modélisation!$A$18,Modélisation!$A$17))),IF(Modélisation!$B$10=5,IF(C626&gt;=Modélisation!$B$21,Modélisation!$A$21,IF(C626&gt;=Modélisation!$B$20,Modélisation!$A$20,IF(C626&gt;=Modélisation!$B$19,Modélisation!$A$19,IF(C626&gt;=Modélisation!$B$18,Modélisation!$A$18,Modélisation!$A$17)))),IF(Modélisation!$B$10=6,IF(C626&gt;=Modélisation!$B$22,Modélisation!$A$22,IF(C626&gt;=Modélisation!$B$21,Modélisation!$A$21,IF(C626&gt;=Modélisation!$B$20,Modélisation!$A$20,IF(C626&gt;=Modélisation!$B$19,Modélisation!$A$19,IF(C626&gt;=Modélisation!$B$18,Modélisation!$A$18,Modélisation!$A$17))))),IF(Modélisation!$B$10=7,IF(C626&gt;=Modélisation!$B$23,Modélisation!$A$23,IF(C626&gt;=Modélisation!$B$22,Modélisation!$A$22,IF(C626&gt;=Modélisation!$B$21,Modélisation!$A$21,IF(C626&gt;=Modélisation!$B$20,Modélisation!$A$20,IF(C626&gt;=Modélisation!$B$19,Modélisation!$A$19,IF(C626&gt;=Modélisation!$B$18,Modélisation!$A$18,Modélisation!$A$17))))))))))))</f>
        <v/>
      </c>
      <c r="F626" s="1" t="str">
        <f>IF(ISBLANK(C626),"",VLOOKUP(E626,Modélisation!$A$17:$H$23,8,FALSE))</f>
        <v/>
      </c>
      <c r="G626" s="4" t="str">
        <f>IF(ISBLANK(C626),"",IF(Modélisation!$B$3="Oui",IF(D626=Liste!$F$2,0%,VLOOKUP(D626,Modélisation!$A$69:$B$86,2,FALSE)),""))</f>
        <v/>
      </c>
      <c r="H626" s="1" t="str">
        <f>IF(ISBLANK(C626),"",IF(Modélisation!$B$3="Oui",F626*(1-G626),F626))</f>
        <v/>
      </c>
    </row>
    <row r="627" spans="1:8" x14ac:dyDescent="0.35">
      <c r="A627" s="2">
        <v>626</v>
      </c>
      <c r="B627" s="36"/>
      <c r="C627" s="39"/>
      <c r="D627" s="37"/>
      <c r="E627" s="1" t="str">
        <f>IF(ISBLANK(C627),"",IF(Modélisation!$B$10=3,IF(C627&gt;=Modélisation!$B$19,Modélisation!$A$19,IF(C627&gt;=Modélisation!$B$18,Modélisation!$A$18,Modélisation!$A$17)),IF(Modélisation!$B$10=4,IF(C627&gt;=Modélisation!$B$20,Modélisation!$A$20,IF(C627&gt;=Modélisation!$B$19,Modélisation!$A$19,IF(C627&gt;=Modélisation!$B$18,Modélisation!$A$18,Modélisation!$A$17))),IF(Modélisation!$B$10=5,IF(C627&gt;=Modélisation!$B$21,Modélisation!$A$21,IF(C627&gt;=Modélisation!$B$20,Modélisation!$A$20,IF(C627&gt;=Modélisation!$B$19,Modélisation!$A$19,IF(C627&gt;=Modélisation!$B$18,Modélisation!$A$18,Modélisation!$A$17)))),IF(Modélisation!$B$10=6,IF(C627&gt;=Modélisation!$B$22,Modélisation!$A$22,IF(C627&gt;=Modélisation!$B$21,Modélisation!$A$21,IF(C627&gt;=Modélisation!$B$20,Modélisation!$A$20,IF(C627&gt;=Modélisation!$B$19,Modélisation!$A$19,IF(C627&gt;=Modélisation!$B$18,Modélisation!$A$18,Modélisation!$A$17))))),IF(Modélisation!$B$10=7,IF(C627&gt;=Modélisation!$B$23,Modélisation!$A$23,IF(C627&gt;=Modélisation!$B$22,Modélisation!$A$22,IF(C627&gt;=Modélisation!$B$21,Modélisation!$A$21,IF(C627&gt;=Modélisation!$B$20,Modélisation!$A$20,IF(C627&gt;=Modélisation!$B$19,Modélisation!$A$19,IF(C627&gt;=Modélisation!$B$18,Modélisation!$A$18,Modélisation!$A$17))))))))))))</f>
        <v/>
      </c>
      <c r="F627" s="1" t="str">
        <f>IF(ISBLANK(C627),"",VLOOKUP(E627,Modélisation!$A$17:$H$23,8,FALSE))</f>
        <v/>
      </c>
      <c r="G627" s="4" t="str">
        <f>IF(ISBLANK(C627),"",IF(Modélisation!$B$3="Oui",IF(D627=Liste!$F$2,0%,VLOOKUP(D627,Modélisation!$A$69:$B$86,2,FALSE)),""))</f>
        <v/>
      </c>
      <c r="H627" s="1" t="str">
        <f>IF(ISBLANK(C627),"",IF(Modélisation!$B$3="Oui",F627*(1-G627),F627))</f>
        <v/>
      </c>
    </row>
    <row r="628" spans="1:8" x14ac:dyDescent="0.35">
      <c r="A628" s="2">
        <v>627</v>
      </c>
      <c r="B628" s="36"/>
      <c r="C628" s="39"/>
      <c r="D628" s="37"/>
      <c r="E628" s="1" t="str">
        <f>IF(ISBLANK(C628),"",IF(Modélisation!$B$10=3,IF(C628&gt;=Modélisation!$B$19,Modélisation!$A$19,IF(C628&gt;=Modélisation!$B$18,Modélisation!$A$18,Modélisation!$A$17)),IF(Modélisation!$B$10=4,IF(C628&gt;=Modélisation!$B$20,Modélisation!$A$20,IF(C628&gt;=Modélisation!$B$19,Modélisation!$A$19,IF(C628&gt;=Modélisation!$B$18,Modélisation!$A$18,Modélisation!$A$17))),IF(Modélisation!$B$10=5,IF(C628&gt;=Modélisation!$B$21,Modélisation!$A$21,IF(C628&gt;=Modélisation!$B$20,Modélisation!$A$20,IF(C628&gt;=Modélisation!$B$19,Modélisation!$A$19,IF(C628&gt;=Modélisation!$B$18,Modélisation!$A$18,Modélisation!$A$17)))),IF(Modélisation!$B$10=6,IF(C628&gt;=Modélisation!$B$22,Modélisation!$A$22,IF(C628&gt;=Modélisation!$B$21,Modélisation!$A$21,IF(C628&gt;=Modélisation!$B$20,Modélisation!$A$20,IF(C628&gt;=Modélisation!$B$19,Modélisation!$A$19,IF(C628&gt;=Modélisation!$B$18,Modélisation!$A$18,Modélisation!$A$17))))),IF(Modélisation!$B$10=7,IF(C628&gt;=Modélisation!$B$23,Modélisation!$A$23,IF(C628&gt;=Modélisation!$B$22,Modélisation!$A$22,IF(C628&gt;=Modélisation!$B$21,Modélisation!$A$21,IF(C628&gt;=Modélisation!$B$20,Modélisation!$A$20,IF(C628&gt;=Modélisation!$B$19,Modélisation!$A$19,IF(C628&gt;=Modélisation!$B$18,Modélisation!$A$18,Modélisation!$A$17))))))))))))</f>
        <v/>
      </c>
      <c r="F628" s="1" t="str">
        <f>IF(ISBLANK(C628),"",VLOOKUP(E628,Modélisation!$A$17:$H$23,8,FALSE))</f>
        <v/>
      </c>
      <c r="G628" s="4" t="str">
        <f>IF(ISBLANK(C628),"",IF(Modélisation!$B$3="Oui",IF(D628=Liste!$F$2,0%,VLOOKUP(D628,Modélisation!$A$69:$B$86,2,FALSE)),""))</f>
        <v/>
      </c>
      <c r="H628" s="1" t="str">
        <f>IF(ISBLANK(C628),"",IF(Modélisation!$B$3="Oui",F628*(1-G628),F628))</f>
        <v/>
      </c>
    </row>
    <row r="629" spans="1:8" x14ac:dyDescent="0.35">
      <c r="A629" s="2">
        <v>628</v>
      </c>
      <c r="B629" s="36"/>
      <c r="C629" s="39"/>
      <c r="D629" s="37"/>
      <c r="E629" s="1" t="str">
        <f>IF(ISBLANK(C629),"",IF(Modélisation!$B$10=3,IF(C629&gt;=Modélisation!$B$19,Modélisation!$A$19,IF(C629&gt;=Modélisation!$B$18,Modélisation!$A$18,Modélisation!$A$17)),IF(Modélisation!$B$10=4,IF(C629&gt;=Modélisation!$B$20,Modélisation!$A$20,IF(C629&gt;=Modélisation!$B$19,Modélisation!$A$19,IF(C629&gt;=Modélisation!$B$18,Modélisation!$A$18,Modélisation!$A$17))),IF(Modélisation!$B$10=5,IF(C629&gt;=Modélisation!$B$21,Modélisation!$A$21,IF(C629&gt;=Modélisation!$B$20,Modélisation!$A$20,IF(C629&gt;=Modélisation!$B$19,Modélisation!$A$19,IF(C629&gt;=Modélisation!$B$18,Modélisation!$A$18,Modélisation!$A$17)))),IF(Modélisation!$B$10=6,IF(C629&gt;=Modélisation!$B$22,Modélisation!$A$22,IF(C629&gt;=Modélisation!$B$21,Modélisation!$A$21,IF(C629&gt;=Modélisation!$B$20,Modélisation!$A$20,IF(C629&gt;=Modélisation!$B$19,Modélisation!$A$19,IF(C629&gt;=Modélisation!$B$18,Modélisation!$A$18,Modélisation!$A$17))))),IF(Modélisation!$B$10=7,IF(C629&gt;=Modélisation!$B$23,Modélisation!$A$23,IF(C629&gt;=Modélisation!$B$22,Modélisation!$A$22,IF(C629&gt;=Modélisation!$B$21,Modélisation!$A$21,IF(C629&gt;=Modélisation!$B$20,Modélisation!$A$20,IF(C629&gt;=Modélisation!$B$19,Modélisation!$A$19,IF(C629&gt;=Modélisation!$B$18,Modélisation!$A$18,Modélisation!$A$17))))))))))))</f>
        <v/>
      </c>
      <c r="F629" s="1" t="str">
        <f>IF(ISBLANK(C629),"",VLOOKUP(E629,Modélisation!$A$17:$H$23,8,FALSE))</f>
        <v/>
      </c>
      <c r="G629" s="4" t="str">
        <f>IF(ISBLANK(C629),"",IF(Modélisation!$B$3="Oui",IF(D629=Liste!$F$2,0%,VLOOKUP(D629,Modélisation!$A$69:$B$86,2,FALSE)),""))</f>
        <v/>
      </c>
      <c r="H629" s="1" t="str">
        <f>IF(ISBLANK(C629),"",IF(Modélisation!$B$3="Oui",F629*(1-G629),F629))</f>
        <v/>
      </c>
    </row>
    <row r="630" spans="1:8" x14ac:dyDescent="0.35">
      <c r="A630" s="2">
        <v>629</v>
      </c>
      <c r="B630" s="36"/>
      <c r="C630" s="39"/>
      <c r="D630" s="37"/>
      <c r="E630" s="1" t="str">
        <f>IF(ISBLANK(C630),"",IF(Modélisation!$B$10=3,IF(C630&gt;=Modélisation!$B$19,Modélisation!$A$19,IF(C630&gt;=Modélisation!$B$18,Modélisation!$A$18,Modélisation!$A$17)),IF(Modélisation!$B$10=4,IF(C630&gt;=Modélisation!$B$20,Modélisation!$A$20,IF(C630&gt;=Modélisation!$B$19,Modélisation!$A$19,IF(C630&gt;=Modélisation!$B$18,Modélisation!$A$18,Modélisation!$A$17))),IF(Modélisation!$B$10=5,IF(C630&gt;=Modélisation!$B$21,Modélisation!$A$21,IF(C630&gt;=Modélisation!$B$20,Modélisation!$A$20,IF(C630&gt;=Modélisation!$B$19,Modélisation!$A$19,IF(C630&gt;=Modélisation!$B$18,Modélisation!$A$18,Modélisation!$A$17)))),IF(Modélisation!$B$10=6,IF(C630&gt;=Modélisation!$B$22,Modélisation!$A$22,IF(C630&gt;=Modélisation!$B$21,Modélisation!$A$21,IF(C630&gt;=Modélisation!$B$20,Modélisation!$A$20,IF(C630&gt;=Modélisation!$B$19,Modélisation!$A$19,IF(C630&gt;=Modélisation!$B$18,Modélisation!$A$18,Modélisation!$A$17))))),IF(Modélisation!$B$10=7,IF(C630&gt;=Modélisation!$B$23,Modélisation!$A$23,IF(C630&gt;=Modélisation!$B$22,Modélisation!$A$22,IF(C630&gt;=Modélisation!$B$21,Modélisation!$A$21,IF(C630&gt;=Modélisation!$B$20,Modélisation!$A$20,IF(C630&gt;=Modélisation!$B$19,Modélisation!$A$19,IF(C630&gt;=Modélisation!$B$18,Modélisation!$A$18,Modélisation!$A$17))))))))))))</f>
        <v/>
      </c>
      <c r="F630" s="1" t="str">
        <f>IF(ISBLANK(C630),"",VLOOKUP(E630,Modélisation!$A$17:$H$23,8,FALSE))</f>
        <v/>
      </c>
      <c r="G630" s="4" t="str">
        <f>IF(ISBLANK(C630),"",IF(Modélisation!$B$3="Oui",IF(D630=Liste!$F$2,0%,VLOOKUP(D630,Modélisation!$A$69:$B$86,2,FALSE)),""))</f>
        <v/>
      </c>
      <c r="H630" s="1" t="str">
        <f>IF(ISBLANK(C630),"",IF(Modélisation!$B$3="Oui",F630*(1-G630),F630))</f>
        <v/>
      </c>
    </row>
    <row r="631" spans="1:8" x14ac:dyDescent="0.35">
      <c r="A631" s="2">
        <v>630</v>
      </c>
      <c r="B631" s="36"/>
      <c r="C631" s="39"/>
      <c r="D631" s="37"/>
      <c r="E631" s="1" t="str">
        <f>IF(ISBLANK(C631),"",IF(Modélisation!$B$10=3,IF(C631&gt;=Modélisation!$B$19,Modélisation!$A$19,IF(C631&gt;=Modélisation!$B$18,Modélisation!$A$18,Modélisation!$A$17)),IF(Modélisation!$B$10=4,IF(C631&gt;=Modélisation!$B$20,Modélisation!$A$20,IF(C631&gt;=Modélisation!$B$19,Modélisation!$A$19,IF(C631&gt;=Modélisation!$B$18,Modélisation!$A$18,Modélisation!$A$17))),IF(Modélisation!$B$10=5,IF(C631&gt;=Modélisation!$B$21,Modélisation!$A$21,IF(C631&gt;=Modélisation!$B$20,Modélisation!$A$20,IF(C631&gt;=Modélisation!$B$19,Modélisation!$A$19,IF(C631&gt;=Modélisation!$B$18,Modélisation!$A$18,Modélisation!$A$17)))),IF(Modélisation!$B$10=6,IF(C631&gt;=Modélisation!$B$22,Modélisation!$A$22,IF(C631&gt;=Modélisation!$B$21,Modélisation!$A$21,IF(C631&gt;=Modélisation!$B$20,Modélisation!$A$20,IF(C631&gt;=Modélisation!$B$19,Modélisation!$A$19,IF(C631&gt;=Modélisation!$B$18,Modélisation!$A$18,Modélisation!$A$17))))),IF(Modélisation!$B$10=7,IF(C631&gt;=Modélisation!$B$23,Modélisation!$A$23,IF(C631&gt;=Modélisation!$B$22,Modélisation!$A$22,IF(C631&gt;=Modélisation!$B$21,Modélisation!$A$21,IF(C631&gt;=Modélisation!$B$20,Modélisation!$A$20,IF(C631&gt;=Modélisation!$B$19,Modélisation!$A$19,IF(C631&gt;=Modélisation!$B$18,Modélisation!$A$18,Modélisation!$A$17))))))))))))</f>
        <v/>
      </c>
      <c r="F631" s="1" t="str">
        <f>IF(ISBLANK(C631),"",VLOOKUP(E631,Modélisation!$A$17:$H$23,8,FALSE))</f>
        <v/>
      </c>
      <c r="G631" s="4" t="str">
        <f>IF(ISBLANK(C631),"",IF(Modélisation!$B$3="Oui",IF(D631=Liste!$F$2,0%,VLOOKUP(D631,Modélisation!$A$69:$B$86,2,FALSE)),""))</f>
        <v/>
      </c>
      <c r="H631" s="1" t="str">
        <f>IF(ISBLANK(C631),"",IF(Modélisation!$B$3="Oui",F631*(1-G631),F631))</f>
        <v/>
      </c>
    </row>
    <row r="632" spans="1:8" x14ac:dyDescent="0.35">
      <c r="A632" s="2">
        <v>631</v>
      </c>
      <c r="B632" s="36"/>
      <c r="C632" s="39"/>
      <c r="D632" s="37"/>
      <c r="E632" s="1" t="str">
        <f>IF(ISBLANK(C632),"",IF(Modélisation!$B$10=3,IF(C632&gt;=Modélisation!$B$19,Modélisation!$A$19,IF(C632&gt;=Modélisation!$B$18,Modélisation!$A$18,Modélisation!$A$17)),IF(Modélisation!$B$10=4,IF(C632&gt;=Modélisation!$B$20,Modélisation!$A$20,IF(C632&gt;=Modélisation!$B$19,Modélisation!$A$19,IF(C632&gt;=Modélisation!$B$18,Modélisation!$A$18,Modélisation!$A$17))),IF(Modélisation!$B$10=5,IF(C632&gt;=Modélisation!$B$21,Modélisation!$A$21,IF(C632&gt;=Modélisation!$B$20,Modélisation!$A$20,IF(C632&gt;=Modélisation!$B$19,Modélisation!$A$19,IF(C632&gt;=Modélisation!$B$18,Modélisation!$A$18,Modélisation!$A$17)))),IF(Modélisation!$B$10=6,IF(C632&gt;=Modélisation!$B$22,Modélisation!$A$22,IF(C632&gt;=Modélisation!$B$21,Modélisation!$A$21,IF(C632&gt;=Modélisation!$B$20,Modélisation!$A$20,IF(C632&gt;=Modélisation!$B$19,Modélisation!$A$19,IF(C632&gt;=Modélisation!$B$18,Modélisation!$A$18,Modélisation!$A$17))))),IF(Modélisation!$B$10=7,IF(C632&gt;=Modélisation!$B$23,Modélisation!$A$23,IF(C632&gt;=Modélisation!$B$22,Modélisation!$A$22,IF(C632&gt;=Modélisation!$B$21,Modélisation!$A$21,IF(C632&gt;=Modélisation!$B$20,Modélisation!$A$20,IF(C632&gt;=Modélisation!$B$19,Modélisation!$A$19,IF(C632&gt;=Modélisation!$B$18,Modélisation!$A$18,Modélisation!$A$17))))))))))))</f>
        <v/>
      </c>
      <c r="F632" s="1" t="str">
        <f>IF(ISBLANK(C632),"",VLOOKUP(E632,Modélisation!$A$17:$H$23,8,FALSE))</f>
        <v/>
      </c>
      <c r="G632" s="4" t="str">
        <f>IF(ISBLANK(C632),"",IF(Modélisation!$B$3="Oui",IF(D632=Liste!$F$2,0%,VLOOKUP(D632,Modélisation!$A$69:$B$86,2,FALSE)),""))</f>
        <v/>
      </c>
      <c r="H632" s="1" t="str">
        <f>IF(ISBLANK(C632),"",IF(Modélisation!$B$3="Oui",F632*(1-G632),F632))</f>
        <v/>
      </c>
    </row>
    <row r="633" spans="1:8" x14ac:dyDescent="0.35">
      <c r="A633" s="2">
        <v>632</v>
      </c>
      <c r="B633" s="36"/>
      <c r="C633" s="39"/>
      <c r="D633" s="37"/>
      <c r="E633" s="1" t="str">
        <f>IF(ISBLANK(C633),"",IF(Modélisation!$B$10=3,IF(C633&gt;=Modélisation!$B$19,Modélisation!$A$19,IF(C633&gt;=Modélisation!$B$18,Modélisation!$A$18,Modélisation!$A$17)),IF(Modélisation!$B$10=4,IF(C633&gt;=Modélisation!$B$20,Modélisation!$A$20,IF(C633&gt;=Modélisation!$B$19,Modélisation!$A$19,IF(C633&gt;=Modélisation!$B$18,Modélisation!$A$18,Modélisation!$A$17))),IF(Modélisation!$B$10=5,IF(C633&gt;=Modélisation!$B$21,Modélisation!$A$21,IF(C633&gt;=Modélisation!$B$20,Modélisation!$A$20,IF(C633&gt;=Modélisation!$B$19,Modélisation!$A$19,IF(C633&gt;=Modélisation!$B$18,Modélisation!$A$18,Modélisation!$A$17)))),IF(Modélisation!$B$10=6,IF(C633&gt;=Modélisation!$B$22,Modélisation!$A$22,IF(C633&gt;=Modélisation!$B$21,Modélisation!$A$21,IF(C633&gt;=Modélisation!$B$20,Modélisation!$A$20,IF(C633&gt;=Modélisation!$B$19,Modélisation!$A$19,IF(C633&gt;=Modélisation!$B$18,Modélisation!$A$18,Modélisation!$A$17))))),IF(Modélisation!$B$10=7,IF(C633&gt;=Modélisation!$B$23,Modélisation!$A$23,IF(C633&gt;=Modélisation!$B$22,Modélisation!$A$22,IF(C633&gt;=Modélisation!$B$21,Modélisation!$A$21,IF(C633&gt;=Modélisation!$B$20,Modélisation!$A$20,IF(C633&gt;=Modélisation!$B$19,Modélisation!$A$19,IF(C633&gt;=Modélisation!$B$18,Modélisation!$A$18,Modélisation!$A$17))))))))))))</f>
        <v/>
      </c>
      <c r="F633" s="1" t="str">
        <f>IF(ISBLANK(C633),"",VLOOKUP(E633,Modélisation!$A$17:$H$23,8,FALSE))</f>
        <v/>
      </c>
      <c r="G633" s="4" t="str">
        <f>IF(ISBLANK(C633),"",IF(Modélisation!$B$3="Oui",IF(D633=Liste!$F$2,0%,VLOOKUP(D633,Modélisation!$A$69:$B$86,2,FALSE)),""))</f>
        <v/>
      </c>
      <c r="H633" s="1" t="str">
        <f>IF(ISBLANK(C633),"",IF(Modélisation!$B$3="Oui",F633*(1-G633),F633))</f>
        <v/>
      </c>
    </row>
    <row r="634" spans="1:8" x14ac:dyDescent="0.35">
      <c r="A634" s="2">
        <v>633</v>
      </c>
      <c r="B634" s="36"/>
      <c r="C634" s="39"/>
      <c r="D634" s="37"/>
      <c r="E634" s="1" t="str">
        <f>IF(ISBLANK(C634),"",IF(Modélisation!$B$10=3,IF(C634&gt;=Modélisation!$B$19,Modélisation!$A$19,IF(C634&gt;=Modélisation!$B$18,Modélisation!$A$18,Modélisation!$A$17)),IF(Modélisation!$B$10=4,IF(C634&gt;=Modélisation!$B$20,Modélisation!$A$20,IF(C634&gt;=Modélisation!$B$19,Modélisation!$A$19,IF(C634&gt;=Modélisation!$B$18,Modélisation!$A$18,Modélisation!$A$17))),IF(Modélisation!$B$10=5,IF(C634&gt;=Modélisation!$B$21,Modélisation!$A$21,IF(C634&gt;=Modélisation!$B$20,Modélisation!$A$20,IF(C634&gt;=Modélisation!$B$19,Modélisation!$A$19,IF(C634&gt;=Modélisation!$B$18,Modélisation!$A$18,Modélisation!$A$17)))),IF(Modélisation!$B$10=6,IF(C634&gt;=Modélisation!$B$22,Modélisation!$A$22,IF(C634&gt;=Modélisation!$B$21,Modélisation!$A$21,IF(C634&gt;=Modélisation!$B$20,Modélisation!$A$20,IF(C634&gt;=Modélisation!$B$19,Modélisation!$A$19,IF(C634&gt;=Modélisation!$B$18,Modélisation!$A$18,Modélisation!$A$17))))),IF(Modélisation!$B$10=7,IF(C634&gt;=Modélisation!$B$23,Modélisation!$A$23,IF(C634&gt;=Modélisation!$B$22,Modélisation!$A$22,IF(C634&gt;=Modélisation!$B$21,Modélisation!$A$21,IF(C634&gt;=Modélisation!$B$20,Modélisation!$A$20,IF(C634&gt;=Modélisation!$B$19,Modélisation!$A$19,IF(C634&gt;=Modélisation!$B$18,Modélisation!$A$18,Modélisation!$A$17))))))))))))</f>
        <v/>
      </c>
      <c r="F634" s="1" t="str">
        <f>IF(ISBLANK(C634),"",VLOOKUP(E634,Modélisation!$A$17:$H$23,8,FALSE))</f>
        <v/>
      </c>
      <c r="G634" s="4" t="str">
        <f>IF(ISBLANK(C634),"",IF(Modélisation!$B$3="Oui",IF(D634=Liste!$F$2,0%,VLOOKUP(D634,Modélisation!$A$69:$B$86,2,FALSE)),""))</f>
        <v/>
      </c>
      <c r="H634" s="1" t="str">
        <f>IF(ISBLANK(C634),"",IF(Modélisation!$B$3="Oui",F634*(1-G634),F634))</f>
        <v/>
      </c>
    </row>
    <row r="635" spans="1:8" x14ac:dyDescent="0.35">
      <c r="A635" s="2">
        <v>634</v>
      </c>
      <c r="B635" s="36"/>
      <c r="C635" s="39"/>
      <c r="D635" s="37"/>
      <c r="E635" s="1" t="str">
        <f>IF(ISBLANK(C635),"",IF(Modélisation!$B$10=3,IF(C635&gt;=Modélisation!$B$19,Modélisation!$A$19,IF(C635&gt;=Modélisation!$B$18,Modélisation!$A$18,Modélisation!$A$17)),IF(Modélisation!$B$10=4,IF(C635&gt;=Modélisation!$B$20,Modélisation!$A$20,IF(C635&gt;=Modélisation!$B$19,Modélisation!$A$19,IF(C635&gt;=Modélisation!$B$18,Modélisation!$A$18,Modélisation!$A$17))),IF(Modélisation!$B$10=5,IF(C635&gt;=Modélisation!$B$21,Modélisation!$A$21,IF(C635&gt;=Modélisation!$B$20,Modélisation!$A$20,IF(C635&gt;=Modélisation!$B$19,Modélisation!$A$19,IF(C635&gt;=Modélisation!$B$18,Modélisation!$A$18,Modélisation!$A$17)))),IF(Modélisation!$B$10=6,IF(C635&gt;=Modélisation!$B$22,Modélisation!$A$22,IF(C635&gt;=Modélisation!$B$21,Modélisation!$A$21,IF(C635&gt;=Modélisation!$B$20,Modélisation!$A$20,IF(C635&gt;=Modélisation!$B$19,Modélisation!$A$19,IF(C635&gt;=Modélisation!$B$18,Modélisation!$A$18,Modélisation!$A$17))))),IF(Modélisation!$B$10=7,IF(C635&gt;=Modélisation!$B$23,Modélisation!$A$23,IF(C635&gt;=Modélisation!$B$22,Modélisation!$A$22,IF(C635&gt;=Modélisation!$B$21,Modélisation!$A$21,IF(C635&gt;=Modélisation!$B$20,Modélisation!$A$20,IF(C635&gt;=Modélisation!$B$19,Modélisation!$A$19,IF(C635&gt;=Modélisation!$B$18,Modélisation!$A$18,Modélisation!$A$17))))))))))))</f>
        <v/>
      </c>
      <c r="F635" s="1" t="str">
        <f>IF(ISBLANK(C635),"",VLOOKUP(E635,Modélisation!$A$17:$H$23,8,FALSE))</f>
        <v/>
      </c>
      <c r="G635" s="4" t="str">
        <f>IF(ISBLANK(C635),"",IF(Modélisation!$B$3="Oui",IF(D635=Liste!$F$2,0%,VLOOKUP(D635,Modélisation!$A$69:$B$86,2,FALSE)),""))</f>
        <v/>
      </c>
      <c r="H635" s="1" t="str">
        <f>IF(ISBLANK(C635),"",IF(Modélisation!$B$3="Oui",F635*(1-G635),F635))</f>
        <v/>
      </c>
    </row>
    <row r="636" spans="1:8" x14ac:dyDescent="0.35">
      <c r="A636" s="2">
        <v>635</v>
      </c>
      <c r="B636" s="36"/>
      <c r="C636" s="39"/>
      <c r="D636" s="37"/>
      <c r="E636" s="1" t="str">
        <f>IF(ISBLANK(C636),"",IF(Modélisation!$B$10=3,IF(C636&gt;=Modélisation!$B$19,Modélisation!$A$19,IF(C636&gt;=Modélisation!$B$18,Modélisation!$A$18,Modélisation!$A$17)),IF(Modélisation!$B$10=4,IF(C636&gt;=Modélisation!$B$20,Modélisation!$A$20,IF(C636&gt;=Modélisation!$B$19,Modélisation!$A$19,IF(C636&gt;=Modélisation!$B$18,Modélisation!$A$18,Modélisation!$A$17))),IF(Modélisation!$B$10=5,IF(C636&gt;=Modélisation!$B$21,Modélisation!$A$21,IF(C636&gt;=Modélisation!$B$20,Modélisation!$A$20,IF(C636&gt;=Modélisation!$B$19,Modélisation!$A$19,IF(C636&gt;=Modélisation!$B$18,Modélisation!$A$18,Modélisation!$A$17)))),IF(Modélisation!$B$10=6,IF(C636&gt;=Modélisation!$B$22,Modélisation!$A$22,IF(C636&gt;=Modélisation!$B$21,Modélisation!$A$21,IF(C636&gt;=Modélisation!$B$20,Modélisation!$A$20,IF(C636&gt;=Modélisation!$B$19,Modélisation!$A$19,IF(C636&gt;=Modélisation!$B$18,Modélisation!$A$18,Modélisation!$A$17))))),IF(Modélisation!$B$10=7,IF(C636&gt;=Modélisation!$B$23,Modélisation!$A$23,IF(C636&gt;=Modélisation!$B$22,Modélisation!$A$22,IF(C636&gt;=Modélisation!$B$21,Modélisation!$A$21,IF(C636&gt;=Modélisation!$B$20,Modélisation!$A$20,IF(C636&gt;=Modélisation!$B$19,Modélisation!$A$19,IF(C636&gt;=Modélisation!$B$18,Modélisation!$A$18,Modélisation!$A$17))))))))))))</f>
        <v/>
      </c>
      <c r="F636" s="1" t="str">
        <f>IF(ISBLANK(C636),"",VLOOKUP(E636,Modélisation!$A$17:$H$23,8,FALSE))</f>
        <v/>
      </c>
      <c r="G636" s="4" t="str">
        <f>IF(ISBLANK(C636),"",IF(Modélisation!$B$3="Oui",IF(D636=Liste!$F$2,0%,VLOOKUP(D636,Modélisation!$A$69:$B$86,2,FALSE)),""))</f>
        <v/>
      </c>
      <c r="H636" s="1" t="str">
        <f>IF(ISBLANK(C636),"",IF(Modélisation!$B$3="Oui",F636*(1-G636),F636))</f>
        <v/>
      </c>
    </row>
    <row r="637" spans="1:8" x14ac:dyDescent="0.35">
      <c r="A637" s="2">
        <v>636</v>
      </c>
      <c r="B637" s="36"/>
      <c r="C637" s="39"/>
      <c r="D637" s="37"/>
      <c r="E637" s="1" t="str">
        <f>IF(ISBLANK(C637),"",IF(Modélisation!$B$10=3,IF(C637&gt;=Modélisation!$B$19,Modélisation!$A$19,IF(C637&gt;=Modélisation!$B$18,Modélisation!$A$18,Modélisation!$A$17)),IF(Modélisation!$B$10=4,IF(C637&gt;=Modélisation!$B$20,Modélisation!$A$20,IF(C637&gt;=Modélisation!$B$19,Modélisation!$A$19,IF(C637&gt;=Modélisation!$B$18,Modélisation!$A$18,Modélisation!$A$17))),IF(Modélisation!$B$10=5,IF(C637&gt;=Modélisation!$B$21,Modélisation!$A$21,IF(C637&gt;=Modélisation!$B$20,Modélisation!$A$20,IF(C637&gt;=Modélisation!$B$19,Modélisation!$A$19,IF(C637&gt;=Modélisation!$B$18,Modélisation!$A$18,Modélisation!$A$17)))),IF(Modélisation!$B$10=6,IF(C637&gt;=Modélisation!$B$22,Modélisation!$A$22,IF(C637&gt;=Modélisation!$B$21,Modélisation!$A$21,IF(C637&gt;=Modélisation!$B$20,Modélisation!$A$20,IF(C637&gt;=Modélisation!$B$19,Modélisation!$A$19,IF(C637&gt;=Modélisation!$B$18,Modélisation!$A$18,Modélisation!$A$17))))),IF(Modélisation!$B$10=7,IF(C637&gt;=Modélisation!$B$23,Modélisation!$A$23,IF(C637&gt;=Modélisation!$B$22,Modélisation!$A$22,IF(C637&gt;=Modélisation!$B$21,Modélisation!$A$21,IF(C637&gt;=Modélisation!$B$20,Modélisation!$A$20,IF(C637&gt;=Modélisation!$B$19,Modélisation!$A$19,IF(C637&gt;=Modélisation!$B$18,Modélisation!$A$18,Modélisation!$A$17))))))))))))</f>
        <v/>
      </c>
      <c r="F637" s="1" t="str">
        <f>IF(ISBLANK(C637),"",VLOOKUP(E637,Modélisation!$A$17:$H$23,8,FALSE))</f>
        <v/>
      </c>
      <c r="G637" s="4" t="str">
        <f>IF(ISBLANK(C637),"",IF(Modélisation!$B$3="Oui",IF(D637=Liste!$F$2,0%,VLOOKUP(D637,Modélisation!$A$69:$B$86,2,FALSE)),""))</f>
        <v/>
      </c>
      <c r="H637" s="1" t="str">
        <f>IF(ISBLANK(C637),"",IF(Modélisation!$B$3="Oui",F637*(1-G637),F637))</f>
        <v/>
      </c>
    </row>
    <row r="638" spans="1:8" x14ac:dyDescent="0.35">
      <c r="A638" s="2">
        <v>637</v>
      </c>
      <c r="B638" s="36"/>
      <c r="C638" s="39"/>
      <c r="D638" s="37"/>
      <c r="E638" s="1" t="str">
        <f>IF(ISBLANK(C638),"",IF(Modélisation!$B$10=3,IF(C638&gt;=Modélisation!$B$19,Modélisation!$A$19,IF(C638&gt;=Modélisation!$B$18,Modélisation!$A$18,Modélisation!$A$17)),IF(Modélisation!$B$10=4,IF(C638&gt;=Modélisation!$B$20,Modélisation!$A$20,IF(C638&gt;=Modélisation!$B$19,Modélisation!$A$19,IF(C638&gt;=Modélisation!$B$18,Modélisation!$A$18,Modélisation!$A$17))),IF(Modélisation!$B$10=5,IF(C638&gt;=Modélisation!$B$21,Modélisation!$A$21,IF(C638&gt;=Modélisation!$B$20,Modélisation!$A$20,IF(C638&gt;=Modélisation!$B$19,Modélisation!$A$19,IF(C638&gt;=Modélisation!$B$18,Modélisation!$A$18,Modélisation!$A$17)))),IF(Modélisation!$B$10=6,IF(C638&gt;=Modélisation!$B$22,Modélisation!$A$22,IF(C638&gt;=Modélisation!$B$21,Modélisation!$A$21,IF(C638&gt;=Modélisation!$B$20,Modélisation!$A$20,IF(C638&gt;=Modélisation!$B$19,Modélisation!$A$19,IF(C638&gt;=Modélisation!$B$18,Modélisation!$A$18,Modélisation!$A$17))))),IF(Modélisation!$B$10=7,IF(C638&gt;=Modélisation!$B$23,Modélisation!$A$23,IF(C638&gt;=Modélisation!$B$22,Modélisation!$A$22,IF(C638&gt;=Modélisation!$B$21,Modélisation!$A$21,IF(C638&gt;=Modélisation!$B$20,Modélisation!$A$20,IF(C638&gt;=Modélisation!$B$19,Modélisation!$A$19,IF(C638&gt;=Modélisation!$B$18,Modélisation!$A$18,Modélisation!$A$17))))))))))))</f>
        <v/>
      </c>
      <c r="F638" s="1" t="str">
        <f>IF(ISBLANK(C638),"",VLOOKUP(E638,Modélisation!$A$17:$H$23,8,FALSE))</f>
        <v/>
      </c>
      <c r="G638" s="4" t="str">
        <f>IF(ISBLANK(C638),"",IF(Modélisation!$B$3="Oui",IF(D638=Liste!$F$2,0%,VLOOKUP(D638,Modélisation!$A$69:$B$86,2,FALSE)),""))</f>
        <v/>
      </c>
      <c r="H638" s="1" t="str">
        <f>IF(ISBLANK(C638),"",IF(Modélisation!$B$3="Oui",F638*(1-G638),F638))</f>
        <v/>
      </c>
    </row>
    <row r="639" spans="1:8" x14ac:dyDescent="0.35">
      <c r="A639" s="2">
        <v>638</v>
      </c>
      <c r="B639" s="36"/>
      <c r="C639" s="39"/>
      <c r="D639" s="37"/>
      <c r="E639" s="1" t="str">
        <f>IF(ISBLANK(C639),"",IF(Modélisation!$B$10=3,IF(C639&gt;=Modélisation!$B$19,Modélisation!$A$19,IF(C639&gt;=Modélisation!$B$18,Modélisation!$A$18,Modélisation!$A$17)),IF(Modélisation!$B$10=4,IF(C639&gt;=Modélisation!$B$20,Modélisation!$A$20,IF(C639&gt;=Modélisation!$B$19,Modélisation!$A$19,IF(C639&gt;=Modélisation!$B$18,Modélisation!$A$18,Modélisation!$A$17))),IF(Modélisation!$B$10=5,IF(C639&gt;=Modélisation!$B$21,Modélisation!$A$21,IF(C639&gt;=Modélisation!$B$20,Modélisation!$A$20,IF(C639&gt;=Modélisation!$B$19,Modélisation!$A$19,IF(C639&gt;=Modélisation!$B$18,Modélisation!$A$18,Modélisation!$A$17)))),IF(Modélisation!$B$10=6,IF(C639&gt;=Modélisation!$B$22,Modélisation!$A$22,IF(C639&gt;=Modélisation!$B$21,Modélisation!$A$21,IF(C639&gt;=Modélisation!$B$20,Modélisation!$A$20,IF(C639&gt;=Modélisation!$B$19,Modélisation!$A$19,IF(C639&gt;=Modélisation!$B$18,Modélisation!$A$18,Modélisation!$A$17))))),IF(Modélisation!$B$10=7,IF(C639&gt;=Modélisation!$B$23,Modélisation!$A$23,IF(C639&gt;=Modélisation!$B$22,Modélisation!$A$22,IF(C639&gt;=Modélisation!$B$21,Modélisation!$A$21,IF(C639&gt;=Modélisation!$B$20,Modélisation!$A$20,IF(C639&gt;=Modélisation!$B$19,Modélisation!$A$19,IF(C639&gt;=Modélisation!$B$18,Modélisation!$A$18,Modélisation!$A$17))))))))))))</f>
        <v/>
      </c>
      <c r="F639" s="1" t="str">
        <f>IF(ISBLANK(C639),"",VLOOKUP(E639,Modélisation!$A$17:$H$23,8,FALSE))</f>
        <v/>
      </c>
      <c r="G639" s="4" t="str">
        <f>IF(ISBLANK(C639),"",IF(Modélisation!$B$3="Oui",IF(D639=Liste!$F$2,0%,VLOOKUP(D639,Modélisation!$A$69:$B$86,2,FALSE)),""))</f>
        <v/>
      </c>
      <c r="H639" s="1" t="str">
        <f>IF(ISBLANK(C639),"",IF(Modélisation!$B$3="Oui",F639*(1-G639),F639))</f>
        <v/>
      </c>
    </row>
    <row r="640" spans="1:8" x14ac:dyDescent="0.35">
      <c r="A640" s="2">
        <v>639</v>
      </c>
      <c r="B640" s="36"/>
      <c r="C640" s="39"/>
      <c r="D640" s="37"/>
      <c r="E640" s="1" t="str">
        <f>IF(ISBLANK(C640),"",IF(Modélisation!$B$10=3,IF(C640&gt;=Modélisation!$B$19,Modélisation!$A$19,IF(C640&gt;=Modélisation!$B$18,Modélisation!$A$18,Modélisation!$A$17)),IF(Modélisation!$B$10=4,IF(C640&gt;=Modélisation!$B$20,Modélisation!$A$20,IF(C640&gt;=Modélisation!$B$19,Modélisation!$A$19,IF(C640&gt;=Modélisation!$B$18,Modélisation!$A$18,Modélisation!$A$17))),IF(Modélisation!$B$10=5,IF(C640&gt;=Modélisation!$B$21,Modélisation!$A$21,IF(C640&gt;=Modélisation!$B$20,Modélisation!$A$20,IF(C640&gt;=Modélisation!$B$19,Modélisation!$A$19,IF(C640&gt;=Modélisation!$B$18,Modélisation!$A$18,Modélisation!$A$17)))),IF(Modélisation!$B$10=6,IF(C640&gt;=Modélisation!$B$22,Modélisation!$A$22,IF(C640&gt;=Modélisation!$B$21,Modélisation!$A$21,IF(C640&gt;=Modélisation!$B$20,Modélisation!$A$20,IF(C640&gt;=Modélisation!$B$19,Modélisation!$A$19,IF(C640&gt;=Modélisation!$B$18,Modélisation!$A$18,Modélisation!$A$17))))),IF(Modélisation!$B$10=7,IF(C640&gt;=Modélisation!$B$23,Modélisation!$A$23,IF(C640&gt;=Modélisation!$B$22,Modélisation!$A$22,IF(C640&gt;=Modélisation!$B$21,Modélisation!$A$21,IF(C640&gt;=Modélisation!$B$20,Modélisation!$A$20,IF(C640&gt;=Modélisation!$B$19,Modélisation!$A$19,IF(C640&gt;=Modélisation!$B$18,Modélisation!$A$18,Modélisation!$A$17))))))))))))</f>
        <v/>
      </c>
      <c r="F640" s="1" t="str">
        <f>IF(ISBLANK(C640),"",VLOOKUP(E640,Modélisation!$A$17:$H$23,8,FALSE))</f>
        <v/>
      </c>
      <c r="G640" s="4" t="str">
        <f>IF(ISBLANK(C640),"",IF(Modélisation!$B$3="Oui",IF(D640=Liste!$F$2,0%,VLOOKUP(D640,Modélisation!$A$69:$B$86,2,FALSE)),""))</f>
        <v/>
      </c>
      <c r="H640" s="1" t="str">
        <f>IF(ISBLANK(C640),"",IF(Modélisation!$B$3="Oui",F640*(1-G640),F640))</f>
        <v/>
      </c>
    </row>
    <row r="641" spans="1:8" x14ac:dyDescent="0.35">
      <c r="A641" s="2">
        <v>640</v>
      </c>
      <c r="B641" s="36"/>
      <c r="C641" s="39"/>
      <c r="D641" s="37"/>
      <c r="E641" s="1" t="str">
        <f>IF(ISBLANK(C641),"",IF(Modélisation!$B$10=3,IF(C641&gt;=Modélisation!$B$19,Modélisation!$A$19,IF(C641&gt;=Modélisation!$B$18,Modélisation!$A$18,Modélisation!$A$17)),IF(Modélisation!$B$10=4,IF(C641&gt;=Modélisation!$B$20,Modélisation!$A$20,IF(C641&gt;=Modélisation!$B$19,Modélisation!$A$19,IF(C641&gt;=Modélisation!$B$18,Modélisation!$A$18,Modélisation!$A$17))),IF(Modélisation!$B$10=5,IF(C641&gt;=Modélisation!$B$21,Modélisation!$A$21,IF(C641&gt;=Modélisation!$B$20,Modélisation!$A$20,IF(C641&gt;=Modélisation!$B$19,Modélisation!$A$19,IF(C641&gt;=Modélisation!$B$18,Modélisation!$A$18,Modélisation!$A$17)))),IF(Modélisation!$B$10=6,IF(C641&gt;=Modélisation!$B$22,Modélisation!$A$22,IF(C641&gt;=Modélisation!$B$21,Modélisation!$A$21,IF(C641&gt;=Modélisation!$B$20,Modélisation!$A$20,IF(C641&gt;=Modélisation!$B$19,Modélisation!$A$19,IF(C641&gt;=Modélisation!$B$18,Modélisation!$A$18,Modélisation!$A$17))))),IF(Modélisation!$B$10=7,IF(C641&gt;=Modélisation!$B$23,Modélisation!$A$23,IF(C641&gt;=Modélisation!$B$22,Modélisation!$A$22,IF(C641&gt;=Modélisation!$B$21,Modélisation!$A$21,IF(C641&gt;=Modélisation!$B$20,Modélisation!$A$20,IF(C641&gt;=Modélisation!$B$19,Modélisation!$A$19,IF(C641&gt;=Modélisation!$B$18,Modélisation!$A$18,Modélisation!$A$17))))))))))))</f>
        <v/>
      </c>
      <c r="F641" s="1" t="str">
        <f>IF(ISBLANK(C641),"",VLOOKUP(E641,Modélisation!$A$17:$H$23,8,FALSE))</f>
        <v/>
      </c>
      <c r="G641" s="4" t="str">
        <f>IF(ISBLANK(C641),"",IF(Modélisation!$B$3="Oui",IF(D641=Liste!$F$2,0%,VLOOKUP(D641,Modélisation!$A$69:$B$86,2,FALSE)),""))</f>
        <v/>
      </c>
      <c r="H641" s="1" t="str">
        <f>IF(ISBLANK(C641),"",IF(Modélisation!$B$3="Oui",F641*(1-G641),F641))</f>
        <v/>
      </c>
    </row>
    <row r="642" spans="1:8" x14ac:dyDescent="0.35">
      <c r="A642" s="2">
        <v>641</v>
      </c>
      <c r="B642" s="36"/>
      <c r="C642" s="39"/>
      <c r="D642" s="37"/>
      <c r="E642" s="1" t="str">
        <f>IF(ISBLANK(C642),"",IF(Modélisation!$B$10=3,IF(C642&gt;=Modélisation!$B$19,Modélisation!$A$19,IF(C642&gt;=Modélisation!$B$18,Modélisation!$A$18,Modélisation!$A$17)),IF(Modélisation!$B$10=4,IF(C642&gt;=Modélisation!$B$20,Modélisation!$A$20,IF(C642&gt;=Modélisation!$B$19,Modélisation!$A$19,IF(C642&gt;=Modélisation!$B$18,Modélisation!$A$18,Modélisation!$A$17))),IF(Modélisation!$B$10=5,IF(C642&gt;=Modélisation!$B$21,Modélisation!$A$21,IF(C642&gt;=Modélisation!$B$20,Modélisation!$A$20,IF(C642&gt;=Modélisation!$B$19,Modélisation!$A$19,IF(C642&gt;=Modélisation!$B$18,Modélisation!$A$18,Modélisation!$A$17)))),IF(Modélisation!$B$10=6,IF(C642&gt;=Modélisation!$B$22,Modélisation!$A$22,IF(C642&gt;=Modélisation!$B$21,Modélisation!$A$21,IF(C642&gt;=Modélisation!$B$20,Modélisation!$A$20,IF(C642&gt;=Modélisation!$B$19,Modélisation!$A$19,IF(C642&gt;=Modélisation!$B$18,Modélisation!$A$18,Modélisation!$A$17))))),IF(Modélisation!$B$10=7,IF(C642&gt;=Modélisation!$B$23,Modélisation!$A$23,IF(C642&gt;=Modélisation!$B$22,Modélisation!$A$22,IF(C642&gt;=Modélisation!$B$21,Modélisation!$A$21,IF(C642&gt;=Modélisation!$B$20,Modélisation!$A$20,IF(C642&gt;=Modélisation!$B$19,Modélisation!$A$19,IF(C642&gt;=Modélisation!$B$18,Modélisation!$A$18,Modélisation!$A$17))))))))))))</f>
        <v/>
      </c>
      <c r="F642" s="1" t="str">
        <f>IF(ISBLANK(C642),"",VLOOKUP(E642,Modélisation!$A$17:$H$23,8,FALSE))</f>
        <v/>
      </c>
      <c r="G642" s="4" t="str">
        <f>IF(ISBLANK(C642),"",IF(Modélisation!$B$3="Oui",IF(D642=Liste!$F$2,0%,VLOOKUP(D642,Modélisation!$A$69:$B$86,2,FALSE)),""))</f>
        <v/>
      </c>
      <c r="H642" s="1" t="str">
        <f>IF(ISBLANK(C642),"",IF(Modélisation!$B$3="Oui",F642*(1-G642),F642))</f>
        <v/>
      </c>
    </row>
    <row r="643" spans="1:8" x14ac:dyDescent="0.35">
      <c r="A643" s="2">
        <v>642</v>
      </c>
      <c r="B643" s="36"/>
      <c r="C643" s="39"/>
      <c r="D643" s="37"/>
      <c r="E643" s="1" t="str">
        <f>IF(ISBLANK(C643),"",IF(Modélisation!$B$10=3,IF(C643&gt;=Modélisation!$B$19,Modélisation!$A$19,IF(C643&gt;=Modélisation!$B$18,Modélisation!$A$18,Modélisation!$A$17)),IF(Modélisation!$B$10=4,IF(C643&gt;=Modélisation!$B$20,Modélisation!$A$20,IF(C643&gt;=Modélisation!$B$19,Modélisation!$A$19,IF(C643&gt;=Modélisation!$B$18,Modélisation!$A$18,Modélisation!$A$17))),IF(Modélisation!$B$10=5,IF(C643&gt;=Modélisation!$B$21,Modélisation!$A$21,IF(C643&gt;=Modélisation!$B$20,Modélisation!$A$20,IF(C643&gt;=Modélisation!$B$19,Modélisation!$A$19,IF(C643&gt;=Modélisation!$B$18,Modélisation!$A$18,Modélisation!$A$17)))),IF(Modélisation!$B$10=6,IF(C643&gt;=Modélisation!$B$22,Modélisation!$A$22,IF(C643&gt;=Modélisation!$B$21,Modélisation!$A$21,IF(C643&gt;=Modélisation!$B$20,Modélisation!$A$20,IF(C643&gt;=Modélisation!$B$19,Modélisation!$A$19,IF(C643&gt;=Modélisation!$B$18,Modélisation!$A$18,Modélisation!$A$17))))),IF(Modélisation!$B$10=7,IF(C643&gt;=Modélisation!$B$23,Modélisation!$A$23,IF(C643&gt;=Modélisation!$B$22,Modélisation!$A$22,IF(C643&gt;=Modélisation!$B$21,Modélisation!$A$21,IF(C643&gt;=Modélisation!$B$20,Modélisation!$A$20,IF(C643&gt;=Modélisation!$B$19,Modélisation!$A$19,IF(C643&gt;=Modélisation!$B$18,Modélisation!$A$18,Modélisation!$A$17))))))))))))</f>
        <v/>
      </c>
      <c r="F643" s="1" t="str">
        <f>IF(ISBLANK(C643),"",VLOOKUP(E643,Modélisation!$A$17:$H$23,8,FALSE))</f>
        <v/>
      </c>
      <c r="G643" s="4" t="str">
        <f>IF(ISBLANK(C643),"",IF(Modélisation!$B$3="Oui",IF(D643=Liste!$F$2,0%,VLOOKUP(D643,Modélisation!$A$69:$B$86,2,FALSE)),""))</f>
        <v/>
      </c>
      <c r="H643" s="1" t="str">
        <f>IF(ISBLANK(C643),"",IF(Modélisation!$B$3="Oui",F643*(1-G643),F643))</f>
        <v/>
      </c>
    </row>
    <row r="644" spans="1:8" x14ac:dyDescent="0.35">
      <c r="A644" s="2">
        <v>643</v>
      </c>
      <c r="B644" s="36"/>
      <c r="C644" s="39"/>
      <c r="D644" s="37"/>
      <c r="E644" s="1" t="str">
        <f>IF(ISBLANK(C644),"",IF(Modélisation!$B$10=3,IF(C644&gt;=Modélisation!$B$19,Modélisation!$A$19,IF(C644&gt;=Modélisation!$B$18,Modélisation!$A$18,Modélisation!$A$17)),IF(Modélisation!$B$10=4,IF(C644&gt;=Modélisation!$B$20,Modélisation!$A$20,IF(C644&gt;=Modélisation!$B$19,Modélisation!$A$19,IF(C644&gt;=Modélisation!$B$18,Modélisation!$A$18,Modélisation!$A$17))),IF(Modélisation!$B$10=5,IF(C644&gt;=Modélisation!$B$21,Modélisation!$A$21,IF(C644&gt;=Modélisation!$B$20,Modélisation!$A$20,IF(C644&gt;=Modélisation!$B$19,Modélisation!$A$19,IF(C644&gt;=Modélisation!$B$18,Modélisation!$A$18,Modélisation!$A$17)))),IF(Modélisation!$B$10=6,IF(C644&gt;=Modélisation!$B$22,Modélisation!$A$22,IF(C644&gt;=Modélisation!$B$21,Modélisation!$A$21,IF(C644&gt;=Modélisation!$B$20,Modélisation!$A$20,IF(C644&gt;=Modélisation!$B$19,Modélisation!$A$19,IF(C644&gt;=Modélisation!$B$18,Modélisation!$A$18,Modélisation!$A$17))))),IF(Modélisation!$B$10=7,IF(C644&gt;=Modélisation!$B$23,Modélisation!$A$23,IF(C644&gt;=Modélisation!$B$22,Modélisation!$A$22,IF(C644&gt;=Modélisation!$B$21,Modélisation!$A$21,IF(C644&gt;=Modélisation!$B$20,Modélisation!$A$20,IF(C644&gt;=Modélisation!$B$19,Modélisation!$A$19,IF(C644&gt;=Modélisation!$B$18,Modélisation!$A$18,Modélisation!$A$17))))))))))))</f>
        <v/>
      </c>
      <c r="F644" s="1" t="str">
        <f>IF(ISBLANK(C644),"",VLOOKUP(E644,Modélisation!$A$17:$H$23,8,FALSE))</f>
        <v/>
      </c>
      <c r="G644" s="4" t="str">
        <f>IF(ISBLANK(C644),"",IF(Modélisation!$B$3="Oui",IF(D644=Liste!$F$2,0%,VLOOKUP(D644,Modélisation!$A$69:$B$86,2,FALSE)),""))</f>
        <v/>
      </c>
      <c r="H644" s="1" t="str">
        <f>IF(ISBLANK(C644),"",IF(Modélisation!$B$3="Oui",F644*(1-G644),F644))</f>
        <v/>
      </c>
    </row>
    <row r="645" spans="1:8" x14ac:dyDescent="0.35">
      <c r="A645" s="2">
        <v>644</v>
      </c>
      <c r="B645" s="36"/>
      <c r="C645" s="39"/>
      <c r="D645" s="37"/>
      <c r="E645" s="1" t="str">
        <f>IF(ISBLANK(C645),"",IF(Modélisation!$B$10=3,IF(C645&gt;=Modélisation!$B$19,Modélisation!$A$19,IF(C645&gt;=Modélisation!$B$18,Modélisation!$A$18,Modélisation!$A$17)),IF(Modélisation!$B$10=4,IF(C645&gt;=Modélisation!$B$20,Modélisation!$A$20,IF(C645&gt;=Modélisation!$B$19,Modélisation!$A$19,IF(C645&gt;=Modélisation!$B$18,Modélisation!$A$18,Modélisation!$A$17))),IF(Modélisation!$B$10=5,IF(C645&gt;=Modélisation!$B$21,Modélisation!$A$21,IF(C645&gt;=Modélisation!$B$20,Modélisation!$A$20,IF(C645&gt;=Modélisation!$B$19,Modélisation!$A$19,IF(C645&gt;=Modélisation!$B$18,Modélisation!$A$18,Modélisation!$A$17)))),IF(Modélisation!$B$10=6,IF(C645&gt;=Modélisation!$B$22,Modélisation!$A$22,IF(C645&gt;=Modélisation!$B$21,Modélisation!$A$21,IF(C645&gt;=Modélisation!$B$20,Modélisation!$A$20,IF(C645&gt;=Modélisation!$B$19,Modélisation!$A$19,IF(C645&gt;=Modélisation!$B$18,Modélisation!$A$18,Modélisation!$A$17))))),IF(Modélisation!$B$10=7,IF(C645&gt;=Modélisation!$B$23,Modélisation!$A$23,IF(C645&gt;=Modélisation!$B$22,Modélisation!$A$22,IF(C645&gt;=Modélisation!$B$21,Modélisation!$A$21,IF(C645&gt;=Modélisation!$B$20,Modélisation!$A$20,IF(C645&gt;=Modélisation!$B$19,Modélisation!$A$19,IF(C645&gt;=Modélisation!$B$18,Modélisation!$A$18,Modélisation!$A$17))))))))))))</f>
        <v/>
      </c>
      <c r="F645" s="1" t="str">
        <f>IF(ISBLANK(C645),"",VLOOKUP(E645,Modélisation!$A$17:$H$23,8,FALSE))</f>
        <v/>
      </c>
      <c r="G645" s="4" t="str">
        <f>IF(ISBLANK(C645),"",IF(Modélisation!$B$3="Oui",IF(D645=Liste!$F$2,0%,VLOOKUP(D645,Modélisation!$A$69:$B$86,2,FALSE)),""))</f>
        <v/>
      </c>
      <c r="H645" s="1" t="str">
        <f>IF(ISBLANK(C645),"",IF(Modélisation!$B$3="Oui",F645*(1-G645),F645))</f>
        <v/>
      </c>
    </row>
    <row r="646" spans="1:8" x14ac:dyDescent="0.35">
      <c r="A646" s="2">
        <v>645</v>
      </c>
      <c r="B646" s="36"/>
      <c r="C646" s="39"/>
      <c r="D646" s="37"/>
      <c r="E646" s="1" t="str">
        <f>IF(ISBLANK(C646),"",IF(Modélisation!$B$10=3,IF(C646&gt;=Modélisation!$B$19,Modélisation!$A$19,IF(C646&gt;=Modélisation!$B$18,Modélisation!$A$18,Modélisation!$A$17)),IF(Modélisation!$B$10=4,IF(C646&gt;=Modélisation!$B$20,Modélisation!$A$20,IF(C646&gt;=Modélisation!$B$19,Modélisation!$A$19,IF(C646&gt;=Modélisation!$B$18,Modélisation!$A$18,Modélisation!$A$17))),IF(Modélisation!$B$10=5,IF(C646&gt;=Modélisation!$B$21,Modélisation!$A$21,IF(C646&gt;=Modélisation!$B$20,Modélisation!$A$20,IF(C646&gt;=Modélisation!$B$19,Modélisation!$A$19,IF(C646&gt;=Modélisation!$B$18,Modélisation!$A$18,Modélisation!$A$17)))),IF(Modélisation!$B$10=6,IF(C646&gt;=Modélisation!$B$22,Modélisation!$A$22,IF(C646&gt;=Modélisation!$B$21,Modélisation!$A$21,IF(C646&gt;=Modélisation!$B$20,Modélisation!$A$20,IF(C646&gt;=Modélisation!$B$19,Modélisation!$A$19,IF(C646&gt;=Modélisation!$B$18,Modélisation!$A$18,Modélisation!$A$17))))),IF(Modélisation!$B$10=7,IF(C646&gt;=Modélisation!$B$23,Modélisation!$A$23,IF(C646&gt;=Modélisation!$B$22,Modélisation!$A$22,IF(C646&gt;=Modélisation!$B$21,Modélisation!$A$21,IF(C646&gt;=Modélisation!$B$20,Modélisation!$A$20,IF(C646&gt;=Modélisation!$B$19,Modélisation!$A$19,IF(C646&gt;=Modélisation!$B$18,Modélisation!$A$18,Modélisation!$A$17))))))))))))</f>
        <v/>
      </c>
      <c r="F646" s="1" t="str">
        <f>IF(ISBLANK(C646),"",VLOOKUP(E646,Modélisation!$A$17:$H$23,8,FALSE))</f>
        <v/>
      </c>
      <c r="G646" s="4" t="str">
        <f>IF(ISBLANK(C646),"",IF(Modélisation!$B$3="Oui",IF(D646=Liste!$F$2,0%,VLOOKUP(D646,Modélisation!$A$69:$B$86,2,FALSE)),""))</f>
        <v/>
      </c>
      <c r="H646" s="1" t="str">
        <f>IF(ISBLANK(C646),"",IF(Modélisation!$B$3="Oui",F646*(1-G646),F646))</f>
        <v/>
      </c>
    </row>
    <row r="647" spans="1:8" x14ac:dyDescent="0.35">
      <c r="A647" s="2">
        <v>646</v>
      </c>
      <c r="B647" s="36"/>
      <c r="C647" s="39"/>
      <c r="D647" s="37"/>
      <c r="E647" s="1" t="str">
        <f>IF(ISBLANK(C647),"",IF(Modélisation!$B$10=3,IF(C647&gt;=Modélisation!$B$19,Modélisation!$A$19,IF(C647&gt;=Modélisation!$B$18,Modélisation!$A$18,Modélisation!$A$17)),IF(Modélisation!$B$10=4,IF(C647&gt;=Modélisation!$B$20,Modélisation!$A$20,IF(C647&gt;=Modélisation!$B$19,Modélisation!$A$19,IF(C647&gt;=Modélisation!$B$18,Modélisation!$A$18,Modélisation!$A$17))),IF(Modélisation!$B$10=5,IF(C647&gt;=Modélisation!$B$21,Modélisation!$A$21,IF(C647&gt;=Modélisation!$B$20,Modélisation!$A$20,IF(C647&gt;=Modélisation!$B$19,Modélisation!$A$19,IF(C647&gt;=Modélisation!$B$18,Modélisation!$A$18,Modélisation!$A$17)))),IF(Modélisation!$B$10=6,IF(C647&gt;=Modélisation!$B$22,Modélisation!$A$22,IF(C647&gt;=Modélisation!$B$21,Modélisation!$A$21,IF(C647&gt;=Modélisation!$B$20,Modélisation!$A$20,IF(C647&gt;=Modélisation!$B$19,Modélisation!$A$19,IF(C647&gt;=Modélisation!$B$18,Modélisation!$A$18,Modélisation!$A$17))))),IF(Modélisation!$B$10=7,IF(C647&gt;=Modélisation!$B$23,Modélisation!$A$23,IF(C647&gt;=Modélisation!$B$22,Modélisation!$A$22,IF(C647&gt;=Modélisation!$B$21,Modélisation!$A$21,IF(C647&gt;=Modélisation!$B$20,Modélisation!$A$20,IF(C647&gt;=Modélisation!$B$19,Modélisation!$A$19,IF(C647&gt;=Modélisation!$B$18,Modélisation!$A$18,Modélisation!$A$17))))))))))))</f>
        <v/>
      </c>
      <c r="F647" s="1" t="str">
        <f>IF(ISBLANK(C647),"",VLOOKUP(E647,Modélisation!$A$17:$H$23,8,FALSE))</f>
        <v/>
      </c>
      <c r="G647" s="4" t="str">
        <f>IF(ISBLANK(C647),"",IF(Modélisation!$B$3="Oui",IF(D647=Liste!$F$2,0%,VLOOKUP(D647,Modélisation!$A$69:$B$86,2,FALSE)),""))</f>
        <v/>
      </c>
      <c r="H647" s="1" t="str">
        <f>IF(ISBLANK(C647),"",IF(Modélisation!$B$3="Oui",F647*(1-G647),F647))</f>
        <v/>
      </c>
    </row>
    <row r="648" spans="1:8" x14ac:dyDescent="0.35">
      <c r="A648" s="2">
        <v>647</v>
      </c>
      <c r="B648" s="36"/>
      <c r="C648" s="39"/>
      <c r="D648" s="37"/>
      <c r="E648" s="1" t="str">
        <f>IF(ISBLANK(C648),"",IF(Modélisation!$B$10=3,IF(C648&gt;=Modélisation!$B$19,Modélisation!$A$19,IF(C648&gt;=Modélisation!$B$18,Modélisation!$A$18,Modélisation!$A$17)),IF(Modélisation!$B$10=4,IF(C648&gt;=Modélisation!$B$20,Modélisation!$A$20,IF(C648&gt;=Modélisation!$B$19,Modélisation!$A$19,IF(C648&gt;=Modélisation!$B$18,Modélisation!$A$18,Modélisation!$A$17))),IF(Modélisation!$B$10=5,IF(C648&gt;=Modélisation!$B$21,Modélisation!$A$21,IF(C648&gt;=Modélisation!$B$20,Modélisation!$A$20,IF(C648&gt;=Modélisation!$B$19,Modélisation!$A$19,IF(C648&gt;=Modélisation!$B$18,Modélisation!$A$18,Modélisation!$A$17)))),IF(Modélisation!$B$10=6,IF(C648&gt;=Modélisation!$B$22,Modélisation!$A$22,IF(C648&gt;=Modélisation!$B$21,Modélisation!$A$21,IF(C648&gt;=Modélisation!$B$20,Modélisation!$A$20,IF(C648&gt;=Modélisation!$B$19,Modélisation!$A$19,IF(C648&gt;=Modélisation!$B$18,Modélisation!$A$18,Modélisation!$A$17))))),IF(Modélisation!$B$10=7,IF(C648&gt;=Modélisation!$B$23,Modélisation!$A$23,IF(C648&gt;=Modélisation!$B$22,Modélisation!$A$22,IF(C648&gt;=Modélisation!$B$21,Modélisation!$A$21,IF(C648&gt;=Modélisation!$B$20,Modélisation!$A$20,IF(C648&gt;=Modélisation!$B$19,Modélisation!$A$19,IF(C648&gt;=Modélisation!$B$18,Modélisation!$A$18,Modélisation!$A$17))))))))))))</f>
        <v/>
      </c>
      <c r="F648" s="1" t="str">
        <f>IF(ISBLANK(C648),"",VLOOKUP(E648,Modélisation!$A$17:$H$23,8,FALSE))</f>
        <v/>
      </c>
      <c r="G648" s="4" t="str">
        <f>IF(ISBLANK(C648),"",IF(Modélisation!$B$3="Oui",IF(D648=Liste!$F$2,0%,VLOOKUP(D648,Modélisation!$A$69:$B$86,2,FALSE)),""))</f>
        <v/>
      </c>
      <c r="H648" s="1" t="str">
        <f>IF(ISBLANK(C648),"",IF(Modélisation!$B$3="Oui",F648*(1-G648),F648))</f>
        <v/>
      </c>
    </row>
    <row r="649" spans="1:8" x14ac:dyDescent="0.35">
      <c r="A649" s="2">
        <v>648</v>
      </c>
      <c r="B649" s="36"/>
      <c r="C649" s="39"/>
      <c r="D649" s="37"/>
      <c r="E649" s="1" t="str">
        <f>IF(ISBLANK(C649),"",IF(Modélisation!$B$10=3,IF(C649&gt;=Modélisation!$B$19,Modélisation!$A$19,IF(C649&gt;=Modélisation!$B$18,Modélisation!$A$18,Modélisation!$A$17)),IF(Modélisation!$B$10=4,IF(C649&gt;=Modélisation!$B$20,Modélisation!$A$20,IF(C649&gt;=Modélisation!$B$19,Modélisation!$A$19,IF(C649&gt;=Modélisation!$B$18,Modélisation!$A$18,Modélisation!$A$17))),IF(Modélisation!$B$10=5,IF(C649&gt;=Modélisation!$B$21,Modélisation!$A$21,IF(C649&gt;=Modélisation!$B$20,Modélisation!$A$20,IF(C649&gt;=Modélisation!$B$19,Modélisation!$A$19,IF(C649&gt;=Modélisation!$B$18,Modélisation!$A$18,Modélisation!$A$17)))),IF(Modélisation!$B$10=6,IF(C649&gt;=Modélisation!$B$22,Modélisation!$A$22,IF(C649&gt;=Modélisation!$B$21,Modélisation!$A$21,IF(C649&gt;=Modélisation!$B$20,Modélisation!$A$20,IF(C649&gt;=Modélisation!$B$19,Modélisation!$A$19,IF(C649&gt;=Modélisation!$B$18,Modélisation!$A$18,Modélisation!$A$17))))),IF(Modélisation!$B$10=7,IF(C649&gt;=Modélisation!$B$23,Modélisation!$A$23,IF(C649&gt;=Modélisation!$B$22,Modélisation!$A$22,IF(C649&gt;=Modélisation!$B$21,Modélisation!$A$21,IF(C649&gt;=Modélisation!$B$20,Modélisation!$A$20,IF(C649&gt;=Modélisation!$B$19,Modélisation!$A$19,IF(C649&gt;=Modélisation!$B$18,Modélisation!$A$18,Modélisation!$A$17))))))))))))</f>
        <v/>
      </c>
      <c r="F649" s="1" t="str">
        <f>IF(ISBLANK(C649),"",VLOOKUP(E649,Modélisation!$A$17:$H$23,8,FALSE))</f>
        <v/>
      </c>
      <c r="G649" s="4" t="str">
        <f>IF(ISBLANK(C649),"",IF(Modélisation!$B$3="Oui",IF(D649=Liste!$F$2,0%,VLOOKUP(D649,Modélisation!$A$69:$B$86,2,FALSE)),""))</f>
        <v/>
      </c>
      <c r="H649" s="1" t="str">
        <f>IF(ISBLANK(C649),"",IF(Modélisation!$B$3="Oui",F649*(1-G649),F649))</f>
        <v/>
      </c>
    </row>
    <row r="650" spans="1:8" x14ac:dyDescent="0.35">
      <c r="A650" s="2">
        <v>649</v>
      </c>
      <c r="B650" s="36"/>
      <c r="C650" s="39"/>
      <c r="D650" s="37"/>
      <c r="E650" s="1" t="str">
        <f>IF(ISBLANK(C650),"",IF(Modélisation!$B$10=3,IF(C650&gt;=Modélisation!$B$19,Modélisation!$A$19,IF(C650&gt;=Modélisation!$B$18,Modélisation!$A$18,Modélisation!$A$17)),IF(Modélisation!$B$10=4,IF(C650&gt;=Modélisation!$B$20,Modélisation!$A$20,IF(C650&gt;=Modélisation!$B$19,Modélisation!$A$19,IF(C650&gt;=Modélisation!$B$18,Modélisation!$A$18,Modélisation!$A$17))),IF(Modélisation!$B$10=5,IF(C650&gt;=Modélisation!$B$21,Modélisation!$A$21,IF(C650&gt;=Modélisation!$B$20,Modélisation!$A$20,IF(C650&gt;=Modélisation!$B$19,Modélisation!$A$19,IF(C650&gt;=Modélisation!$B$18,Modélisation!$A$18,Modélisation!$A$17)))),IF(Modélisation!$B$10=6,IF(C650&gt;=Modélisation!$B$22,Modélisation!$A$22,IF(C650&gt;=Modélisation!$B$21,Modélisation!$A$21,IF(C650&gt;=Modélisation!$B$20,Modélisation!$A$20,IF(C650&gt;=Modélisation!$B$19,Modélisation!$A$19,IF(C650&gt;=Modélisation!$B$18,Modélisation!$A$18,Modélisation!$A$17))))),IF(Modélisation!$B$10=7,IF(C650&gt;=Modélisation!$B$23,Modélisation!$A$23,IF(C650&gt;=Modélisation!$B$22,Modélisation!$A$22,IF(C650&gt;=Modélisation!$B$21,Modélisation!$A$21,IF(C650&gt;=Modélisation!$B$20,Modélisation!$A$20,IF(C650&gt;=Modélisation!$B$19,Modélisation!$A$19,IF(C650&gt;=Modélisation!$B$18,Modélisation!$A$18,Modélisation!$A$17))))))))))))</f>
        <v/>
      </c>
      <c r="F650" s="1" t="str">
        <f>IF(ISBLANK(C650),"",VLOOKUP(E650,Modélisation!$A$17:$H$23,8,FALSE))</f>
        <v/>
      </c>
      <c r="G650" s="4" t="str">
        <f>IF(ISBLANK(C650),"",IF(Modélisation!$B$3="Oui",IF(D650=Liste!$F$2,0%,VLOOKUP(D650,Modélisation!$A$69:$B$86,2,FALSE)),""))</f>
        <v/>
      </c>
      <c r="H650" s="1" t="str">
        <f>IF(ISBLANK(C650),"",IF(Modélisation!$B$3="Oui",F650*(1-G650),F650))</f>
        <v/>
      </c>
    </row>
    <row r="651" spans="1:8" x14ac:dyDescent="0.35">
      <c r="A651" s="2">
        <v>650</v>
      </c>
      <c r="B651" s="36"/>
      <c r="C651" s="39"/>
      <c r="D651" s="37"/>
      <c r="E651" s="1" t="str">
        <f>IF(ISBLANK(C651),"",IF(Modélisation!$B$10=3,IF(C651&gt;=Modélisation!$B$19,Modélisation!$A$19,IF(C651&gt;=Modélisation!$B$18,Modélisation!$A$18,Modélisation!$A$17)),IF(Modélisation!$B$10=4,IF(C651&gt;=Modélisation!$B$20,Modélisation!$A$20,IF(C651&gt;=Modélisation!$B$19,Modélisation!$A$19,IF(C651&gt;=Modélisation!$B$18,Modélisation!$A$18,Modélisation!$A$17))),IF(Modélisation!$B$10=5,IF(C651&gt;=Modélisation!$B$21,Modélisation!$A$21,IF(C651&gt;=Modélisation!$B$20,Modélisation!$A$20,IF(C651&gt;=Modélisation!$B$19,Modélisation!$A$19,IF(C651&gt;=Modélisation!$B$18,Modélisation!$A$18,Modélisation!$A$17)))),IF(Modélisation!$B$10=6,IF(C651&gt;=Modélisation!$B$22,Modélisation!$A$22,IF(C651&gt;=Modélisation!$B$21,Modélisation!$A$21,IF(C651&gt;=Modélisation!$B$20,Modélisation!$A$20,IF(C651&gt;=Modélisation!$B$19,Modélisation!$A$19,IF(C651&gt;=Modélisation!$B$18,Modélisation!$A$18,Modélisation!$A$17))))),IF(Modélisation!$B$10=7,IF(C651&gt;=Modélisation!$B$23,Modélisation!$A$23,IF(C651&gt;=Modélisation!$B$22,Modélisation!$A$22,IF(C651&gt;=Modélisation!$B$21,Modélisation!$A$21,IF(C651&gt;=Modélisation!$B$20,Modélisation!$A$20,IF(C651&gt;=Modélisation!$B$19,Modélisation!$A$19,IF(C651&gt;=Modélisation!$B$18,Modélisation!$A$18,Modélisation!$A$17))))))))))))</f>
        <v/>
      </c>
      <c r="F651" s="1" t="str">
        <f>IF(ISBLANK(C651),"",VLOOKUP(E651,Modélisation!$A$17:$H$23,8,FALSE))</f>
        <v/>
      </c>
      <c r="G651" s="4" t="str">
        <f>IF(ISBLANK(C651),"",IF(Modélisation!$B$3="Oui",IF(D651=Liste!$F$2,0%,VLOOKUP(D651,Modélisation!$A$69:$B$86,2,FALSE)),""))</f>
        <v/>
      </c>
      <c r="H651" s="1" t="str">
        <f>IF(ISBLANK(C651),"",IF(Modélisation!$B$3="Oui",F651*(1-G651),F651))</f>
        <v/>
      </c>
    </row>
    <row r="652" spans="1:8" x14ac:dyDescent="0.35">
      <c r="A652" s="2">
        <v>651</v>
      </c>
      <c r="B652" s="36"/>
      <c r="C652" s="39"/>
      <c r="D652" s="37"/>
      <c r="E652" s="1" t="str">
        <f>IF(ISBLANK(C652),"",IF(Modélisation!$B$10=3,IF(C652&gt;=Modélisation!$B$19,Modélisation!$A$19,IF(C652&gt;=Modélisation!$B$18,Modélisation!$A$18,Modélisation!$A$17)),IF(Modélisation!$B$10=4,IF(C652&gt;=Modélisation!$B$20,Modélisation!$A$20,IF(C652&gt;=Modélisation!$B$19,Modélisation!$A$19,IF(C652&gt;=Modélisation!$B$18,Modélisation!$A$18,Modélisation!$A$17))),IF(Modélisation!$B$10=5,IF(C652&gt;=Modélisation!$B$21,Modélisation!$A$21,IF(C652&gt;=Modélisation!$B$20,Modélisation!$A$20,IF(C652&gt;=Modélisation!$B$19,Modélisation!$A$19,IF(C652&gt;=Modélisation!$B$18,Modélisation!$A$18,Modélisation!$A$17)))),IF(Modélisation!$B$10=6,IF(C652&gt;=Modélisation!$B$22,Modélisation!$A$22,IF(C652&gt;=Modélisation!$B$21,Modélisation!$A$21,IF(C652&gt;=Modélisation!$B$20,Modélisation!$A$20,IF(C652&gt;=Modélisation!$B$19,Modélisation!$A$19,IF(C652&gt;=Modélisation!$B$18,Modélisation!$A$18,Modélisation!$A$17))))),IF(Modélisation!$B$10=7,IF(C652&gt;=Modélisation!$B$23,Modélisation!$A$23,IF(C652&gt;=Modélisation!$B$22,Modélisation!$A$22,IF(C652&gt;=Modélisation!$B$21,Modélisation!$A$21,IF(C652&gt;=Modélisation!$B$20,Modélisation!$A$20,IF(C652&gt;=Modélisation!$B$19,Modélisation!$A$19,IF(C652&gt;=Modélisation!$B$18,Modélisation!$A$18,Modélisation!$A$17))))))))))))</f>
        <v/>
      </c>
      <c r="F652" s="1" t="str">
        <f>IF(ISBLANK(C652),"",VLOOKUP(E652,Modélisation!$A$17:$H$23,8,FALSE))</f>
        <v/>
      </c>
      <c r="G652" s="4" t="str">
        <f>IF(ISBLANK(C652),"",IF(Modélisation!$B$3="Oui",IF(D652=Liste!$F$2,0%,VLOOKUP(D652,Modélisation!$A$69:$B$86,2,FALSE)),""))</f>
        <v/>
      </c>
      <c r="H652" s="1" t="str">
        <f>IF(ISBLANK(C652),"",IF(Modélisation!$B$3="Oui",F652*(1-G652),F652))</f>
        <v/>
      </c>
    </row>
    <row r="653" spans="1:8" x14ac:dyDescent="0.35">
      <c r="A653" s="2">
        <v>652</v>
      </c>
      <c r="B653" s="36"/>
      <c r="C653" s="39"/>
      <c r="D653" s="37"/>
      <c r="E653" s="1" t="str">
        <f>IF(ISBLANK(C653),"",IF(Modélisation!$B$10=3,IF(C653&gt;=Modélisation!$B$19,Modélisation!$A$19,IF(C653&gt;=Modélisation!$B$18,Modélisation!$A$18,Modélisation!$A$17)),IF(Modélisation!$B$10=4,IF(C653&gt;=Modélisation!$B$20,Modélisation!$A$20,IF(C653&gt;=Modélisation!$B$19,Modélisation!$A$19,IF(C653&gt;=Modélisation!$B$18,Modélisation!$A$18,Modélisation!$A$17))),IF(Modélisation!$B$10=5,IF(C653&gt;=Modélisation!$B$21,Modélisation!$A$21,IF(C653&gt;=Modélisation!$B$20,Modélisation!$A$20,IF(C653&gt;=Modélisation!$B$19,Modélisation!$A$19,IF(C653&gt;=Modélisation!$B$18,Modélisation!$A$18,Modélisation!$A$17)))),IF(Modélisation!$B$10=6,IF(C653&gt;=Modélisation!$B$22,Modélisation!$A$22,IF(C653&gt;=Modélisation!$B$21,Modélisation!$A$21,IF(C653&gt;=Modélisation!$B$20,Modélisation!$A$20,IF(C653&gt;=Modélisation!$B$19,Modélisation!$A$19,IF(C653&gt;=Modélisation!$B$18,Modélisation!$A$18,Modélisation!$A$17))))),IF(Modélisation!$B$10=7,IF(C653&gt;=Modélisation!$B$23,Modélisation!$A$23,IF(C653&gt;=Modélisation!$B$22,Modélisation!$A$22,IF(C653&gt;=Modélisation!$B$21,Modélisation!$A$21,IF(C653&gt;=Modélisation!$B$20,Modélisation!$A$20,IF(C653&gt;=Modélisation!$B$19,Modélisation!$A$19,IF(C653&gt;=Modélisation!$B$18,Modélisation!$A$18,Modélisation!$A$17))))))))))))</f>
        <v/>
      </c>
      <c r="F653" s="1" t="str">
        <f>IF(ISBLANK(C653),"",VLOOKUP(E653,Modélisation!$A$17:$H$23,8,FALSE))</f>
        <v/>
      </c>
      <c r="G653" s="4" t="str">
        <f>IF(ISBLANK(C653),"",IF(Modélisation!$B$3="Oui",IF(D653=Liste!$F$2,0%,VLOOKUP(D653,Modélisation!$A$69:$B$86,2,FALSE)),""))</f>
        <v/>
      </c>
      <c r="H653" s="1" t="str">
        <f>IF(ISBLANK(C653),"",IF(Modélisation!$B$3="Oui",F653*(1-G653),F653))</f>
        <v/>
      </c>
    </row>
    <row r="654" spans="1:8" x14ac:dyDescent="0.35">
      <c r="A654" s="2">
        <v>653</v>
      </c>
      <c r="B654" s="36"/>
      <c r="C654" s="39"/>
      <c r="D654" s="37"/>
      <c r="E654" s="1" t="str">
        <f>IF(ISBLANK(C654),"",IF(Modélisation!$B$10=3,IF(C654&gt;=Modélisation!$B$19,Modélisation!$A$19,IF(C654&gt;=Modélisation!$B$18,Modélisation!$A$18,Modélisation!$A$17)),IF(Modélisation!$B$10=4,IF(C654&gt;=Modélisation!$B$20,Modélisation!$A$20,IF(C654&gt;=Modélisation!$B$19,Modélisation!$A$19,IF(C654&gt;=Modélisation!$B$18,Modélisation!$A$18,Modélisation!$A$17))),IF(Modélisation!$B$10=5,IF(C654&gt;=Modélisation!$B$21,Modélisation!$A$21,IF(C654&gt;=Modélisation!$B$20,Modélisation!$A$20,IF(C654&gt;=Modélisation!$B$19,Modélisation!$A$19,IF(C654&gt;=Modélisation!$B$18,Modélisation!$A$18,Modélisation!$A$17)))),IF(Modélisation!$B$10=6,IF(C654&gt;=Modélisation!$B$22,Modélisation!$A$22,IF(C654&gt;=Modélisation!$B$21,Modélisation!$A$21,IF(C654&gt;=Modélisation!$B$20,Modélisation!$A$20,IF(C654&gt;=Modélisation!$B$19,Modélisation!$A$19,IF(C654&gt;=Modélisation!$B$18,Modélisation!$A$18,Modélisation!$A$17))))),IF(Modélisation!$B$10=7,IF(C654&gt;=Modélisation!$B$23,Modélisation!$A$23,IF(C654&gt;=Modélisation!$B$22,Modélisation!$A$22,IF(C654&gt;=Modélisation!$B$21,Modélisation!$A$21,IF(C654&gt;=Modélisation!$B$20,Modélisation!$A$20,IF(C654&gt;=Modélisation!$B$19,Modélisation!$A$19,IF(C654&gt;=Modélisation!$B$18,Modélisation!$A$18,Modélisation!$A$17))))))))))))</f>
        <v/>
      </c>
      <c r="F654" s="1" t="str">
        <f>IF(ISBLANK(C654),"",VLOOKUP(E654,Modélisation!$A$17:$H$23,8,FALSE))</f>
        <v/>
      </c>
      <c r="G654" s="4" t="str">
        <f>IF(ISBLANK(C654),"",IF(Modélisation!$B$3="Oui",IF(D654=Liste!$F$2,0%,VLOOKUP(D654,Modélisation!$A$69:$B$86,2,FALSE)),""))</f>
        <v/>
      </c>
      <c r="H654" s="1" t="str">
        <f>IF(ISBLANK(C654),"",IF(Modélisation!$B$3="Oui",F654*(1-G654),F654))</f>
        <v/>
      </c>
    </row>
    <row r="655" spans="1:8" x14ac:dyDescent="0.35">
      <c r="A655" s="2">
        <v>654</v>
      </c>
      <c r="B655" s="36"/>
      <c r="C655" s="39"/>
      <c r="D655" s="37"/>
      <c r="E655" s="1" t="str">
        <f>IF(ISBLANK(C655),"",IF(Modélisation!$B$10=3,IF(C655&gt;=Modélisation!$B$19,Modélisation!$A$19,IF(C655&gt;=Modélisation!$B$18,Modélisation!$A$18,Modélisation!$A$17)),IF(Modélisation!$B$10=4,IF(C655&gt;=Modélisation!$B$20,Modélisation!$A$20,IF(C655&gt;=Modélisation!$B$19,Modélisation!$A$19,IF(C655&gt;=Modélisation!$B$18,Modélisation!$A$18,Modélisation!$A$17))),IF(Modélisation!$B$10=5,IF(C655&gt;=Modélisation!$B$21,Modélisation!$A$21,IF(C655&gt;=Modélisation!$B$20,Modélisation!$A$20,IF(C655&gt;=Modélisation!$B$19,Modélisation!$A$19,IF(C655&gt;=Modélisation!$B$18,Modélisation!$A$18,Modélisation!$A$17)))),IF(Modélisation!$B$10=6,IF(C655&gt;=Modélisation!$B$22,Modélisation!$A$22,IF(C655&gt;=Modélisation!$B$21,Modélisation!$A$21,IF(C655&gt;=Modélisation!$B$20,Modélisation!$A$20,IF(C655&gt;=Modélisation!$B$19,Modélisation!$A$19,IF(C655&gt;=Modélisation!$B$18,Modélisation!$A$18,Modélisation!$A$17))))),IF(Modélisation!$B$10=7,IF(C655&gt;=Modélisation!$B$23,Modélisation!$A$23,IF(C655&gt;=Modélisation!$B$22,Modélisation!$A$22,IF(C655&gt;=Modélisation!$B$21,Modélisation!$A$21,IF(C655&gt;=Modélisation!$B$20,Modélisation!$A$20,IF(C655&gt;=Modélisation!$B$19,Modélisation!$A$19,IF(C655&gt;=Modélisation!$B$18,Modélisation!$A$18,Modélisation!$A$17))))))))))))</f>
        <v/>
      </c>
      <c r="F655" s="1" t="str">
        <f>IF(ISBLANK(C655),"",VLOOKUP(E655,Modélisation!$A$17:$H$23,8,FALSE))</f>
        <v/>
      </c>
      <c r="G655" s="4" t="str">
        <f>IF(ISBLANK(C655),"",IF(Modélisation!$B$3="Oui",IF(D655=Liste!$F$2,0%,VLOOKUP(D655,Modélisation!$A$69:$B$86,2,FALSE)),""))</f>
        <v/>
      </c>
      <c r="H655" s="1" t="str">
        <f>IF(ISBLANK(C655),"",IF(Modélisation!$B$3="Oui",F655*(1-G655),F655))</f>
        <v/>
      </c>
    </row>
    <row r="656" spans="1:8" x14ac:dyDescent="0.35">
      <c r="A656" s="2">
        <v>655</v>
      </c>
      <c r="B656" s="36"/>
      <c r="C656" s="39"/>
      <c r="D656" s="37"/>
      <c r="E656" s="1" t="str">
        <f>IF(ISBLANK(C656),"",IF(Modélisation!$B$10=3,IF(C656&gt;=Modélisation!$B$19,Modélisation!$A$19,IF(C656&gt;=Modélisation!$B$18,Modélisation!$A$18,Modélisation!$A$17)),IF(Modélisation!$B$10=4,IF(C656&gt;=Modélisation!$B$20,Modélisation!$A$20,IF(C656&gt;=Modélisation!$B$19,Modélisation!$A$19,IF(C656&gt;=Modélisation!$B$18,Modélisation!$A$18,Modélisation!$A$17))),IF(Modélisation!$B$10=5,IF(C656&gt;=Modélisation!$B$21,Modélisation!$A$21,IF(C656&gt;=Modélisation!$B$20,Modélisation!$A$20,IF(C656&gt;=Modélisation!$B$19,Modélisation!$A$19,IF(C656&gt;=Modélisation!$B$18,Modélisation!$A$18,Modélisation!$A$17)))),IF(Modélisation!$B$10=6,IF(C656&gt;=Modélisation!$B$22,Modélisation!$A$22,IF(C656&gt;=Modélisation!$B$21,Modélisation!$A$21,IF(C656&gt;=Modélisation!$B$20,Modélisation!$A$20,IF(C656&gt;=Modélisation!$B$19,Modélisation!$A$19,IF(C656&gt;=Modélisation!$B$18,Modélisation!$A$18,Modélisation!$A$17))))),IF(Modélisation!$B$10=7,IF(C656&gt;=Modélisation!$B$23,Modélisation!$A$23,IF(C656&gt;=Modélisation!$B$22,Modélisation!$A$22,IF(C656&gt;=Modélisation!$B$21,Modélisation!$A$21,IF(C656&gt;=Modélisation!$B$20,Modélisation!$A$20,IF(C656&gt;=Modélisation!$B$19,Modélisation!$A$19,IF(C656&gt;=Modélisation!$B$18,Modélisation!$A$18,Modélisation!$A$17))))))))))))</f>
        <v/>
      </c>
      <c r="F656" s="1" t="str">
        <f>IF(ISBLANK(C656),"",VLOOKUP(E656,Modélisation!$A$17:$H$23,8,FALSE))</f>
        <v/>
      </c>
      <c r="G656" s="4" t="str">
        <f>IF(ISBLANK(C656),"",IF(Modélisation!$B$3="Oui",IF(D656=Liste!$F$2,0%,VLOOKUP(D656,Modélisation!$A$69:$B$86,2,FALSE)),""))</f>
        <v/>
      </c>
      <c r="H656" s="1" t="str">
        <f>IF(ISBLANK(C656),"",IF(Modélisation!$B$3="Oui",F656*(1-G656),F656))</f>
        <v/>
      </c>
    </row>
    <row r="657" spans="1:8" x14ac:dyDescent="0.35">
      <c r="A657" s="2">
        <v>656</v>
      </c>
      <c r="B657" s="36"/>
      <c r="C657" s="39"/>
      <c r="D657" s="37"/>
      <c r="E657" s="1" t="str">
        <f>IF(ISBLANK(C657),"",IF(Modélisation!$B$10=3,IF(C657&gt;=Modélisation!$B$19,Modélisation!$A$19,IF(C657&gt;=Modélisation!$B$18,Modélisation!$A$18,Modélisation!$A$17)),IF(Modélisation!$B$10=4,IF(C657&gt;=Modélisation!$B$20,Modélisation!$A$20,IF(C657&gt;=Modélisation!$B$19,Modélisation!$A$19,IF(C657&gt;=Modélisation!$B$18,Modélisation!$A$18,Modélisation!$A$17))),IF(Modélisation!$B$10=5,IF(C657&gt;=Modélisation!$B$21,Modélisation!$A$21,IF(C657&gt;=Modélisation!$B$20,Modélisation!$A$20,IF(C657&gt;=Modélisation!$B$19,Modélisation!$A$19,IF(C657&gt;=Modélisation!$B$18,Modélisation!$A$18,Modélisation!$A$17)))),IF(Modélisation!$B$10=6,IF(C657&gt;=Modélisation!$B$22,Modélisation!$A$22,IF(C657&gt;=Modélisation!$B$21,Modélisation!$A$21,IF(C657&gt;=Modélisation!$B$20,Modélisation!$A$20,IF(C657&gt;=Modélisation!$B$19,Modélisation!$A$19,IF(C657&gt;=Modélisation!$B$18,Modélisation!$A$18,Modélisation!$A$17))))),IF(Modélisation!$B$10=7,IF(C657&gt;=Modélisation!$B$23,Modélisation!$A$23,IF(C657&gt;=Modélisation!$B$22,Modélisation!$A$22,IF(C657&gt;=Modélisation!$B$21,Modélisation!$A$21,IF(C657&gt;=Modélisation!$B$20,Modélisation!$A$20,IF(C657&gt;=Modélisation!$B$19,Modélisation!$A$19,IF(C657&gt;=Modélisation!$B$18,Modélisation!$A$18,Modélisation!$A$17))))))))))))</f>
        <v/>
      </c>
      <c r="F657" s="1" t="str">
        <f>IF(ISBLANK(C657),"",VLOOKUP(E657,Modélisation!$A$17:$H$23,8,FALSE))</f>
        <v/>
      </c>
      <c r="G657" s="4" t="str">
        <f>IF(ISBLANK(C657),"",IF(Modélisation!$B$3="Oui",IF(D657=Liste!$F$2,0%,VLOOKUP(D657,Modélisation!$A$69:$B$86,2,FALSE)),""))</f>
        <v/>
      </c>
      <c r="H657" s="1" t="str">
        <f>IF(ISBLANK(C657),"",IF(Modélisation!$B$3="Oui",F657*(1-G657),F657))</f>
        <v/>
      </c>
    </row>
    <row r="658" spans="1:8" x14ac:dyDescent="0.35">
      <c r="A658" s="2">
        <v>657</v>
      </c>
      <c r="B658" s="36"/>
      <c r="C658" s="39"/>
      <c r="D658" s="37"/>
      <c r="E658" s="1" t="str">
        <f>IF(ISBLANK(C658),"",IF(Modélisation!$B$10=3,IF(C658&gt;=Modélisation!$B$19,Modélisation!$A$19,IF(C658&gt;=Modélisation!$B$18,Modélisation!$A$18,Modélisation!$A$17)),IF(Modélisation!$B$10=4,IF(C658&gt;=Modélisation!$B$20,Modélisation!$A$20,IF(C658&gt;=Modélisation!$B$19,Modélisation!$A$19,IF(C658&gt;=Modélisation!$B$18,Modélisation!$A$18,Modélisation!$A$17))),IF(Modélisation!$B$10=5,IF(C658&gt;=Modélisation!$B$21,Modélisation!$A$21,IF(C658&gt;=Modélisation!$B$20,Modélisation!$A$20,IF(C658&gt;=Modélisation!$B$19,Modélisation!$A$19,IF(C658&gt;=Modélisation!$B$18,Modélisation!$A$18,Modélisation!$A$17)))),IF(Modélisation!$B$10=6,IF(C658&gt;=Modélisation!$B$22,Modélisation!$A$22,IF(C658&gt;=Modélisation!$B$21,Modélisation!$A$21,IF(C658&gt;=Modélisation!$B$20,Modélisation!$A$20,IF(C658&gt;=Modélisation!$B$19,Modélisation!$A$19,IF(C658&gt;=Modélisation!$B$18,Modélisation!$A$18,Modélisation!$A$17))))),IF(Modélisation!$B$10=7,IF(C658&gt;=Modélisation!$B$23,Modélisation!$A$23,IF(C658&gt;=Modélisation!$B$22,Modélisation!$A$22,IF(C658&gt;=Modélisation!$B$21,Modélisation!$A$21,IF(C658&gt;=Modélisation!$B$20,Modélisation!$A$20,IF(C658&gt;=Modélisation!$B$19,Modélisation!$A$19,IF(C658&gt;=Modélisation!$B$18,Modélisation!$A$18,Modélisation!$A$17))))))))))))</f>
        <v/>
      </c>
      <c r="F658" s="1" t="str">
        <f>IF(ISBLANK(C658),"",VLOOKUP(E658,Modélisation!$A$17:$H$23,8,FALSE))</f>
        <v/>
      </c>
      <c r="G658" s="4" t="str">
        <f>IF(ISBLANK(C658),"",IF(Modélisation!$B$3="Oui",IF(D658=Liste!$F$2,0%,VLOOKUP(D658,Modélisation!$A$69:$B$86,2,FALSE)),""))</f>
        <v/>
      </c>
      <c r="H658" s="1" t="str">
        <f>IF(ISBLANK(C658),"",IF(Modélisation!$B$3="Oui",F658*(1-G658),F658))</f>
        <v/>
      </c>
    </row>
    <row r="659" spans="1:8" x14ac:dyDescent="0.35">
      <c r="A659" s="2">
        <v>658</v>
      </c>
      <c r="B659" s="36"/>
      <c r="C659" s="39"/>
      <c r="D659" s="37"/>
      <c r="E659" s="1" t="str">
        <f>IF(ISBLANK(C659),"",IF(Modélisation!$B$10=3,IF(C659&gt;=Modélisation!$B$19,Modélisation!$A$19,IF(C659&gt;=Modélisation!$B$18,Modélisation!$A$18,Modélisation!$A$17)),IF(Modélisation!$B$10=4,IF(C659&gt;=Modélisation!$B$20,Modélisation!$A$20,IF(C659&gt;=Modélisation!$B$19,Modélisation!$A$19,IF(C659&gt;=Modélisation!$B$18,Modélisation!$A$18,Modélisation!$A$17))),IF(Modélisation!$B$10=5,IF(C659&gt;=Modélisation!$B$21,Modélisation!$A$21,IF(C659&gt;=Modélisation!$B$20,Modélisation!$A$20,IF(C659&gt;=Modélisation!$B$19,Modélisation!$A$19,IF(C659&gt;=Modélisation!$B$18,Modélisation!$A$18,Modélisation!$A$17)))),IF(Modélisation!$B$10=6,IF(C659&gt;=Modélisation!$B$22,Modélisation!$A$22,IF(C659&gt;=Modélisation!$B$21,Modélisation!$A$21,IF(C659&gt;=Modélisation!$B$20,Modélisation!$A$20,IF(C659&gt;=Modélisation!$B$19,Modélisation!$A$19,IF(C659&gt;=Modélisation!$B$18,Modélisation!$A$18,Modélisation!$A$17))))),IF(Modélisation!$B$10=7,IF(C659&gt;=Modélisation!$B$23,Modélisation!$A$23,IF(C659&gt;=Modélisation!$B$22,Modélisation!$A$22,IF(C659&gt;=Modélisation!$B$21,Modélisation!$A$21,IF(C659&gt;=Modélisation!$B$20,Modélisation!$A$20,IF(C659&gt;=Modélisation!$B$19,Modélisation!$A$19,IF(C659&gt;=Modélisation!$B$18,Modélisation!$A$18,Modélisation!$A$17))))))))))))</f>
        <v/>
      </c>
      <c r="F659" s="1" t="str">
        <f>IF(ISBLANK(C659),"",VLOOKUP(E659,Modélisation!$A$17:$H$23,8,FALSE))</f>
        <v/>
      </c>
      <c r="G659" s="4" t="str">
        <f>IF(ISBLANK(C659),"",IF(Modélisation!$B$3="Oui",IF(D659=Liste!$F$2,0%,VLOOKUP(D659,Modélisation!$A$69:$B$86,2,FALSE)),""))</f>
        <v/>
      </c>
      <c r="H659" s="1" t="str">
        <f>IF(ISBLANK(C659),"",IF(Modélisation!$B$3="Oui",F659*(1-G659),F659))</f>
        <v/>
      </c>
    </row>
    <row r="660" spans="1:8" x14ac:dyDescent="0.35">
      <c r="A660" s="2">
        <v>659</v>
      </c>
      <c r="B660" s="36"/>
      <c r="C660" s="39"/>
      <c r="D660" s="37"/>
      <c r="E660" s="1" t="str">
        <f>IF(ISBLANK(C660),"",IF(Modélisation!$B$10=3,IF(C660&gt;=Modélisation!$B$19,Modélisation!$A$19,IF(C660&gt;=Modélisation!$B$18,Modélisation!$A$18,Modélisation!$A$17)),IF(Modélisation!$B$10=4,IF(C660&gt;=Modélisation!$B$20,Modélisation!$A$20,IF(C660&gt;=Modélisation!$B$19,Modélisation!$A$19,IF(C660&gt;=Modélisation!$B$18,Modélisation!$A$18,Modélisation!$A$17))),IF(Modélisation!$B$10=5,IF(C660&gt;=Modélisation!$B$21,Modélisation!$A$21,IF(C660&gt;=Modélisation!$B$20,Modélisation!$A$20,IF(C660&gt;=Modélisation!$B$19,Modélisation!$A$19,IF(C660&gt;=Modélisation!$B$18,Modélisation!$A$18,Modélisation!$A$17)))),IF(Modélisation!$B$10=6,IF(C660&gt;=Modélisation!$B$22,Modélisation!$A$22,IF(C660&gt;=Modélisation!$B$21,Modélisation!$A$21,IF(C660&gt;=Modélisation!$B$20,Modélisation!$A$20,IF(C660&gt;=Modélisation!$B$19,Modélisation!$A$19,IF(C660&gt;=Modélisation!$B$18,Modélisation!$A$18,Modélisation!$A$17))))),IF(Modélisation!$B$10=7,IF(C660&gt;=Modélisation!$B$23,Modélisation!$A$23,IF(C660&gt;=Modélisation!$B$22,Modélisation!$A$22,IF(C660&gt;=Modélisation!$B$21,Modélisation!$A$21,IF(C660&gt;=Modélisation!$B$20,Modélisation!$A$20,IF(C660&gt;=Modélisation!$B$19,Modélisation!$A$19,IF(C660&gt;=Modélisation!$B$18,Modélisation!$A$18,Modélisation!$A$17))))))))))))</f>
        <v/>
      </c>
      <c r="F660" s="1" t="str">
        <f>IF(ISBLANK(C660),"",VLOOKUP(E660,Modélisation!$A$17:$H$23,8,FALSE))</f>
        <v/>
      </c>
      <c r="G660" s="4" t="str">
        <f>IF(ISBLANK(C660),"",IF(Modélisation!$B$3="Oui",IF(D660=Liste!$F$2,0%,VLOOKUP(D660,Modélisation!$A$69:$B$86,2,FALSE)),""))</f>
        <v/>
      </c>
      <c r="H660" s="1" t="str">
        <f>IF(ISBLANK(C660),"",IF(Modélisation!$B$3="Oui",F660*(1-G660),F660))</f>
        <v/>
      </c>
    </row>
    <row r="661" spans="1:8" x14ac:dyDescent="0.35">
      <c r="A661" s="2">
        <v>660</v>
      </c>
      <c r="B661" s="36"/>
      <c r="C661" s="39"/>
      <c r="D661" s="37"/>
      <c r="E661" s="1" t="str">
        <f>IF(ISBLANK(C661),"",IF(Modélisation!$B$10=3,IF(C661&gt;=Modélisation!$B$19,Modélisation!$A$19,IF(C661&gt;=Modélisation!$B$18,Modélisation!$A$18,Modélisation!$A$17)),IF(Modélisation!$B$10=4,IF(C661&gt;=Modélisation!$B$20,Modélisation!$A$20,IF(C661&gt;=Modélisation!$B$19,Modélisation!$A$19,IF(C661&gt;=Modélisation!$B$18,Modélisation!$A$18,Modélisation!$A$17))),IF(Modélisation!$B$10=5,IF(C661&gt;=Modélisation!$B$21,Modélisation!$A$21,IF(C661&gt;=Modélisation!$B$20,Modélisation!$A$20,IF(C661&gt;=Modélisation!$B$19,Modélisation!$A$19,IF(C661&gt;=Modélisation!$B$18,Modélisation!$A$18,Modélisation!$A$17)))),IF(Modélisation!$B$10=6,IF(C661&gt;=Modélisation!$B$22,Modélisation!$A$22,IF(C661&gt;=Modélisation!$B$21,Modélisation!$A$21,IF(C661&gt;=Modélisation!$B$20,Modélisation!$A$20,IF(C661&gt;=Modélisation!$B$19,Modélisation!$A$19,IF(C661&gt;=Modélisation!$B$18,Modélisation!$A$18,Modélisation!$A$17))))),IF(Modélisation!$B$10=7,IF(C661&gt;=Modélisation!$B$23,Modélisation!$A$23,IF(C661&gt;=Modélisation!$B$22,Modélisation!$A$22,IF(C661&gt;=Modélisation!$B$21,Modélisation!$A$21,IF(C661&gt;=Modélisation!$B$20,Modélisation!$A$20,IF(C661&gt;=Modélisation!$B$19,Modélisation!$A$19,IF(C661&gt;=Modélisation!$B$18,Modélisation!$A$18,Modélisation!$A$17))))))))))))</f>
        <v/>
      </c>
      <c r="F661" s="1" t="str">
        <f>IF(ISBLANK(C661),"",VLOOKUP(E661,Modélisation!$A$17:$H$23,8,FALSE))</f>
        <v/>
      </c>
      <c r="G661" s="4" t="str">
        <f>IF(ISBLANK(C661),"",IF(Modélisation!$B$3="Oui",IF(D661=Liste!$F$2,0%,VLOOKUP(D661,Modélisation!$A$69:$B$86,2,FALSE)),""))</f>
        <v/>
      </c>
      <c r="H661" s="1" t="str">
        <f>IF(ISBLANK(C661),"",IF(Modélisation!$B$3="Oui",F661*(1-G661),F661))</f>
        <v/>
      </c>
    </row>
    <row r="662" spans="1:8" x14ac:dyDescent="0.35">
      <c r="A662" s="2">
        <v>661</v>
      </c>
      <c r="B662" s="36"/>
      <c r="C662" s="39"/>
      <c r="D662" s="37"/>
      <c r="E662" s="1" t="str">
        <f>IF(ISBLANK(C662),"",IF(Modélisation!$B$10=3,IF(C662&gt;=Modélisation!$B$19,Modélisation!$A$19,IF(C662&gt;=Modélisation!$B$18,Modélisation!$A$18,Modélisation!$A$17)),IF(Modélisation!$B$10=4,IF(C662&gt;=Modélisation!$B$20,Modélisation!$A$20,IF(C662&gt;=Modélisation!$B$19,Modélisation!$A$19,IF(C662&gt;=Modélisation!$B$18,Modélisation!$A$18,Modélisation!$A$17))),IF(Modélisation!$B$10=5,IF(C662&gt;=Modélisation!$B$21,Modélisation!$A$21,IF(C662&gt;=Modélisation!$B$20,Modélisation!$A$20,IF(C662&gt;=Modélisation!$B$19,Modélisation!$A$19,IF(C662&gt;=Modélisation!$B$18,Modélisation!$A$18,Modélisation!$A$17)))),IF(Modélisation!$B$10=6,IF(C662&gt;=Modélisation!$B$22,Modélisation!$A$22,IF(C662&gt;=Modélisation!$B$21,Modélisation!$A$21,IF(C662&gt;=Modélisation!$B$20,Modélisation!$A$20,IF(C662&gt;=Modélisation!$B$19,Modélisation!$A$19,IF(C662&gt;=Modélisation!$B$18,Modélisation!$A$18,Modélisation!$A$17))))),IF(Modélisation!$B$10=7,IF(C662&gt;=Modélisation!$B$23,Modélisation!$A$23,IF(C662&gt;=Modélisation!$B$22,Modélisation!$A$22,IF(C662&gt;=Modélisation!$B$21,Modélisation!$A$21,IF(C662&gt;=Modélisation!$B$20,Modélisation!$A$20,IF(C662&gt;=Modélisation!$B$19,Modélisation!$A$19,IF(C662&gt;=Modélisation!$B$18,Modélisation!$A$18,Modélisation!$A$17))))))))))))</f>
        <v/>
      </c>
      <c r="F662" s="1" t="str">
        <f>IF(ISBLANK(C662),"",VLOOKUP(E662,Modélisation!$A$17:$H$23,8,FALSE))</f>
        <v/>
      </c>
      <c r="G662" s="4" t="str">
        <f>IF(ISBLANK(C662),"",IF(Modélisation!$B$3="Oui",IF(D662=Liste!$F$2,0%,VLOOKUP(D662,Modélisation!$A$69:$B$86,2,FALSE)),""))</f>
        <v/>
      </c>
      <c r="H662" s="1" t="str">
        <f>IF(ISBLANK(C662),"",IF(Modélisation!$B$3="Oui",F662*(1-G662),F662))</f>
        <v/>
      </c>
    </row>
    <row r="663" spans="1:8" x14ac:dyDescent="0.35">
      <c r="A663" s="2">
        <v>662</v>
      </c>
      <c r="B663" s="36"/>
      <c r="C663" s="39"/>
      <c r="D663" s="37"/>
      <c r="E663" s="1" t="str">
        <f>IF(ISBLANK(C663),"",IF(Modélisation!$B$10=3,IF(C663&gt;=Modélisation!$B$19,Modélisation!$A$19,IF(C663&gt;=Modélisation!$B$18,Modélisation!$A$18,Modélisation!$A$17)),IF(Modélisation!$B$10=4,IF(C663&gt;=Modélisation!$B$20,Modélisation!$A$20,IF(C663&gt;=Modélisation!$B$19,Modélisation!$A$19,IF(C663&gt;=Modélisation!$B$18,Modélisation!$A$18,Modélisation!$A$17))),IF(Modélisation!$B$10=5,IF(C663&gt;=Modélisation!$B$21,Modélisation!$A$21,IF(C663&gt;=Modélisation!$B$20,Modélisation!$A$20,IF(C663&gt;=Modélisation!$B$19,Modélisation!$A$19,IF(C663&gt;=Modélisation!$B$18,Modélisation!$A$18,Modélisation!$A$17)))),IF(Modélisation!$B$10=6,IF(C663&gt;=Modélisation!$B$22,Modélisation!$A$22,IF(C663&gt;=Modélisation!$B$21,Modélisation!$A$21,IF(C663&gt;=Modélisation!$B$20,Modélisation!$A$20,IF(C663&gt;=Modélisation!$B$19,Modélisation!$A$19,IF(C663&gt;=Modélisation!$B$18,Modélisation!$A$18,Modélisation!$A$17))))),IF(Modélisation!$B$10=7,IF(C663&gt;=Modélisation!$B$23,Modélisation!$A$23,IF(C663&gt;=Modélisation!$B$22,Modélisation!$A$22,IF(C663&gt;=Modélisation!$B$21,Modélisation!$A$21,IF(C663&gt;=Modélisation!$B$20,Modélisation!$A$20,IF(C663&gt;=Modélisation!$B$19,Modélisation!$A$19,IF(C663&gt;=Modélisation!$B$18,Modélisation!$A$18,Modélisation!$A$17))))))))))))</f>
        <v/>
      </c>
      <c r="F663" s="1" t="str">
        <f>IF(ISBLANK(C663),"",VLOOKUP(E663,Modélisation!$A$17:$H$23,8,FALSE))</f>
        <v/>
      </c>
      <c r="G663" s="4" t="str">
        <f>IF(ISBLANK(C663),"",IF(Modélisation!$B$3="Oui",IF(D663=Liste!$F$2,0%,VLOOKUP(D663,Modélisation!$A$69:$B$86,2,FALSE)),""))</f>
        <v/>
      </c>
      <c r="H663" s="1" t="str">
        <f>IF(ISBLANK(C663),"",IF(Modélisation!$B$3="Oui",F663*(1-G663),F663))</f>
        <v/>
      </c>
    </row>
    <row r="664" spans="1:8" x14ac:dyDescent="0.35">
      <c r="A664" s="2">
        <v>663</v>
      </c>
      <c r="B664" s="36"/>
      <c r="C664" s="39"/>
      <c r="D664" s="37"/>
      <c r="E664" s="1" t="str">
        <f>IF(ISBLANK(C664),"",IF(Modélisation!$B$10=3,IF(C664&gt;=Modélisation!$B$19,Modélisation!$A$19,IF(C664&gt;=Modélisation!$B$18,Modélisation!$A$18,Modélisation!$A$17)),IF(Modélisation!$B$10=4,IF(C664&gt;=Modélisation!$B$20,Modélisation!$A$20,IF(C664&gt;=Modélisation!$B$19,Modélisation!$A$19,IF(C664&gt;=Modélisation!$B$18,Modélisation!$A$18,Modélisation!$A$17))),IF(Modélisation!$B$10=5,IF(C664&gt;=Modélisation!$B$21,Modélisation!$A$21,IF(C664&gt;=Modélisation!$B$20,Modélisation!$A$20,IF(C664&gt;=Modélisation!$B$19,Modélisation!$A$19,IF(C664&gt;=Modélisation!$B$18,Modélisation!$A$18,Modélisation!$A$17)))),IF(Modélisation!$B$10=6,IF(C664&gt;=Modélisation!$B$22,Modélisation!$A$22,IF(C664&gt;=Modélisation!$B$21,Modélisation!$A$21,IF(C664&gt;=Modélisation!$B$20,Modélisation!$A$20,IF(C664&gt;=Modélisation!$B$19,Modélisation!$A$19,IF(C664&gt;=Modélisation!$B$18,Modélisation!$A$18,Modélisation!$A$17))))),IF(Modélisation!$B$10=7,IF(C664&gt;=Modélisation!$B$23,Modélisation!$A$23,IF(C664&gt;=Modélisation!$B$22,Modélisation!$A$22,IF(C664&gt;=Modélisation!$B$21,Modélisation!$A$21,IF(C664&gt;=Modélisation!$B$20,Modélisation!$A$20,IF(C664&gt;=Modélisation!$B$19,Modélisation!$A$19,IF(C664&gt;=Modélisation!$B$18,Modélisation!$A$18,Modélisation!$A$17))))))))))))</f>
        <v/>
      </c>
      <c r="F664" s="1" t="str">
        <f>IF(ISBLANK(C664),"",VLOOKUP(E664,Modélisation!$A$17:$H$23,8,FALSE))</f>
        <v/>
      </c>
      <c r="G664" s="4" t="str">
        <f>IF(ISBLANK(C664),"",IF(Modélisation!$B$3="Oui",IF(D664=Liste!$F$2,0%,VLOOKUP(D664,Modélisation!$A$69:$B$86,2,FALSE)),""))</f>
        <v/>
      </c>
      <c r="H664" s="1" t="str">
        <f>IF(ISBLANK(C664),"",IF(Modélisation!$B$3="Oui",F664*(1-G664),F664))</f>
        <v/>
      </c>
    </row>
    <row r="665" spans="1:8" x14ac:dyDescent="0.35">
      <c r="A665" s="2">
        <v>664</v>
      </c>
      <c r="B665" s="36"/>
      <c r="C665" s="39"/>
      <c r="D665" s="37"/>
      <c r="E665" s="1" t="str">
        <f>IF(ISBLANK(C665),"",IF(Modélisation!$B$10=3,IF(C665&gt;=Modélisation!$B$19,Modélisation!$A$19,IF(C665&gt;=Modélisation!$B$18,Modélisation!$A$18,Modélisation!$A$17)),IF(Modélisation!$B$10=4,IF(C665&gt;=Modélisation!$B$20,Modélisation!$A$20,IF(C665&gt;=Modélisation!$B$19,Modélisation!$A$19,IF(C665&gt;=Modélisation!$B$18,Modélisation!$A$18,Modélisation!$A$17))),IF(Modélisation!$B$10=5,IF(C665&gt;=Modélisation!$B$21,Modélisation!$A$21,IF(C665&gt;=Modélisation!$B$20,Modélisation!$A$20,IF(C665&gt;=Modélisation!$B$19,Modélisation!$A$19,IF(C665&gt;=Modélisation!$B$18,Modélisation!$A$18,Modélisation!$A$17)))),IF(Modélisation!$B$10=6,IF(C665&gt;=Modélisation!$B$22,Modélisation!$A$22,IF(C665&gt;=Modélisation!$B$21,Modélisation!$A$21,IF(C665&gt;=Modélisation!$B$20,Modélisation!$A$20,IF(C665&gt;=Modélisation!$B$19,Modélisation!$A$19,IF(C665&gt;=Modélisation!$B$18,Modélisation!$A$18,Modélisation!$A$17))))),IF(Modélisation!$B$10=7,IF(C665&gt;=Modélisation!$B$23,Modélisation!$A$23,IF(C665&gt;=Modélisation!$B$22,Modélisation!$A$22,IF(C665&gt;=Modélisation!$B$21,Modélisation!$A$21,IF(C665&gt;=Modélisation!$B$20,Modélisation!$A$20,IF(C665&gt;=Modélisation!$B$19,Modélisation!$A$19,IF(C665&gt;=Modélisation!$B$18,Modélisation!$A$18,Modélisation!$A$17))))))))))))</f>
        <v/>
      </c>
      <c r="F665" s="1" t="str">
        <f>IF(ISBLANK(C665),"",VLOOKUP(E665,Modélisation!$A$17:$H$23,8,FALSE))</f>
        <v/>
      </c>
      <c r="G665" s="4" t="str">
        <f>IF(ISBLANK(C665),"",IF(Modélisation!$B$3="Oui",IF(D665=Liste!$F$2,0%,VLOOKUP(D665,Modélisation!$A$69:$B$86,2,FALSE)),""))</f>
        <v/>
      </c>
      <c r="H665" s="1" t="str">
        <f>IF(ISBLANK(C665),"",IF(Modélisation!$B$3="Oui",F665*(1-G665),F665))</f>
        <v/>
      </c>
    </row>
    <row r="666" spans="1:8" x14ac:dyDescent="0.35">
      <c r="A666" s="2">
        <v>665</v>
      </c>
      <c r="B666" s="36"/>
      <c r="C666" s="39"/>
      <c r="D666" s="37"/>
      <c r="E666" s="1" t="str">
        <f>IF(ISBLANK(C666),"",IF(Modélisation!$B$10=3,IF(C666&gt;=Modélisation!$B$19,Modélisation!$A$19,IF(C666&gt;=Modélisation!$B$18,Modélisation!$A$18,Modélisation!$A$17)),IF(Modélisation!$B$10=4,IF(C666&gt;=Modélisation!$B$20,Modélisation!$A$20,IF(C666&gt;=Modélisation!$B$19,Modélisation!$A$19,IF(C666&gt;=Modélisation!$B$18,Modélisation!$A$18,Modélisation!$A$17))),IF(Modélisation!$B$10=5,IF(C666&gt;=Modélisation!$B$21,Modélisation!$A$21,IF(C666&gt;=Modélisation!$B$20,Modélisation!$A$20,IF(C666&gt;=Modélisation!$B$19,Modélisation!$A$19,IF(C666&gt;=Modélisation!$B$18,Modélisation!$A$18,Modélisation!$A$17)))),IF(Modélisation!$B$10=6,IF(C666&gt;=Modélisation!$B$22,Modélisation!$A$22,IF(C666&gt;=Modélisation!$B$21,Modélisation!$A$21,IF(C666&gt;=Modélisation!$B$20,Modélisation!$A$20,IF(C666&gt;=Modélisation!$B$19,Modélisation!$A$19,IF(C666&gt;=Modélisation!$B$18,Modélisation!$A$18,Modélisation!$A$17))))),IF(Modélisation!$B$10=7,IF(C666&gt;=Modélisation!$B$23,Modélisation!$A$23,IF(C666&gt;=Modélisation!$B$22,Modélisation!$A$22,IF(C666&gt;=Modélisation!$B$21,Modélisation!$A$21,IF(C666&gt;=Modélisation!$B$20,Modélisation!$A$20,IF(C666&gt;=Modélisation!$B$19,Modélisation!$A$19,IF(C666&gt;=Modélisation!$B$18,Modélisation!$A$18,Modélisation!$A$17))))))))))))</f>
        <v/>
      </c>
      <c r="F666" s="1" t="str">
        <f>IF(ISBLANK(C666),"",VLOOKUP(E666,Modélisation!$A$17:$H$23,8,FALSE))</f>
        <v/>
      </c>
      <c r="G666" s="4" t="str">
        <f>IF(ISBLANK(C666),"",IF(Modélisation!$B$3="Oui",IF(D666=Liste!$F$2,0%,VLOOKUP(D666,Modélisation!$A$69:$B$86,2,FALSE)),""))</f>
        <v/>
      </c>
      <c r="H666" s="1" t="str">
        <f>IF(ISBLANK(C666),"",IF(Modélisation!$B$3="Oui",F666*(1-G666),F666))</f>
        <v/>
      </c>
    </row>
    <row r="667" spans="1:8" x14ac:dyDescent="0.35">
      <c r="A667" s="2">
        <v>666</v>
      </c>
      <c r="B667" s="36"/>
      <c r="C667" s="39"/>
      <c r="D667" s="37"/>
      <c r="E667" s="1" t="str">
        <f>IF(ISBLANK(C667),"",IF(Modélisation!$B$10=3,IF(C667&gt;=Modélisation!$B$19,Modélisation!$A$19,IF(C667&gt;=Modélisation!$B$18,Modélisation!$A$18,Modélisation!$A$17)),IF(Modélisation!$B$10=4,IF(C667&gt;=Modélisation!$B$20,Modélisation!$A$20,IF(C667&gt;=Modélisation!$B$19,Modélisation!$A$19,IF(C667&gt;=Modélisation!$B$18,Modélisation!$A$18,Modélisation!$A$17))),IF(Modélisation!$B$10=5,IF(C667&gt;=Modélisation!$B$21,Modélisation!$A$21,IF(C667&gt;=Modélisation!$B$20,Modélisation!$A$20,IF(C667&gt;=Modélisation!$B$19,Modélisation!$A$19,IF(C667&gt;=Modélisation!$B$18,Modélisation!$A$18,Modélisation!$A$17)))),IF(Modélisation!$B$10=6,IF(C667&gt;=Modélisation!$B$22,Modélisation!$A$22,IF(C667&gt;=Modélisation!$B$21,Modélisation!$A$21,IF(C667&gt;=Modélisation!$B$20,Modélisation!$A$20,IF(C667&gt;=Modélisation!$B$19,Modélisation!$A$19,IF(C667&gt;=Modélisation!$B$18,Modélisation!$A$18,Modélisation!$A$17))))),IF(Modélisation!$B$10=7,IF(C667&gt;=Modélisation!$B$23,Modélisation!$A$23,IF(C667&gt;=Modélisation!$B$22,Modélisation!$A$22,IF(C667&gt;=Modélisation!$B$21,Modélisation!$A$21,IF(C667&gt;=Modélisation!$B$20,Modélisation!$A$20,IF(C667&gt;=Modélisation!$B$19,Modélisation!$A$19,IF(C667&gt;=Modélisation!$B$18,Modélisation!$A$18,Modélisation!$A$17))))))))))))</f>
        <v/>
      </c>
      <c r="F667" s="1" t="str">
        <f>IF(ISBLANK(C667),"",VLOOKUP(E667,Modélisation!$A$17:$H$23,8,FALSE))</f>
        <v/>
      </c>
      <c r="G667" s="4" t="str">
        <f>IF(ISBLANK(C667),"",IF(Modélisation!$B$3="Oui",IF(D667=Liste!$F$2,0%,VLOOKUP(D667,Modélisation!$A$69:$B$86,2,FALSE)),""))</f>
        <v/>
      </c>
      <c r="H667" s="1" t="str">
        <f>IF(ISBLANK(C667),"",IF(Modélisation!$B$3="Oui",F667*(1-G667),F667))</f>
        <v/>
      </c>
    </row>
    <row r="668" spans="1:8" x14ac:dyDescent="0.35">
      <c r="A668" s="2">
        <v>667</v>
      </c>
      <c r="B668" s="36"/>
      <c r="C668" s="39"/>
      <c r="D668" s="37"/>
      <c r="E668" s="1" t="str">
        <f>IF(ISBLANK(C668),"",IF(Modélisation!$B$10=3,IF(C668&gt;=Modélisation!$B$19,Modélisation!$A$19,IF(C668&gt;=Modélisation!$B$18,Modélisation!$A$18,Modélisation!$A$17)),IF(Modélisation!$B$10=4,IF(C668&gt;=Modélisation!$B$20,Modélisation!$A$20,IF(C668&gt;=Modélisation!$B$19,Modélisation!$A$19,IF(C668&gt;=Modélisation!$B$18,Modélisation!$A$18,Modélisation!$A$17))),IF(Modélisation!$B$10=5,IF(C668&gt;=Modélisation!$B$21,Modélisation!$A$21,IF(C668&gt;=Modélisation!$B$20,Modélisation!$A$20,IF(C668&gt;=Modélisation!$B$19,Modélisation!$A$19,IF(C668&gt;=Modélisation!$B$18,Modélisation!$A$18,Modélisation!$A$17)))),IF(Modélisation!$B$10=6,IF(C668&gt;=Modélisation!$B$22,Modélisation!$A$22,IF(C668&gt;=Modélisation!$B$21,Modélisation!$A$21,IF(C668&gt;=Modélisation!$B$20,Modélisation!$A$20,IF(C668&gt;=Modélisation!$B$19,Modélisation!$A$19,IF(C668&gt;=Modélisation!$B$18,Modélisation!$A$18,Modélisation!$A$17))))),IF(Modélisation!$B$10=7,IF(C668&gt;=Modélisation!$B$23,Modélisation!$A$23,IF(C668&gt;=Modélisation!$B$22,Modélisation!$A$22,IF(C668&gt;=Modélisation!$B$21,Modélisation!$A$21,IF(C668&gt;=Modélisation!$B$20,Modélisation!$A$20,IF(C668&gt;=Modélisation!$B$19,Modélisation!$A$19,IF(C668&gt;=Modélisation!$B$18,Modélisation!$A$18,Modélisation!$A$17))))))))))))</f>
        <v/>
      </c>
      <c r="F668" s="1" t="str">
        <f>IF(ISBLANK(C668),"",VLOOKUP(E668,Modélisation!$A$17:$H$23,8,FALSE))</f>
        <v/>
      </c>
      <c r="G668" s="4" t="str">
        <f>IF(ISBLANK(C668),"",IF(Modélisation!$B$3="Oui",IF(D668=Liste!$F$2,0%,VLOOKUP(D668,Modélisation!$A$69:$B$86,2,FALSE)),""))</f>
        <v/>
      </c>
      <c r="H668" s="1" t="str">
        <f>IF(ISBLANK(C668),"",IF(Modélisation!$B$3="Oui",F668*(1-G668),F668))</f>
        <v/>
      </c>
    </row>
    <row r="669" spans="1:8" x14ac:dyDescent="0.35">
      <c r="A669" s="2">
        <v>668</v>
      </c>
      <c r="B669" s="36"/>
      <c r="C669" s="39"/>
      <c r="D669" s="37"/>
      <c r="E669" s="1" t="str">
        <f>IF(ISBLANK(C669),"",IF(Modélisation!$B$10=3,IF(C669&gt;=Modélisation!$B$19,Modélisation!$A$19,IF(C669&gt;=Modélisation!$B$18,Modélisation!$A$18,Modélisation!$A$17)),IF(Modélisation!$B$10=4,IF(C669&gt;=Modélisation!$B$20,Modélisation!$A$20,IF(C669&gt;=Modélisation!$B$19,Modélisation!$A$19,IF(C669&gt;=Modélisation!$B$18,Modélisation!$A$18,Modélisation!$A$17))),IF(Modélisation!$B$10=5,IF(C669&gt;=Modélisation!$B$21,Modélisation!$A$21,IF(C669&gt;=Modélisation!$B$20,Modélisation!$A$20,IF(C669&gt;=Modélisation!$B$19,Modélisation!$A$19,IF(C669&gt;=Modélisation!$B$18,Modélisation!$A$18,Modélisation!$A$17)))),IF(Modélisation!$B$10=6,IF(C669&gt;=Modélisation!$B$22,Modélisation!$A$22,IF(C669&gt;=Modélisation!$B$21,Modélisation!$A$21,IF(C669&gt;=Modélisation!$B$20,Modélisation!$A$20,IF(C669&gt;=Modélisation!$B$19,Modélisation!$A$19,IF(C669&gt;=Modélisation!$B$18,Modélisation!$A$18,Modélisation!$A$17))))),IF(Modélisation!$B$10=7,IF(C669&gt;=Modélisation!$B$23,Modélisation!$A$23,IF(C669&gt;=Modélisation!$B$22,Modélisation!$A$22,IF(C669&gt;=Modélisation!$B$21,Modélisation!$A$21,IF(C669&gt;=Modélisation!$B$20,Modélisation!$A$20,IF(C669&gt;=Modélisation!$B$19,Modélisation!$A$19,IF(C669&gt;=Modélisation!$B$18,Modélisation!$A$18,Modélisation!$A$17))))))))))))</f>
        <v/>
      </c>
      <c r="F669" s="1" t="str">
        <f>IF(ISBLANK(C669),"",VLOOKUP(E669,Modélisation!$A$17:$H$23,8,FALSE))</f>
        <v/>
      </c>
      <c r="G669" s="4" t="str">
        <f>IF(ISBLANK(C669),"",IF(Modélisation!$B$3="Oui",IF(D669=Liste!$F$2,0%,VLOOKUP(D669,Modélisation!$A$69:$B$86,2,FALSE)),""))</f>
        <v/>
      </c>
      <c r="H669" s="1" t="str">
        <f>IF(ISBLANK(C669),"",IF(Modélisation!$B$3="Oui",F669*(1-G669),F669))</f>
        <v/>
      </c>
    </row>
    <row r="670" spans="1:8" x14ac:dyDescent="0.35">
      <c r="A670" s="2">
        <v>669</v>
      </c>
      <c r="B670" s="36"/>
      <c r="C670" s="39"/>
      <c r="D670" s="37"/>
      <c r="E670" s="1" t="str">
        <f>IF(ISBLANK(C670),"",IF(Modélisation!$B$10=3,IF(C670&gt;=Modélisation!$B$19,Modélisation!$A$19,IF(C670&gt;=Modélisation!$B$18,Modélisation!$A$18,Modélisation!$A$17)),IF(Modélisation!$B$10=4,IF(C670&gt;=Modélisation!$B$20,Modélisation!$A$20,IF(C670&gt;=Modélisation!$B$19,Modélisation!$A$19,IF(C670&gt;=Modélisation!$B$18,Modélisation!$A$18,Modélisation!$A$17))),IF(Modélisation!$B$10=5,IF(C670&gt;=Modélisation!$B$21,Modélisation!$A$21,IF(C670&gt;=Modélisation!$B$20,Modélisation!$A$20,IF(C670&gt;=Modélisation!$B$19,Modélisation!$A$19,IF(C670&gt;=Modélisation!$B$18,Modélisation!$A$18,Modélisation!$A$17)))),IF(Modélisation!$B$10=6,IF(C670&gt;=Modélisation!$B$22,Modélisation!$A$22,IF(C670&gt;=Modélisation!$B$21,Modélisation!$A$21,IF(C670&gt;=Modélisation!$B$20,Modélisation!$A$20,IF(C670&gt;=Modélisation!$B$19,Modélisation!$A$19,IF(C670&gt;=Modélisation!$B$18,Modélisation!$A$18,Modélisation!$A$17))))),IF(Modélisation!$B$10=7,IF(C670&gt;=Modélisation!$B$23,Modélisation!$A$23,IF(C670&gt;=Modélisation!$B$22,Modélisation!$A$22,IF(C670&gt;=Modélisation!$B$21,Modélisation!$A$21,IF(C670&gt;=Modélisation!$B$20,Modélisation!$A$20,IF(C670&gt;=Modélisation!$B$19,Modélisation!$A$19,IF(C670&gt;=Modélisation!$B$18,Modélisation!$A$18,Modélisation!$A$17))))))))))))</f>
        <v/>
      </c>
      <c r="F670" s="1" t="str">
        <f>IF(ISBLANK(C670),"",VLOOKUP(E670,Modélisation!$A$17:$H$23,8,FALSE))</f>
        <v/>
      </c>
      <c r="G670" s="4" t="str">
        <f>IF(ISBLANK(C670),"",IF(Modélisation!$B$3="Oui",IF(D670=Liste!$F$2,0%,VLOOKUP(D670,Modélisation!$A$69:$B$86,2,FALSE)),""))</f>
        <v/>
      </c>
      <c r="H670" s="1" t="str">
        <f>IF(ISBLANK(C670),"",IF(Modélisation!$B$3="Oui",F670*(1-G670),F670))</f>
        <v/>
      </c>
    </row>
    <row r="671" spans="1:8" x14ac:dyDescent="0.35">
      <c r="A671" s="2">
        <v>670</v>
      </c>
      <c r="B671" s="36"/>
      <c r="C671" s="39"/>
      <c r="D671" s="37"/>
      <c r="E671" s="1" t="str">
        <f>IF(ISBLANK(C671),"",IF(Modélisation!$B$10=3,IF(C671&gt;=Modélisation!$B$19,Modélisation!$A$19,IF(C671&gt;=Modélisation!$B$18,Modélisation!$A$18,Modélisation!$A$17)),IF(Modélisation!$B$10=4,IF(C671&gt;=Modélisation!$B$20,Modélisation!$A$20,IF(C671&gt;=Modélisation!$B$19,Modélisation!$A$19,IF(C671&gt;=Modélisation!$B$18,Modélisation!$A$18,Modélisation!$A$17))),IF(Modélisation!$B$10=5,IF(C671&gt;=Modélisation!$B$21,Modélisation!$A$21,IF(C671&gt;=Modélisation!$B$20,Modélisation!$A$20,IF(C671&gt;=Modélisation!$B$19,Modélisation!$A$19,IF(C671&gt;=Modélisation!$B$18,Modélisation!$A$18,Modélisation!$A$17)))),IF(Modélisation!$B$10=6,IF(C671&gt;=Modélisation!$B$22,Modélisation!$A$22,IF(C671&gt;=Modélisation!$B$21,Modélisation!$A$21,IF(C671&gt;=Modélisation!$B$20,Modélisation!$A$20,IF(C671&gt;=Modélisation!$B$19,Modélisation!$A$19,IF(C671&gt;=Modélisation!$B$18,Modélisation!$A$18,Modélisation!$A$17))))),IF(Modélisation!$B$10=7,IF(C671&gt;=Modélisation!$B$23,Modélisation!$A$23,IF(C671&gt;=Modélisation!$B$22,Modélisation!$A$22,IF(C671&gt;=Modélisation!$B$21,Modélisation!$A$21,IF(C671&gt;=Modélisation!$B$20,Modélisation!$A$20,IF(C671&gt;=Modélisation!$B$19,Modélisation!$A$19,IF(C671&gt;=Modélisation!$B$18,Modélisation!$A$18,Modélisation!$A$17))))))))))))</f>
        <v/>
      </c>
      <c r="F671" s="1" t="str">
        <f>IF(ISBLANK(C671),"",VLOOKUP(E671,Modélisation!$A$17:$H$23,8,FALSE))</f>
        <v/>
      </c>
      <c r="G671" s="4" t="str">
        <f>IF(ISBLANK(C671),"",IF(Modélisation!$B$3="Oui",IF(D671=Liste!$F$2,0%,VLOOKUP(D671,Modélisation!$A$69:$B$86,2,FALSE)),""))</f>
        <v/>
      </c>
      <c r="H671" s="1" t="str">
        <f>IF(ISBLANK(C671),"",IF(Modélisation!$B$3="Oui",F671*(1-G671),F671))</f>
        <v/>
      </c>
    </row>
    <row r="672" spans="1:8" x14ac:dyDescent="0.35">
      <c r="A672" s="2">
        <v>671</v>
      </c>
      <c r="B672" s="36"/>
      <c r="C672" s="39"/>
      <c r="D672" s="37"/>
      <c r="E672" s="1" t="str">
        <f>IF(ISBLANK(C672),"",IF(Modélisation!$B$10=3,IF(C672&gt;=Modélisation!$B$19,Modélisation!$A$19,IF(C672&gt;=Modélisation!$B$18,Modélisation!$A$18,Modélisation!$A$17)),IF(Modélisation!$B$10=4,IF(C672&gt;=Modélisation!$B$20,Modélisation!$A$20,IF(C672&gt;=Modélisation!$B$19,Modélisation!$A$19,IF(C672&gt;=Modélisation!$B$18,Modélisation!$A$18,Modélisation!$A$17))),IF(Modélisation!$B$10=5,IF(C672&gt;=Modélisation!$B$21,Modélisation!$A$21,IF(C672&gt;=Modélisation!$B$20,Modélisation!$A$20,IF(C672&gt;=Modélisation!$B$19,Modélisation!$A$19,IF(C672&gt;=Modélisation!$B$18,Modélisation!$A$18,Modélisation!$A$17)))),IF(Modélisation!$B$10=6,IF(C672&gt;=Modélisation!$B$22,Modélisation!$A$22,IF(C672&gt;=Modélisation!$B$21,Modélisation!$A$21,IF(C672&gt;=Modélisation!$B$20,Modélisation!$A$20,IF(C672&gt;=Modélisation!$B$19,Modélisation!$A$19,IF(C672&gt;=Modélisation!$B$18,Modélisation!$A$18,Modélisation!$A$17))))),IF(Modélisation!$B$10=7,IF(C672&gt;=Modélisation!$B$23,Modélisation!$A$23,IF(C672&gt;=Modélisation!$B$22,Modélisation!$A$22,IF(C672&gt;=Modélisation!$B$21,Modélisation!$A$21,IF(C672&gt;=Modélisation!$B$20,Modélisation!$A$20,IF(C672&gt;=Modélisation!$B$19,Modélisation!$A$19,IF(C672&gt;=Modélisation!$B$18,Modélisation!$A$18,Modélisation!$A$17))))))))))))</f>
        <v/>
      </c>
      <c r="F672" s="1" t="str">
        <f>IF(ISBLANK(C672),"",VLOOKUP(E672,Modélisation!$A$17:$H$23,8,FALSE))</f>
        <v/>
      </c>
      <c r="G672" s="4" t="str">
        <f>IF(ISBLANK(C672),"",IF(Modélisation!$B$3="Oui",IF(D672=Liste!$F$2,0%,VLOOKUP(D672,Modélisation!$A$69:$B$86,2,FALSE)),""))</f>
        <v/>
      </c>
      <c r="H672" s="1" t="str">
        <f>IF(ISBLANK(C672),"",IF(Modélisation!$B$3="Oui",F672*(1-G672),F672))</f>
        <v/>
      </c>
    </row>
    <row r="673" spans="1:8" x14ac:dyDescent="0.35">
      <c r="A673" s="2">
        <v>672</v>
      </c>
      <c r="B673" s="36"/>
      <c r="C673" s="39"/>
      <c r="D673" s="37"/>
      <c r="E673" s="1" t="str">
        <f>IF(ISBLANK(C673),"",IF(Modélisation!$B$10=3,IF(C673&gt;=Modélisation!$B$19,Modélisation!$A$19,IF(C673&gt;=Modélisation!$B$18,Modélisation!$A$18,Modélisation!$A$17)),IF(Modélisation!$B$10=4,IF(C673&gt;=Modélisation!$B$20,Modélisation!$A$20,IF(C673&gt;=Modélisation!$B$19,Modélisation!$A$19,IF(C673&gt;=Modélisation!$B$18,Modélisation!$A$18,Modélisation!$A$17))),IF(Modélisation!$B$10=5,IF(C673&gt;=Modélisation!$B$21,Modélisation!$A$21,IF(C673&gt;=Modélisation!$B$20,Modélisation!$A$20,IF(C673&gt;=Modélisation!$B$19,Modélisation!$A$19,IF(C673&gt;=Modélisation!$B$18,Modélisation!$A$18,Modélisation!$A$17)))),IF(Modélisation!$B$10=6,IF(C673&gt;=Modélisation!$B$22,Modélisation!$A$22,IF(C673&gt;=Modélisation!$B$21,Modélisation!$A$21,IF(C673&gt;=Modélisation!$B$20,Modélisation!$A$20,IF(C673&gt;=Modélisation!$B$19,Modélisation!$A$19,IF(C673&gt;=Modélisation!$B$18,Modélisation!$A$18,Modélisation!$A$17))))),IF(Modélisation!$B$10=7,IF(C673&gt;=Modélisation!$B$23,Modélisation!$A$23,IF(C673&gt;=Modélisation!$B$22,Modélisation!$A$22,IF(C673&gt;=Modélisation!$B$21,Modélisation!$A$21,IF(C673&gt;=Modélisation!$B$20,Modélisation!$A$20,IF(C673&gt;=Modélisation!$B$19,Modélisation!$A$19,IF(C673&gt;=Modélisation!$B$18,Modélisation!$A$18,Modélisation!$A$17))))))))))))</f>
        <v/>
      </c>
      <c r="F673" s="1" t="str">
        <f>IF(ISBLANK(C673),"",VLOOKUP(E673,Modélisation!$A$17:$H$23,8,FALSE))</f>
        <v/>
      </c>
      <c r="G673" s="4" t="str">
        <f>IF(ISBLANK(C673),"",IF(Modélisation!$B$3="Oui",IF(D673=Liste!$F$2,0%,VLOOKUP(D673,Modélisation!$A$69:$B$86,2,FALSE)),""))</f>
        <v/>
      </c>
      <c r="H673" s="1" t="str">
        <f>IF(ISBLANK(C673),"",IF(Modélisation!$B$3="Oui",F673*(1-G673),F673))</f>
        <v/>
      </c>
    </row>
    <row r="674" spans="1:8" x14ac:dyDescent="0.35">
      <c r="A674" s="2">
        <v>673</v>
      </c>
      <c r="B674" s="36"/>
      <c r="C674" s="39"/>
      <c r="D674" s="37"/>
      <c r="E674" s="1" t="str">
        <f>IF(ISBLANK(C674),"",IF(Modélisation!$B$10=3,IF(C674&gt;=Modélisation!$B$19,Modélisation!$A$19,IF(C674&gt;=Modélisation!$B$18,Modélisation!$A$18,Modélisation!$A$17)),IF(Modélisation!$B$10=4,IF(C674&gt;=Modélisation!$B$20,Modélisation!$A$20,IF(C674&gt;=Modélisation!$B$19,Modélisation!$A$19,IF(C674&gt;=Modélisation!$B$18,Modélisation!$A$18,Modélisation!$A$17))),IF(Modélisation!$B$10=5,IF(C674&gt;=Modélisation!$B$21,Modélisation!$A$21,IF(C674&gt;=Modélisation!$B$20,Modélisation!$A$20,IF(C674&gt;=Modélisation!$B$19,Modélisation!$A$19,IF(C674&gt;=Modélisation!$B$18,Modélisation!$A$18,Modélisation!$A$17)))),IF(Modélisation!$B$10=6,IF(C674&gt;=Modélisation!$B$22,Modélisation!$A$22,IF(C674&gt;=Modélisation!$B$21,Modélisation!$A$21,IF(C674&gt;=Modélisation!$B$20,Modélisation!$A$20,IF(C674&gt;=Modélisation!$B$19,Modélisation!$A$19,IF(C674&gt;=Modélisation!$B$18,Modélisation!$A$18,Modélisation!$A$17))))),IF(Modélisation!$B$10=7,IF(C674&gt;=Modélisation!$B$23,Modélisation!$A$23,IF(C674&gt;=Modélisation!$B$22,Modélisation!$A$22,IF(C674&gt;=Modélisation!$B$21,Modélisation!$A$21,IF(C674&gt;=Modélisation!$B$20,Modélisation!$A$20,IF(C674&gt;=Modélisation!$B$19,Modélisation!$A$19,IF(C674&gt;=Modélisation!$B$18,Modélisation!$A$18,Modélisation!$A$17))))))))))))</f>
        <v/>
      </c>
      <c r="F674" s="1" t="str">
        <f>IF(ISBLANK(C674),"",VLOOKUP(E674,Modélisation!$A$17:$H$23,8,FALSE))</f>
        <v/>
      </c>
      <c r="G674" s="4" t="str">
        <f>IF(ISBLANK(C674),"",IF(Modélisation!$B$3="Oui",IF(D674=Liste!$F$2,0%,VLOOKUP(D674,Modélisation!$A$69:$B$86,2,FALSE)),""))</f>
        <v/>
      </c>
      <c r="H674" s="1" t="str">
        <f>IF(ISBLANK(C674),"",IF(Modélisation!$B$3="Oui",F674*(1-G674),F674))</f>
        <v/>
      </c>
    </row>
    <row r="675" spans="1:8" x14ac:dyDescent="0.35">
      <c r="A675" s="2">
        <v>674</v>
      </c>
      <c r="B675" s="36"/>
      <c r="C675" s="39"/>
      <c r="D675" s="37"/>
      <c r="E675" s="1" t="str">
        <f>IF(ISBLANK(C675),"",IF(Modélisation!$B$10=3,IF(C675&gt;=Modélisation!$B$19,Modélisation!$A$19,IF(C675&gt;=Modélisation!$B$18,Modélisation!$A$18,Modélisation!$A$17)),IF(Modélisation!$B$10=4,IF(C675&gt;=Modélisation!$B$20,Modélisation!$A$20,IF(C675&gt;=Modélisation!$B$19,Modélisation!$A$19,IF(C675&gt;=Modélisation!$B$18,Modélisation!$A$18,Modélisation!$A$17))),IF(Modélisation!$B$10=5,IF(C675&gt;=Modélisation!$B$21,Modélisation!$A$21,IF(C675&gt;=Modélisation!$B$20,Modélisation!$A$20,IF(C675&gt;=Modélisation!$B$19,Modélisation!$A$19,IF(C675&gt;=Modélisation!$B$18,Modélisation!$A$18,Modélisation!$A$17)))),IF(Modélisation!$B$10=6,IF(C675&gt;=Modélisation!$B$22,Modélisation!$A$22,IF(C675&gt;=Modélisation!$B$21,Modélisation!$A$21,IF(C675&gt;=Modélisation!$B$20,Modélisation!$A$20,IF(C675&gt;=Modélisation!$B$19,Modélisation!$A$19,IF(C675&gt;=Modélisation!$B$18,Modélisation!$A$18,Modélisation!$A$17))))),IF(Modélisation!$B$10=7,IF(C675&gt;=Modélisation!$B$23,Modélisation!$A$23,IF(C675&gt;=Modélisation!$B$22,Modélisation!$A$22,IF(C675&gt;=Modélisation!$B$21,Modélisation!$A$21,IF(C675&gt;=Modélisation!$B$20,Modélisation!$A$20,IF(C675&gt;=Modélisation!$B$19,Modélisation!$A$19,IF(C675&gt;=Modélisation!$B$18,Modélisation!$A$18,Modélisation!$A$17))))))))))))</f>
        <v/>
      </c>
      <c r="F675" s="1" t="str">
        <f>IF(ISBLANK(C675),"",VLOOKUP(E675,Modélisation!$A$17:$H$23,8,FALSE))</f>
        <v/>
      </c>
      <c r="G675" s="4" t="str">
        <f>IF(ISBLANK(C675),"",IF(Modélisation!$B$3="Oui",IF(D675=Liste!$F$2,0%,VLOOKUP(D675,Modélisation!$A$69:$B$86,2,FALSE)),""))</f>
        <v/>
      </c>
      <c r="H675" s="1" t="str">
        <f>IF(ISBLANK(C675),"",IF(Modélisation!$B$3="Oui",F675*(1-G675),F675))</f>
        <v/>
      </c>
    </row>
    <row r="676" spans="1:8" x14ac:dyDescent="0.35">
      <c r="A676" s="2">
        <v>675</v>
      </c>
      <c r="B676" s="36"/>
      <c r="C676" s="39"/>
      <c r="D676" s="37"/>
      <c r="E676" s="1" t="str">
        <f>IF(ISBLANK(C676),"",IF(Modélisation!$B$10=3,IF(C676&gt;=Modélisation!$B$19,Modélisation!$A$19,IF(C676&gt;=Modélisation!$B$18,Modélisation!$A$18,Modélisation!$A$17)),IF(Modélisation!$B$10=4,IF(C676&gt;=Modélisation!$B$20,Modélisation!$A$20,IF(C676&gt;=Modélisation!$B$19,Modélisation!$A$19,IF(C676&gt;=Modélisation!$B$18,Modélisation!$A$18,Modélisation!$A$17))),IF(Modélisation!$B$10=5,IF(C676&gt;=Modélisation!$B$21,Modélisation!$A$21,IF(C676&gt;=Modélisation!$B$20,Modélisation!$A$20,IF(C676&gt;=Modélisation!$B$19,Modélisation!$A$19,IF(C676&gt;=Modélisation!$B$18,Modélisation!$A$18,Modélisation!$A$17)))),IF(Modélisation!$B$10=6,IF(C676&gt;=Modélisation!$B$22,Modélisation!$A$22,IF(C676&gt;=Modélisation!$B$21,Modélisation!$A$21,IF(C676&gt;=Modélisation!$B$20,Modélisation!$A$20,IF(C676&gt;=Modélisation!$B$19,Modélisation!$A$19,IF(C676&gt;=Modélisation!$B$18,Modélisation!$A$18,Modélisation!$A$17))))),IF(Modélisation!$B$10=7,IF(C676&gt;=Modélisation!$B$23,Modélisation!$A$23,IF(C676&gt;=Modélisation!$B$22,Modélisation!$A$22,IF(C676&gt;=Modélisation!$B$21,Modélisation!$A$21,IF(C676&gt;=Modélisation!$B$20,Modélisation!$A$20,IF(C676&gt;=Modélisation!$B$19,Modélisation!$A$19,IF(C676&gt;=Modélisation!$B$18,Modélisation!$A$18,Modélisation!$A$17))))))))))))</f>
        <v/>
      </c>
      <c r="F676" s="1" t="str">
        <f>IF(ISBLANK(C676),"",VLOOKUP(E676,Modélisation!$A$17:$H$23,8,FALSE))</f>
        <v/>
      </c>
      <c r="G676" s="4" t="str">
        <f>IF(ISBLANK(C676),"",IF(Modélisation!$B$3="Oui",IF(D676=Liste!$F$2,0%,VLOOKUP(D676,Modélisation!$A$69:$B$86,2,FALSE)),""))</f>
        <v/>
      </c>
      <c r="H676" s="1" t="str">
        <f>IF(ISBLANK(C676),"",IF(Modélisation!$B$3="Oui",F676*(1-G676),F676))</f>
        <v/>
      </c>
    </row>
    <row r="677" spans="1:8" x14ac:dyDescent="0.35">
      <c r="A677" s="2">
        <v>676</v>
      </c>
      <c r="B677" s="36"/>
      <c r="C677" s="39"/>
      <c r="D677" s="37"/>
      <c r="E677" s="1" t="str">
        <f>IF(ISBLANK(C677),"",IF(Modélisation!$B$10=3,IF(C677&gt;=Modélisation!$B$19,Modélisation!$A$19,IF(C677&gt;=Modélisation!$B$18,Modélisation!$A$18,Modélisation!$A$17)),IF(Modélisation!$B$10=4,IF(C677&gt;=Modélisation!$B$20,Modélisation!$A$20,IF(C677&gt;=Modélisation!$B$19,Modélisation!$A$19,IF(C677&gt;=Modélisation!$B$18,Modélisation!$A$18,Modélisation!$A$17))),IF(Modélisation!$B$10=5,IF(C677&gt;=Modélisation!$B$21,Modélisation!$A$21,IF(C677&gt;=Modélisation!$B$20,Modélisation!$A$20,IF(C677&gt;=Modélisation!$B$19,Modélisation!$A$19,IF(C677&gt;=Modélisation!$B$18,Modélisation!$A$18,Modélisation!$A$17)))),IF(Modélisation!$B$10=6,IF(C677&gt;=Modélisation!$B$22,Modélisation!$A$22,IF(C677&gt;=Modélisation!$B$21,Modélisation!$A$21,IF(C677&gt;=Modélisation!$B$20,Modélisation!$A$20,IF(C677&gt;=Modélisation!$B$19,Modélisation!$A$19,IF(C677&gt;=Modélisation!$B$18,Modélisation!$A$18,Modélisation!$A$17))))),IF(Modélisation!$B$10=7,IF(C677&gt;=Modélisation!$B$23,Modélisation!$A$23,IF(C677&gt;=Modélisation!$B$22,Modélisation!$A$22,IF(C677&gt;=Modélisation!$B$21,Modélisation!$A$21,IF(C677&gt;=Modélisation!$B$20,Modélisation!$A$20,IF(C677&gt;=Modélisation!$B$19,Modélisation!$A$19,IF(C677&gt;=Modélisation!$B$18,Modélisation!$A$18,Modélisation!$A$17))))))))))))</f>
        <v/>
      </c>
      <c r="F677" s="1" t="str">
        <f>IF(ISBLANK(C677),"",VLOOKUP(E677,Modélisation!$A$17:$H$23,8,FALSE))</f>
        <v/>
      </c>
      <c r="G677" s="4" t="str">
        <f>IF(ISBLANK(C677),"",IF(Modélisation!$B$3="Oui",IF(D677=Liste!$F$2,0%,VLOOKUP(D677,Modélisation!$A$69:$B$86,2,FALSE)),""))</f>
        <v/>
      </c>
      <c r="H677" s="1" t="str">
        <f>IF(ISBLANK(C677),"",IF(Modélisation!$B$3="Oui",F677*(1-G677),F677))</f>
        <v/>
      </c>
    </row>
    <row r="678" spans="1:8" x14ac:dyDescent="0.35">
      <c r="A678" s="2">
        <v>677</v>
      </c>
      <c r="B678" s="36"/>
      <c r="C678" s="39"/>
      <c r="D678" s="37"/>
      <c r="E678" s="1" t="str">
        <f>IF(ISBLANK(C678),"",IF(Modélisation!$B$10=3,IF(C678&gt;=Modélisation!$B$19,Modélisation!$A$19,IF(C678&gt;=Modélisation!$B$18,Modélisation!$A$18,Modélisation!$A$17)),IF(Modélisation!$B$10=4,IF(C678&gt;=Modélisation!$B$20,Modélisation!$A$20,IF(C678&gt;=Modélisation!$B$19,Modélisation!$A$19,IF(C678&gt;=Modélisation!$B$18,Modélisation!$A$18,Modélisation!$A$17))),IF(Modélisation!$B$10=5,IF(C678&gt;=Modélisation!$B$21,Modélisation!$A$21,IF(C678&gt;=Modélisation!$B$20,Modélisation!$A$20,IF(C678&gt;=Modélisation!$B$19,Modélisation!$A$19,IF(C678&gt;=Modélisation!$B$18,Modélisation!$A$18,Modélisation!$A$17)))),IF(Modélisation!$B$10=6,IF(C678&gt;=Modélisation!$B$22,Modélisation!$A$22,IF(C678&gt;=Modélisation!$B$21,Modélisation!$A$21,IF(C678&gt;=Modélisation!$B$20,Modélisation!$A$20,IF(C678&gt;=Modélisation!$B$19,Modélisation!$A$19,IF(C678&gt;=Modélisation!$B$18,Modélisation!$A$18,Modélisation!$A$17))))),IF(Modélisation!$B$10=7,IF(C678&gt;=Modélisation!$B$23,Modélisation!$A$23,IF(C678&gt;=Modélisation!$B$22,Modélisation!$A$22,IF(C678&gt;=Modélisation!$B$21,Modélisation!$A$21,IF(C678&gt;=Modélisation!$B$20,Modélisation!$A$20,IF(C678&gt;=Modélisation!$B$19,Modélisation!$A$19,IF(C678&gt;=Modélisation!$B$18,Modélisation!$A$18,Modélisation!$A$17))))))))))))</f>
        <v/>
      </c>
      <c r="F678" s="1" t="str">
        <f>IF(ISBLANK(C678),"",VLOOKUP(E678,Modélisation!$A$17:$H$23,8,FALSE))</f>
        <v/>
      </c>
      <c r="G678" s="4" t="str">
        <f>IF(ISBLANK(C678),"",IF(Modélisation!$B$3="Oui",IF(D678=Liste!$F$2,0%,VLOOKUP(D678,Modélisation!$A$69:$B$86,2,FALSE)),""))</f>
        <v/>
      </c>
      <c r="H678" s="1" t="str">
        <f>IF(ISBLANK(C678),"",IF(Modélisation!$B$3="Oui",F678*(1-G678),F678))</f>
        <v/>
      </c>
    </row>
    <row r="679" spans="1:8" x14ac:dyDescent="0.35">
      <c r="A679" s="2">
        <v>678</v>
      </c>
      <c r="B679" s="36"/>
      <c r="C679" s="39"/>
      <c r="D679" s="37"/>
      <c r="E679" s="1" t="str">
        <f>IF(ISBLANK(C679),"",IF(Modélisation!$B$10=3,IF(C679&gt;=Modélisation!$B$19,Modélisation!$A$19,IF(C679&gt;=Modélisation!$B$18,Modélisation!$A$18,Modélisation!$A$17)),IF(Modélisation!$B$10=4,IF(C679&gt;=Modélisation!$B$20,Modélisation!$A$20,IF(C679&gt;=Modélisation!$B$19,Modélisation!$A$19,IF(C679&gt;=Modélisation!$B$18,Modélisation!$A$18,Modélisation!$A$17))),IF(Modélisation!$B$10=5,IF(C679&gt;=Modélisation!$B$21,Modélisation!$A$21,IF(C679&gt;=Modélisation!$B$20,Modélisation!$A$20,IF(C679&gt;=Modélisation!$B$19,Modélisation!$A$19,IF(C679&gt;=Modélisation!$B$18,Modélisation!$A$18,Modélisation!$A$17)))),IF(Modélisation!$B$10=6,IF(C679&gt;=Modélisation!$B$22,Modélisation!$A$22,IF(C679&gt;=Modélisation!$B$21,Modélisation!$A$21,IF(C679&gt;=Modélisation!$B$20,Modélisation!$A$20,IF(C679&gt;=Modélisation!$B$19,Modélisation!$A$19,IF(C679&gt;=Modélisation!$B$18,Modélisation!$A$18,Modélisation!$A$17))))),IF(Modélisation!$B$10=7,IF(C679&gt;=Modélisation!$B$23,Modélisation!$A$23,IF(C679&gt;=Modélisation!$B$22,Modélisation!$A$22,IF(C679&gt;=Modélisation!$B$21,Modélisation!$A$21,IF(C679&gt;=Modélisation!$B$20,Modélisation!$A$20,IF(C679&gt;=Modélisation!$B$19,Modélisation!$A$19,IF(C679&gt;=Modélisation!$B$18,Modélisation!$A$18,Modélisation!$A$17))))))))))))</f>
        <v/>
      </c>
      <c r="F679" s="1" t="str">
        <f>IF(ISBLANK(C679),"",VLOOKUP(E679,Modélisation!$A$17:$H$23,8,FALSE))</f>
        <v/>
      </c>
      <c r="G679" s="4" t="str">
        <f>IF(ISBLANK(C679),"",IF(Modélisation!$B$3="Oui",IF(D679=Liste!$F$2,0%,VLOOKUP(D679,Modélisation!$A$69:$B$86,2,FALSE)),""))</f>
        <v/>
      </c>
      <c r="H679" s="1" t="str">
        <f>IF(ISBLANK(C679),"",IF(Modélisation!$B$3="Oui",F679*(1-G679),F679))</f>
        <v/>
      </c>
    </row>
    <row r="680" spans="1:8" x14ac:dyDescent="0.35">
      <c r="A680" s="2">
        <v>679</v>
      </c>
      <c r="B680" s="36"/>
      <c r="C680" s="39"/>
      <c r="D680" s="37"/>
      <c r="E680" s="1" t="str">
        <f>IF(ISBLANK(C680),"",IF(Modélisation!$B$10=3,IF(C680&gt;=Modélisation!$B$19,Modélisation!$A$19,IF(C680&gt;=Modélisation!$B$18,Modélisation!$A$18,Modélisation!$A$17)),IF(Modélisation!$B$10=4,IF(C680&gt;=Modélisation!$B$20,Modélisation!$A$20,IF(C680&gt;=Modélisation!$B$19,Modélisation!$A$19,IF(C680&gt;=Modélisation!$B$18,Modélisation!$A$18,Modélisation!$A$17))),IF(Modélisation!$B$10=5,IF(C680&gt;=Modélisation!$B$21,Modélisation!$A$21,IF(C680&gt;=Modélisation!$B$20,Modélisation!$A$20,IF(C680&gt;=Modélisation!$B$19,Modélisation!$A$19,IF(C680&gt;=Modélisation!$B$18,Modélisation!$A$18,Modélisation!$A$17)))),IF(Modélisation!$B$10=6,IF(C680&gt;=Modélisation!$B$22,Modélisation!$A$22,IF(C680&gt;=Modélisation!$B$21,Modélisation!$A$21,IF(C680&gt;=Modélisation!$B$20,Modélisation!$A$20,IF(C680&gt;=Modélisation!$B$19,Modélisation!$A$19,IF(C680&gt;=Modélisation!$B$18,Modélisation!$A$18,Modélisation!$A$17))))),IF(Modélisation!$B$10=7,IF(C680&gt;=Modélisation!$B$23,Modélisation!$A$23,IF(C680&gt;=Modélisation!$B$22,Modélisation!$A$22,IF(C680&gt;=Modélisation!$B$21,Modélisation!$A$21,IF(C680&gt;=Modélisation!$B$20,Modélisation!$A$20,IF(C680&gt;=Modélisation!$B$19,Modélisation!$A$19,IF(C680&gt;=Modélisation!$B$18,Modélisation!$A$18,Modélisation!$A$17))))))))))))</f>
        <v/>
      </c>
      <c r="F680" s="1" t="str">
        <f>IF(ISBLANK(C680),"",VLOOKUP(E680,Modélisation!$A$17:$H$23,8,FALSE))</f>
        <v/>
      </c>
      <c r="G680" s="4" t="str">
        <f>IF(ISBLANK(C680),"",IF(Modélisation!$B$3="Oui",IF(D680=Liste!$F$2,0%,VLOOKUP(D680,Modélisation!$A$69:$B$86,2,FALSE)),""))</f>
        <v/>
      </c>
      <c r="H680" s="1" t="str">
        <f>IF(ISBLANK(C680),"",IF(Modélisation!$B$3="Oui",F680*(1-G680),F680))</f>
        <v/>
      </c>
    </row>
    <row r="681" spans="1:8" x14ac:dyDescent="0.35">
      <c r="A681" s="2">
        <v>680</v>
      </c>
      <c r="B681" s="36"/>
      <c r="C681" s="39"/>
      <c r="D681" s="37"/>
      <c r="E681" s="1" t="str">
        <f>IF(ISBLANK(C681),"",IF(Modélisation!$B$10=3,IF(C681&gt;=Modélisation!$B$19,Modélisation!$A$19,IF(C681&gt;=Modélisation!$B$18,Modélisation!$A$18,Modélisation!$A$17)),IF(Modélisation!$B$10=4,IF(C681&gt;=Modélisation!$B$20,Modélisation!$A$20,IF(C681&gt;=Modélisation!$B$19,Modélisation!$A$19,IF(C681&gt;=Modélisation!$B$18,Modélisation!$A$18,Modélisation!$A$17))),IF(Modélisation!$B$10=5,IF(C681&gt;=Modélisation!$B$21,Modélisation!$A$21,IF(C681&gt;=Modélisation!$B$20,Modélisation!$A$20,IF(C681&gt;=Modélisation!$B$19,Modélisation!$A$19,IF(C681&gt;=Modélisation!$B$18,Modélisation!$A$18,Modélisation!$A$17)))),IF(Modélisation!$B$10=6,IF(C681&gt;=Modélisation!$B$22,Modélisation!$A$22,IF(C681&gt;=Modélisation!$B$21,Modélisation!$A$21,IF(C681&gt;=Modélisation!$B$20,Modélisation!$A$20,IF(C681&gt;=Modélisation!$B$19,Modélisation!$A$19,IF(C681&gt;=Modélisation!$B$18,Modélisation!$A$18,Modélisation!$A$17))))),IF(Modélisation!$B$10=7,IF(C681&gt;=Modélisation!$B$23,Modélisation!$A$23,IF(C681&gt;=Modélisation!$B$22,Modélisation!$A$22,IF(C681&gt;=Modélisation!$B$21,Modélisation!$A$21,IF(C681&gt;=Modélisation!$B$20,Modélisation!$A$20,IF(C681&gt;=Modélisation!$B$19,Modélisation!$A$19,IF(C681&gt;=Modélisation!$B$18,Modélisation!$A$18,Modélisation!$A$17))))))))))))</f>
        <v/>
      </c>
      <c r="F681" s="1" t="str">
        <f>IF(ISBLANK(C681),"",VLOOKUP(E681,Modélisation!$A$17:$H$23,8,FALSE))</f>
        <v/>
      </c>
      <c r="G681" s="4" t="str">
        <f>IF(ISBLANK(C681),"",IF(Modélisation!$B$3="Oui",IF(D681=Liste!$F$2,0%,VLOOKUP(D681,Modélisation!$A$69:$B$86,2,FALSE)),""))</f>
        <v/>
      </c>
      <c r="H681" s="1" t="str">
        <f>IF(ISBLANK(C681),"",IF(Modélisation!$B$3="Oui",F681*(1-G681),F681))</f>
        <v/>
      </c>
    </row>
    <row r="682" spans="1:8" x14ac:dyDescent="0.35">
      <c r="A682" s="2">
        <v>681</v>
      </c>
      <c r="B682" s="36"/>
      <c r="C682" s="39"/>
      <c r="D682" s="37"/>
      <c r="E682" s="1" t="str">
        <f>IF(ISBLANK(C682),"",IF(Modélisation!$B$10=3,IF(C682&gt;=Modélisation!$B$19,Modélisation!$A$19,IF(C682&gt;=Modélisation!$B$18,Modélisation!$A$18,Modélisation!$A$17)),IF(Modélisation!$B$10=4,IF(C682&gt;=Modélisation!$B$20,Modélisation!$A$20,IF(C682&gt;=Modélisation!$B$19,Modélisation!$A$19,IF(C682&gt;=Modélisation!$B$18,Modélisation!$A$18,Modélisation!$A$17))),IF(Modélisation!$B$10=5,IF(C682&gt;=Modélisation!$B$21,Modélisation!$A$21,IF(C682&gt;=Modélisation!$B$20,Modélisation!$A$20,IF(C682&gt;=Modélisation!$B$19,Modélisation!$A$19,IF(C682&gt;=Modélisation!$B$18,Modélisation!$A$18,Modélisation!$A$17)))),IF(Modélisation!$B$10=6,IF(C682&gt;=Modélisation!$B$22,Modélisation!$A$22,IF(C682&gt;=Modélisation!$B$21,Modélisation!$A$21,IF(C682&gt;=Modélisation!$B$20,Modélisation!$A$20,IF(C682&gt;=Modélisation!$B$19,Modélisation!$A$19,IF(C682&gt;=Modélisation!$B$18,Modélisation!$A$18,Modélisation!$A$17))))),IF(Modélisation!$B$10=7,IF(C682&gt;=Modélisation!$B$23,Modélisation!$A$23,IF(C682&gt;=Modélisation!$B$22,Modélisation!$A$22,IF(C682&gt;=Modélisation!$B$21,Modélisation!$A$21,IF(C682&gt;=Modélisation!$B$20,Modélisation!$A$20,IF(C682&gt;=Modélisation!$B$19,Modélisation!$A$19,IF(C682&gt;=Modélisation!$B$18,Modélisation!$A$18,Modélisation!$A$17))))))))))))</f>
        <v/>
      </c>
      <c r="F682" s="1" t="str">
        <f>IF(ISBLANK(C682),"",VLOOKUP(E682,Modélisation!$A$17:$H$23,8,FALSE))</f>
        <v/>
      </c>
      <c r="G682" s="4" t="str">
        <f>IF(ISBLANK(C682),"",IF(Modélisation!$B$3="Oui",IF(D682=Liste!$F$2,0%,VLOOKUP(D682,Modélisation!$A$69:$B$86,2,FALSE)),""))</f>
        <v/>
      </c>
      <c r="H682" s="1" t="str">
        <f>IF(ISBLANK(C682),"",IF(Modélisation!$B$3="Oui",F682*(1-G682),F682))</f>
        <v/>
      </c>
    </row>
    <row r="683" spans="1:8" x14ac:dyDescent="0.35">
      <c r="A683" s="2">
        <v>682</v>
      </c>
      <c r="B683" s="36"/>
      <c r="C683" s="39"/>
      <c r="D683" s="37"/>
      <c r="E683" s="1" t="str">
        <f>IF(ISBLANK(C683),"",IF(Modélisation!$B$10=3,IF(C683&gt;=Modélisation!$B$19,Modélisation!$A$19,IF(C683&gt;=Modélisation!$B$18,Modélisation!$A$18,Modélisation!$A$17)),IF(Modélisation!$B$10=4,IF(C683&gt;=Modélisation!$B$20,Modélisation!$A$20,IF(C683&gt;=Modélisation!$B$19,Modélisation!$A$19,IF(C683&gt;=Modélisation!$B$18,Modélisation!$A$18,Modélisation!$A$17))),IF(Modélisation!$B$10=5,IF(C683&gt;=Modélisation!$B$21,Modélisation!$A$21,IF(C683&gt;=Modélisation!$B$20,Modélisation!$A$20,IF(C683&gt;=Modélisation!$B$19,Modélisation!$A$19,IF(C683&gt;=Modélisation!$B$18,Modélisation!$A$18,Modélisation!$A$17)))),IF(Modélisation!$B$10=6,IF(C683&gt;=Modélisation!$B$22,Modélisation!$A$22,IF(C683&gt;=Modélisation!$B$21,Modélisation!$A$21,IF(C683&gt;=Modélisation!$B$20,Modélisation!$A$20,IF(C683&gt;=Modélisation!$B$19,Modélisation!$A$19,IF(C683&gt;=Modélisation!$B$18,Modélisation!$A$18,Modélisation!$A$17))))),IF(Modélisation!$B$10=7,IF(C683&gt;=Modélisation!$B$23,Modélisation!$A$23,IF(C683&gt;=Modélisation!$B$22,Modélisation!$A$22,IF(C683&gt;=Modélisation!$B$21,Modélisation!$A$21,IF(C683&gt;=Modélisation!$B$20,Modélisation!$A$20,IF(C683&gt;=Modélisation!$B$19,Modélisation!$A$19,IF(C683&gt;=Modélisation!$B$18,Modélisation!$A$18,Modélisation!$A$17))))))))))))</f>
        <v/>
      </c>
      <c r="F683" s="1" t="str">
        <f>IF(ISBLANK(C683),"",VLOOKUP(E683,Modélisation!$A$17:$H$23,8,FALSE))</f>
        <v/>
      </c>
      <c r="G683" s="4" t="str">
        <f>IF(ISBLANK(C683),"",IF(Modélisation!$B$3="Oui",IF(D683=Liste!$F$2,0%,VLOOKUP(D683,Modélisation!$A$69:$B$86,2,FALSE)),""))</f>
        <v/>
      </c>
      <c r="H683" s="1" t="str">
        <f>IF(ISBLANK(C683),"",IF(Modélisation!$B$3="Oui",F683*(1-G683),F683))</f>
        <v/>
      </c>
    </row>
    <row r="684" spans="1:8" x14ac:dyDescent="0.35">
      <c r="A684" s="2">
        <v>683</v>
      </c>
      <c r="B684" s="36"/>
      <c r="C684" s="39"/>
      <c r="D684" s="37"/>
      <c r="E684" s="1" t="str">
        <f>IF(ISBLANK(C684),"",IF(Modélisation!$B$10=3,IF(C684&gt;=Modélisation!$B$19,Modélisation!$A$19,IF(C684&gt;=Modélisation!$B$18,Modélisation!$A$18,Modélisation!$A$17)),IF(Modélisation!$B$10=4,IF(C684&gt;=Modélisation!$B$20,Modélisation!$A$20,IF(C684&gt;=Modélisation!$B$19,Modélisation!$A$19,IF(C684&gt;=Modélisation!$B$18,Modélisation!$A$18,Modélisation!$A$17))),IF(Modélisation!$B$10=5,IF(C684&gt;=Modélisation!$B$21,Modélisation!$A$21,IF(C684&gt;=Modélisation!$B$20,Modélisation!$A$20,IF(C684&gt;=Modélisation!$B$19,Modélisation!$A$19,IF(C684&gt;=Modélisation!$B$18,Modélisation!$A$18,Modélisation!$A$17)))),IF(Modélisation!$B$10=6,IF(C684&gt;=Modélisation!$B$22,Modélisation!$A$22,IF(C684&gt;=Modélisation!$B$21,Modélisation!$A$21,IF(C684&gt;=Modélisation!$B$20,Modélisation!$A$20,IF(C684&gt;=Modélisation!$B$19,Modélisation!$A$19,IF(C684&gt;=Modélisation!$B$18,Modélisation!$A$18,Modélisation!$A$17))))),IF(Modélisation!$B$10=7,IF(C684&gt;=Modélisation!$B$23,Modélisation!$A$23,IF(C684&gt;=Modélisation!$B$22,Modélisation!$A$22,IF(C684&gt;=Modélisation!$B$21,Modélisation!$A$21,IF(C684&gt;=Modélisation!$B$20,Modélisation!$A$20,IF(C684&gt;=Modélisation!$B$19,Modélisation!$A$19,IF(C684&gt;=Modélisation!$B$18,Modélisation!$A$18,Modélisation!$A$17))))))))))))</f>
        <v/>
      </c>
      <c r="F684" s="1" t="str">
        <f>IF(ISBLANK(C684),"",VLOOKUP(E684,Modélisation!$A$17:$H$23,8,FALSE))</f>
        <v/>
      </c>
      <c r="G684" s="4" t="str">
        <f>IF(ISBLANK(C684),"",IF(Modélisation!$B$3="Oui",IF(D684=Liste!$F$2,0%,VLOOKUP(D684,Modélisation!$A$69:$B$86,2,FALSE)),""))</f>
        <v/>
      </c>
      <c r="H684" s="1" t="str">
        <f>IF(ISBLANK(C684),"",IF(Modélisation!$B$3="Oui",F684*(1-G684),F684))</f>
        <v/>
      </c>
    </row>
    <row r="685" spans="1:8" x14ac:dyDescent="0.35">
      <c r="A685" s="2">
        <v>684</v>
      </c>
      <c r="B685" s="36"/>
      <c r="C685" s="39"/>
      <c r="D685" s="37"/>
      <c r="E685" s="1" t="str">
        <f>IF(ISBLANK(C685),"",IF(Modélisation!$B$10=3,IF(C685&gt;=Modélisation!$B$19,Modélisation!$A$19,IF(C685&gt;=Modélisation!$B$18,Modélisation!$A$18,Modélisation!$A$17)),IF(Modélisation!$B$10=4,IF(C685&gt;=Modélisation!$B$20,Modélisation!$A$20,IF(C685&gt;=Modélisation!$B$19,Modélisation!$A$19,IF(C685&gt;=Modélisation!$B$18,Modélisation!$A$18,Modélisation!$A$17))),IF(Modélisation!$B$10=5,IF(C685&gt;=Modélisation!$B$21,Modélisation!$A$21,IF(C685&gt;=Modélisation!$B$20,Modélisation!$A$20,IF(C685&gt;=Modélisation!$B$19,Modélisation!$A$19,IF(C685&gt;=Modélisation!$B$18,Modélisation!$A$18,Modélisation!$A$17)))),IF(Modélisation!$B$10=6,IF(C685&gt;=Modélisation!$B$22,Modélisation!$A$22,IF(C685&gt;=Modélisation!$B$21,Modélisation!$A$21,IF(C685&gt;=Modélisation!$B$20,Modélisation!$A$20,IF(C685&gt;=Modélisation!$B$19,Modélisation!$A$19,IF(C685&gt;=Modélisation!$B$18,Modélisation!$A$18,Modélisation!$A$17))))),IF(Modélisation!$B$10=7,IF(C685&gt;=Modélisation!$B$23,Modélisation!$A$23,IF(C685&gt;=Modélisation!$B$22,Modélisation!$A$22,IF(C685&gt;=Modélisation!$B$21,Modélisation!$A$21,IF(C685&gt;=Modélisation!$B$20,Modélisation!$A$20,IF(C685&gt;=Modélisation!$B$19,Modélisation!$A$19,IF(C685&gt;=Modélisation!$B$18,Modélisation!$A$18,Modélisation!$A$17))))))))))))</f>
        <v/>
      </c>
      <c r="F685" s="1" t="str">
        <f>IF(ISBLANK(C685),"",VLOOKUP(E685,Modélisation!$A$17:$H$23,8,FALSE))</f>
        <v/>
      </c>
      <c r="G685" s="4" t="str">
        <f>IF(ISBLANK(C685),"",IF(Modélisation!$B$3="Oui",IF(D685=Liste!$F$2,0%,VLOOKUP(D685,Modélisation!$A$69:$B$86,2,FALSE)),""))</f>
        <v/>
      </c>
      <c r="H685" s="1" t="str">
        <f>IF(ISBLANK(C685),"",IF(Modélisation!$B$3="Oui",F685*(1-G685),F685))</f>
        <v/>
      </c>
    </row>
    <row r="686" spans="1:8" x14ac:dyDescent="0.35">
      <c r="A686" s="2">
        <v>685</v>
      </c>
      <c r="B686" s="36"/>
      <c r="C686" s="39"/>
      <c r="D686" s="37"/>
      <c r="E686" s="1" t="str">
        <f>IF(ISBLANK(C686),"",IF(Modélisation!$B$10=3,IF(C686&gt;=Modélisation!$B$19,Modélisation!$A$19,IF(C686&gt;=Modélisation!$B$18,Modélisation!$A$18,Modélisation!$A$17)),IF(Modélisation!$B$10=4,IF(C686&gt;=Modélisation!$B$20,Modélisation!$A$20,IF(C686&gt;=Modélisation!$B$19,Modélisation!$A$19,IF(C686&gt;=Modélisation!$B$18,Modélisation!$A$18,Modélisation!$A$17))),IF(Modélisation!$B$10=5,IF(C686&gt;=Modélisation!$B$21,Modélisation!$A$21,IF(C686&gt;=Modélisation!$B$20,Modélisation!$A$20,IF(C686&gt;=Modélisation!$B$19,Modélisation!$A$19,IF(C686&gt;=Modélisation!$B$18,Modélisation!$A$18,Modélisation!$A$17)))),IF(Modélisation!$B$10=6,IF(C686&gt;=Modélisation!$B$22,Modélisation!$A$22,IF(C686&gt;=Modélisation!$B$21,Modélisation!$A$21,IF(C686&gt;=Modélisation!$B$20,Modélisation!$A$20,IF(C686&gt;=Modélisation!$B$19,Modélisation!$A$19,IF(C686&gt;=Modélisation!$B$18,Modélisation!$A$18,Modélisation!$A$17))))),IF(Modélisation!$B$10=7,IF(C686&gt;=Modélisation!$B$23,Modélisation!$A$23,IF(C686&gt;=Modélisation!$B$22,Modélisation!$A$22,IF(C686&gt;=Modélisation!$B$21,Modélisation!$A$21,IF(C686&gt;=Modélisation!$B$20,Modélisation!$A$20,IF(C686&gt;=Modélisation!$B$19,Modélisation!$A$19,IF(C686&gt;=Modélisation!$B$18,Modélisation!$A$18,Modélisation!$A$17))))))))))))</f>
        <v/>
      </c>
      <c r="F686" s="1" t="str">
        <f>IF(ISBLANK(C686),"",VLOOKUP(E686,Modélisation!$A$17:$H$23,8,FALSE))</f>
        <v/>
      </c>
      <c r="G686" s="4" t="str">
        <f>IF(ISBLANK(C686),"",IF(Modélisation!$B$3="Oui",IF(D686=Liste!$F$2,0%,VLOOKUP(D686,Modélisation!$A$69:$B$86,2,FALSE)),""))</f>
        <v/>
      </c>
      <c r="H686" s="1" t="str">
        <f>IF(ISBLANK(C686),"",IF(Modélisation!$B$3="Oui",F686*(1-G686),F686))</f>
        <v/>
      </c>
    </row>
    <row r="687" spans="1:8" x14ac:dyDescent="0.35">
      <c r="A687" s="2">
        <v>686</v>
      </c>
      <c r="B687" s="36"/>
      <c r="C687" s="39"/>
      <c r="D687" s="37"/>
      <c r="E687" s="1" t="str">
        <f>IF(ISBLANK(C687),"",IF(Modélisation!$B$10=3,IF(C687&gt;=Modélisation!$B$19,Modélisation!$A$19,IF(C687&gt;=Modélisation!$B$18,Modélisation!$A$18,Modélisation!$A$17)),IF(Modélisation!$B$10=4,IF(C687&gt;=Modélisation!$B$20,Modélisation!$A$20,IF(C687&gt;=Modélisation!$B$19,Modélisation!$A$19,IF(C687&gt;=Modélisation!$B$18,Modélisation!$A$18,Modélisation!$A$17))),IF(Modélisation!$B$10=5,IF(C687&gt;=Modélisation!$B$21,Modélisation!$A$21,IF(C687&gt;=Modélisation!$B$20,Modélisation!$A$20,IF(C687&gt;=Modélisation!$B$19,Modélisation!$A$19,IF(C687&gt;=Modélisation!$B$18,Modélisation!$A$18,Modélisation!$A$17)))),IF(Modélisation!$B$10=6,IF(C687&gt;=Modélisation!$B$22,Modélisation!$A$22,IF(C687&gt;=Modélisation!$B$21,Modélisation!$A$21,IF(C687&gt;=Modélisation!$B$20,Modélisation!$A$20,IF(C687&gt;=Modélisation!$B$19,Modélisation!$A$19,IF(C687&gt;=Modélisation!$B$18,Modélisation!$A$18,Modélisation!$A$17))))),IF(Modélisation!$B$10=7,IF(C687&gt;=Modélisation!$B$23,Modélisation!$A$23,IF(C687&gt;=Modélisation!$B$22,Modélisation!$A$22,IF(C687&gt;=Modélisation!$B$21,Modélisation!$A$21,IF(C687&gt;=Modélisation!$B$20,Modélisation!$A$20,IF(C687&gt;=Modélisation!$B$19,Modélisation!$A$19,IF(C687&gt;=Modélisation!$B$18,Modélisation!$A$18,Modélisation!$A$17))))))))))))</f>
        <v/>
      </c>
      <c r="F687" s="1" t="str">
        <f>IF(ISBLANK(C687),"",VLOOKUP(E687,Modélisation!$A$17:$H$23,8,FALSE))</f>
        <v/>
      </c>
      <c r="G687" s="4" t="str">
        <f>IF(ISBLANK(C687),"",IF(Modélisation!$B$3="Oui",IF(D687=Liste!$F$2,0%,VLOOKUP(D687,Modélisation!$A$69:$B$86,2,FALSE)),""))</f>
        <v/>
      </c>
      <c r="H687" s="1" t="str">
        <f>IF(ISBLANK(C687),"",IF(Modélisation!$B$3="Oui",F687*(1-G687),F687))</f>
        <v/>
      </c>
    </row>
    <row r="688" spans="1:8" x14ac:dyDescent="0.35">
      <c r="A688" s="2">
        <v>687</v>
      </c>
      <c r="B688" s="36"/>
      <c r="C688" s="39"/>
      <c r="D688" s="37"/>
      <c r="E688" s="1" t="str">
        <f>IF(ISBLANK(C688),"",IF(Modélisation!$B$10=3,IF(C688&gt;=Modélisation!$B$19,Modélisation!$A$19,IF(C688&gt;=Modélisation!$B$18,Modélisation!$A$18,Modélisation!$A$17)),IF(Modélisation!$B$10=4,IF(C688&gt;=Modélisation!$B$20,Modélisation!$A$20,IF(C688&gt;=Modélisation!$B$19,Modélisation!$A$19,IF(C688&gt;=Modélisation!$B$18,Modélisation!$A$18,Modélisation!$A$17))),IF(Modélisation!$B$10=5,IF(C688&gt;=Modélisation!$B$21,Modélisation!$A$21,IF(C688&gt;=Modélisation!$B$20,Modélisation!$A$20,IF(C688&gt;=Modélisation!$B$19,Modélisation!$A$19,IF(C688&gt;=Modélisation!$B$18,Modélisation!$A$18,Modélisation!$A$17)))),IF(Modélisation!$B$10=6,IF(C688&gt;=Modélisation!$B$22,Modélisation!$A$22,IF(C688&gt;=Modélisation!$B$21,Modélisation!$A$21,IF(C688&gt;=Modélisation!$B$20,Modélisation!$A$20,IF(C688&gt;=Modélisation!$B$19,Modélisation!$A$19,IF(C688&gt;=Modélisation!$B$18,Modélisation!$A$18,Modélisation!$A$17))))),IF(Modélisation!$B$10=7,IF(C688&gt;=Modélisation!$B$23,Modélisation!$A$23,IF(C688&gt;=Modélisation!$B$22,Modélisation!$A$22,IF(C688&gt;=Modélisation!$B$21,Modélisation!$A$21,IF(C688&gt;=Modélisation!$B$20,Modélisation!$A$20,IF(C688&gt;=Modélisation!$B$19,Modélisation!$A$19,IF(C688&gt;=Modélisation!$B$18,Modélisation!$A$18,Modélisation!$A$17))))))))))))</f>
        <v/>
      </c>
      <c r="F688" s="1" t="str">
        <f>IF(ISBLANK(C688),"",VLOOKUP(E688,Modélisation!$A$17:$H$23,8,FALSE))</f>
        <v/>
      </c>
      <c r="G688" s="4" t="str">
        <f>IF(ISBLANK(C688),"",IF(Modélisation!$B$3="Oui",IF(D688=Liste!$F$2,0%,VLOOKUP(D688,Modélisation!$A$69:$B$86,2,FALSE)),""))</f>
        <v/>
      </c>
      <c r="H688" s="1" t="str">
        <f>IF(ISBLANK(C688),"",IF(Modélisation!$B$3="Oui",F688*(1-G688),F688))</f>
        <v/>
      </c>
    </row>
    <row r="689" spans="1:8" x14ac:dyDescent="0.35">
      <c r="A689" s="2">
        <v>688</v>
      </c>
      <c r="B689" s="36"/>
      <c r="C689" s="39"/>
      <c r="D689" s="37"/>
      <c r="E689" s="1" t="str">
        <f>IF(ISBLANK(C689),"",IF(Modélisation!$B$10=3,IF(C689&gt;=Modélisation!$B$19,Modélisation!$A$19,IF(C689&gt;=Modélisation!$B$18,Modélisation!$A$18,Modélisation!$A$17)),IF(Modélisation!$B$10=4,IF(C689&gt;=Modélisation!$B$20,Modélisation!$A$20,IF(C689&gt;=Modélisation!$B$19,Modélisation!$A$19,IF(C689&gt;=Modélisation!$B$18,Modélisation!$A$18,Modélisation!$A$17))),IF(Modélisation!$B$10=5,IF(C689&gt;=Modélisation!$B$21,Modélisation!$A$21,IF(C689&gt;=Modélisation!$B$20,Modélisation!$A$20,IF(C689&gt;=Modélisation!$B$19,Modélisation!$A$19,IF(C689&gt;=Modélisation!$B$18,Modélisation!$A$18,Modélisation!$A$17)))),IF(Modélisation!$B$10=6,IF(C689&gt;=Modélisation!$B$22,Modélisation!$A$22,IF(C689&gt;=Modélisation!$B$21,Modélisation!$A$21,IF(C689&gt;=Modélisation!$B$20,Modélisation!$A$20,IF(C689&gt;=Modélisation!$B$19,Modélisation!$A$19,IF(C689&gt;=Modélisation!$B$18,Modélisation!$A$18,Modélisation!$A$17))))),IF(Modélisation!$B$10=7,IF(C689&gt;=Modélisation!$B$23,Modélisation!$A$23,IF(C689&gt;=Modélisation!$B$22,Modélisation!$A$22,IF(C689&gt;=Modélisation!$B$21,Modélisation!$A$21,IF(C689&gt;=Modélisation!$B$20,Modélisation!$A$20,IF(C689&gt;=Modélisation!$B$19,Modélisation!$A$19,IF(C689&gt;=Modélisation!$B$18,Modélisation!$A$18,Modélisation!$A$17))))))))))))</f>
        <v/>
      </c>
      <c r="F689" s="1" t="str">
        <f>IF(ISBLANK(C689),"",VLOOKUP(E689,Modélisation!$A$17:$H$23,8,FALSE))</f>
        <v/>
      </c>
      <c r="G689" s="4" t="str">
        <f>IF(ISBLANK(C689),"",IF(Modélisation!$B$3="Oui",IF(D689=Liste!$F$2,0%,VLOOKUP(D689,Modélisation!$A$69:$B$86,2,FALSE)),""))</f>
        <v/>
      </c>
      <c r="H689" s="1" t="str">
        <f>IF(ISBLANK(C689),"",IF(Modélisation!$B$3="Oui",F689*(1-G689),F689))</f>
        <v/>
      </c>
    </row>
    <row r="690" spans="1:8" x14ac:dyDescent="0.35">
      <c r="A690" s="2">
        <v>689</v>
      </c>
      <c r="B690" s="36"/>
      <c r="C690" s="39"/>
      <c r="D690" s="37"/>
      <c r="E690" s="1" t="str">
        <f>IF(ISBLANK(C690),"",IF(Modélisation!$B$10=3,IF(C690&gt;=Modélisation!$B$19,Modélisation!$A$19,IF(C690&gt;=Modélisation!$B$18,Modélisation!$A$18,Modélisation!$A$17)),IF(Modélisation!$B$10=4,IF(C690&gt;=Modélisation!$B$20,Modélisation!$A$20,IF(C690&gt;=Modélisation!$B$19,Modélisation!$A$19,IF(C690&gt;=Modélisation!$B$18,Modélisation!$A$18,Modélisation!$A$17))),IF(Modélisation!$B$10=5,IF(C690&gt;=Modélisation!$B$21,Modélisation!$A$21,IF(C690&gt;=Modélisation!$B$20,Modélisation!$A$20,IF(C690&gt;=Modélisation!$B$19,Modélisation!$A$19,IF(C690&gt;=Modélisation!$B$18,Modélisation!$A$18,Modélisation!$A$17)))),IF(Modélisation!$B$10=6,IF(C690&gt;=Modélisation!$B$22,Modélisation!$A$22,IF(C690&gt;=Modélisation!$B$21,Modélisation!$A$21,IF(C690&gt;=Modélisation!$B$20,Modélisation!$A$20,IF(C690&gt;=Modélisation!$B$19,Modélisation!$A$19,IF(C690&gt;=Modélisation!$B$18,Modélisation!$A$18,Modélisation!$A$17))))),IF(Modélisation!$B$10=7,IF(C690&gt;=Modélisation!$B$23,Modélisation!$A$23,IF(C690&gt;=Modélisation!$B$22,Modélisation!$A$22,IF(C690&gt;=Modélisation!$B$21,Modélisation!$A$21,IF(C690&gt;=Modélisation!$B$20,Modélisation!$A$20,IF(C690&gt;=Modélisation!$B$19,Modélisation!$A$19,IF(C690&gt;=Modélisation!$B$18,Modélisation!$A$18,Modélisation!$A$17))))))))))))</f>
        <v/>
      </c>
      <c r="F690" s="1" t="str">
        <f>IF(ISBLANK(C690),"",VLOOKUP(E690,Modélisation!$A$17:$H$23,8,FALSE))</f>
        <v/>
      </c>
      <c r="G690" s="4" t="str">
        <f>IF(ISBLANK(C690),"",IF(Modélisation!$B$3="Oui",IF(D690=Liste!$F$2,0%,VLOOKUP(D690,Modélisation!$A$69:$B$86,2,FALSE)),""))</f>
        <v/>
      </c>
      <c r="H690" s="1" t="str">
        <f>IF(ISBLANK(C690),"",IF(Modélisation!$B$3="Oui",F690*(1-G690),F690))</f>
        <v/>
      </c>
    </row>
    <row r="691" spans="1:8" x14ac:dyDescent="0.35">
      <c r="A691" s="2">
        <v>690</v>
      </c>
      <c r="B691" s="36"/>
      <c r="C691" s="39"/>
      <c r="D691" s="37"/>
      <c r="E691" s="1" t="str">
        <f>IF(ISBLANK(C691),"",IF(Modélisation!$B$10=3,IF(C691&gt;=Modélisation!$B$19,Modélisation!$A$19,IF(C691&gt;=Modélisation!$B$18,Modélisation!$A$18,Modélisation!$A$17)),IF(Modélisation!$B$10=4,IF(C691&gt;=Modélisation!$B$20,Modélisation!$A$20,IF(C691&gt;=Modélisation!$B$19,Modélisation!$A$19,IF(C691&gt;=Modélisation!$B$18,Modélisation!$A$18,Modélisation!$A$17))),IF(Modélisation!$B$10=5,IF(C691&gt;=Modélisation!$B$21,Modélisation!$A$21,IF(C691&gt;=Modélisation!$B$20,Modélisation!$A$20,IF(C691&gt;=Modélisation!$B$19,Modélisation!$A$19,IF(C691&gt;=Modélisation!$B$18,Modélisation!$A$18,Modélisation!$A$17)))),IF(Modélisation!$B$10=6,IF(C691&gt;=Modélisation!$B$22,Modélisation!$A$22,IF(C691&gt;=Modélisation!$B$21,Modélisation!$A$21,IF(C691&gt;=Modélisation!$B$20,Modélisation!$A$20,IF(C691&gt;=Modélisation!$B$19,Modélisation!$A$19,IF(C691&gt;=Modélisation!$B$18,Modélisation!$A$18,Modélisation!$A$17))))),IF(Modélisation!$B$10=7,IF(C691&gt;=Modélisation!$B$23,Modélisation!$A$23,IF(C691&gt;=Modélisation!$B$22,Modélisation!$A$22,IF(C691&gt;=Modélisation!$B$21,Modélisation!$A$21,IF(C691&gt;=Modélisation!$B$20,Modélisation!$A$20,IF(C691&gt;=Modélisation!$B$19,Modélisation!$A$19,IF(C691&gt;=Modélisation!$B$18,Modélisation!$A$18,Modélisation!$A$17))))))))))))</f>
        <v/>
      </c>
      <c r="F691" s="1" t="str">
        <f>IF(ISBLANK(C691),"",VLOOKUP(E691,Modélisation!$A$17:$H$23,8,FALSE))</f>
        <v/>
      </c>
      <c r="G691" s="4" t="str">
        <f>IF(ISBLANK(C691),"",IF(Modélisation!$B$3="Oui",IF(D691=Liste!$F$2,0%,VLOOKUP(D691,Modélisation!$A$69:$B$86,2,FALSE)),""))</f>
        <v/>
      </c>
      <c r="H691" s="1" t="str">
        <f>IF(ISBLANK(C691),"",IF(Modélisation!$B$3="Oui",F691*(1-G691),F691))</f>
        <v/>
      </c>
    </row>
    <row r="692" spans="1:8" x14ac:dyDescent="0.35">
      <c r="A692" s="2">
        <v>691</v>
      </c>
      <c r="B692" s="36"/>
      <c r="C692" s="39"/>
      <c r="D692" s="37"/>
      <c r="E692" s="1" t="str">
        <f>IF(ISBLANK(C692),"",IF(Modélisation!$B$10=3,IF(C692&gt;=Modélisation!$B$19,Modélisation!$A$19,IF(C692&gt;=Modélisation!$B$18,Modélisation!$A$18,Modélisation!$A$17)),IF(Modélisation!$B$10=4,IF(C692&gt;=Modélisation!$B$20,Modélisation!$A$20,IF(C692&gt;=Modélisation!$B$19,Modélisation!$A$19,IF(C692&gt;=Modélisation!$B$18,Modélisation!$A$18,Modélisation!$A$17))),IF(Modélisation!$B$10=5,IF(C692&gt;=Modélisation!$B$21,Modélisation!$A$21,IF(C692&gt;=Modélisation!$B$20,Modélisation!$A$20,IF(C692&gt;=Modélisation!$B$19,Modélisation!$A$19,IF(C692&gt;=Modélisation!$B$18,Modélisation!$A$18,Modélisation!$A$17)))),IF(Modélisation!$B$10=6,IF(C692&gt;=Modélisation!$B$22,Modélisation!$A$22,IF(C692&gt;=Modélisation!$B$21,Modélisation!$A$21,IF(C692&gt;=Modélisation!$B$20,Modélisation!$A$20,IF(C692&gt;=Modélisation!$B$19,Modélisation!$A$19,IF(C692&gt;=Modélisation!$B$18,Modélisation!$A$18,Modélisation!$A$17))))),IF(Modélisation!$B$10=7,IF(C692&gt;=Modélisation!$B$23,Modélisation!$A$23,IF(C692&gt;=Modélisation!$B$22,Modélisation!$A$22,IF(C692&gt;=Modélisation!$B$21,Modélisation!$A$21,IF(C692&gt;=Modélisation!$B$20,Modélisation!$A$20,IF(C692&gt;=Modélisation!$B$19,Modélisation!$A$19,IF(C692&gt;=Modélisation!$B$18,Modélisation!$A$18,Modélisation!$A$17))))))))))))</f>
        <v/>
      </c>
      <c r="F692" s="1" t="str">
        <f>IF(ISBLANK(C692),"",VLOOKUP(E692,Modélisation!$A$17:$H$23,8,FALSE))</f>
        <v/>
      </c>
      <c r="G692" s="4" t="str">
        <f>IF(ISBLANK(C692),"",IF(Modélisation!$B$3="Oui",IF(D692=Liste!$F$2,0%,VLOOKUP(D692,Modélisation!$A$69:$B$86,2,FALSE)),""))</f>
        <v/>
      </c>
      <c r="H692" s="1" t="str">
        <f>IF(ISBLANK(C692),"",IF(Modélisation!$B$3="Oui",F692*(1-G692),F692))</f>
        <v/>
      </c>
    </row>
    <row r="693" spans="1:8" x14ac:dyDescent="0.35">
      <c r="A693" s="2">
        <v>692</v>
      </c>
      <c r="B693" s="36"/>
      <c r="C693" s="39"/>
      <c r="D693" s="37"/>
      <c r="E693" s="1" t="str">
        <f>IF(ISBLANK(C693),"",IF(Modélisation!$B$10=3,IF(C693&gt;=Modélisation!$B$19,Modélisation!$A$19,IF(C693&gt;=Modélisation!$B$18,Modélisation!$A$18,Modélisation!$A$17)),IF(Modélisation!$B$10=4,IF(C693&gt;=Modélisation!$B$20,Modélisation!$A$20,IF(C693&gt;=Modélisation!$B$19,Modélisation!$A$19,IF(C693&gt;=Modélisation!$B$18,Modélisation!$A$18,Modélisation!$A$17))),IF(Modélisation!$B$10=5,IF(C693&gt;=Modélisation!$B$21,Modélisation!$A$21,IF(C693&gt;=Modélisation!$B$20,Modélisation!$A$20,IF(C693&gt;=Modélisation!$B$19,Modélisation!$A$19,IF(C693&gt;=Modélisation!$B$18,Modélisation!$A$18,Modélisation!$A$17)))),IF(Modélisation!$B$10=6,IF(C693&gt;=Modélisation!$B$22,Modélisation!$A$22,IF(C693&gt;=Modélisation!$B$21,Modélisation!$A$21,IF(C693&gt;=Modélisation!$B$20,Modélisation!$A$20,IF(C693&gt;=Modélisation!$B$19,Modélisation!$A$19,IF(C693&gt;=Modélisation!$B$18,Modélisation!$A$18,Modélisation!$A$17))))),IF(Modélisation!$B$10=7,IF(C693&gt;=Modélisation!$B$23,Modélisation!$A$23,IF(C693&gt;=Modélisation!$B$22,Modélisation!$A$22,IF(C693&gt;=Modélisation!$B$21,Modélisation!$A$21,IF(C693&gt;=Modélisation!$B$20,Modélisation!$A$20,IF(C693&gt;=Modélisation!$B$19,Modélisation!$A$19,IF(C693&gt;=Modélisation!$B$18,Modélisation!$A$18,Modélisation!$A$17))))))))))))</f>
        <v/>
      </c>
      <c r="F693" s="1" t="str">
        <f>IF(ISBLANK(C693),"",VLOOKUP(E693,Modélisation!$A$17:$H$23,8,FALSE))</f>
        <v/>
      </c>
      <c r="G693" s="4" t="str">
        <f>IF(ISBLANK(C693),"",IF(Modélisation!$B$3="Oui",IF(D693=Liste!$F$2,0%,VLOOKUP(D693,Modélisation!$A$69:$B$86,2,FALSE)),""))</f>
        <v/>
      </c>
      <c r="H693" s="1" t="str">
        <f>IF(ISBLANK(C693),"",IF(Modélisation!$B$3="Oui",F693*(1-G693),F693))</f>
        <v/>
      </c>
    </row>
    <row r="694" spans="1:8" x14ac:dyDescent="0.35">
      <c r="A694" s="2">
        <v>693</v>
      </c>
      <c r="B694" s="36"/>
      <c r="C694" s="39"/>
      <c r="D694" s="37"/>
      <c r="E694" s="1" t="str">
        <f>IF(ISBLANK(C694),"",IF(Modélisation!$B$10=3,IF(C694&gt;=Modélisation!$B$19,Modélisation!$A$19,IF(C694&gt;=Modélisation!$B$18,Modélisation!$A$18,Modélisation!$A$17)),IF(Modélisation!$B$10=4,IF(C694&gt;=Modélisation!$B$20,Modélisation!$A$20,IF(C694&gt;=Modélisation!$B$19,Modélisation!$A$19,IF(C694&gt;=Modélisation!$B$18,Modélisation!$A$18,Modélisation!$A$17))),IF(Modélisation!$B$10=5,IF(C694&gt;=Modélisation!$B$21,Modélisation!$A$21,IF(C694&gt;=Modélisation!$B$20,Modélisation!$A$20,IF(C694&gt;=Modélisation!$B$19,Modélisation!$A$19,IF(C694&gt;=Modélisation!$B$18,Modélisation!$A$18,Modélisation!$A$17)))),IF(Modélisation!$B$10=6,IF(C694&gt;=Modélisation!$B$22,Modélisation!$A$22,IF(C694&gt;=Modélisation!$B$21,Modélisation!$A$21,IF(C694&gt;=Modélisation!$B$20,Modélisation!$A$20,IF(C694&gt;=Modélisation!$B$19,Modélisation!$A$19,IF(C694&gt;=Modélisation!$B$18,Modélisation!$A$18,Modélisation!$A$17))))),IF(Modélisation!$B$10=7,IF(C694&gt;=Modélisation!$B$23,Modélisation!$A$23,IF(C694&gt;=Modélisation!$B$22,Modélisation!$A$22,IF(C694&gt;=Modélisation!$B$21,Modélisation!$A$21,IF(C694&gt;=Modélisation!$B$20,Modélisation!$A$20,IF(C694&gt;=Modélisation!$B$19,Modélisation!$A$19,IF(C694&gt;=Modélisation!$B$18,Modélisation!$A$18,Modélisation!$A$17))))))))))))</f>
        <v/>
      </c>
      <c r="F694" s="1" t="str">
        <f>IF(ISBLANK(C694),"",VLOOKUP(E694,Modélisation!$A$17:$H$23,8,FALSE))</f>
        <v/>
      </c>
      <c r="G694" s="4" t="str">
        <f>IF(ISBLANK(C694),"",IF(Modélisation!$B$3="Oui",IF(D694=Liste!$F$2,0%,VLOOKUP(D694,Modélisation!$A$69:$B$86,2,FALSE)),""))</f>
        <v/>
      </c>
      <c r="H694" s="1" t="str">
        <f>IF(ISBLANK(C694),"",IF(Modélisation!$B$3="Oui",F694*(1-G694),F694))</f>
        <v/>
      </c>
    </row>
    <row r="695" spans="1:8" x14ac:dyDescent="0.35">
      <c r="A695" s="2">
        <v>694</v>
      </c>
      <c r="B695" s="36"/>
      <c r="C695" s="39"/>
      <c r="D695" s="37"/>
      <c r="E695" s="1" t="str">
        <f>IF(ISBLANK(C695),"",IF(Modélisation!$B$10=3,IF(C695&gt;=Modélisation!$B$19,Modélisation!$A$19,IF(C695&gt;=Modélisation!$B$18,Modélisation!$A$18,Modélisation!$A$17)),IF(Modélisation!$B$10=4,IF(C695&gt;=Modélisation!$B$20,Modélisation!$A$20,IF(C695&gt;=Modélisation!$B$19,Modélisation!$A$19,IF(C695&gt;=Modélisation!$B$18,Modélisation!$A$18,Modélisation!$A$17))),IF(Modélisation!$B$10=5,IF(C695&gt;=Modélisation!$B$21,Modélisation!$A$21,IF(C695&gt;=Modélisation!$B$20,Modélisation!$A$20,IF(C695&gt;=Modélisation!$B$19,Modélisation!$A$19,IF(C695&gt;=Modélisation!$B$18,Modélisation!$A$18,Modélisation!$A$17)))),IF(Modélisation!$B$10=6,IF(C695&gt;=Modélisation!$B$22,Modélisation!$A$22,IF(C695&gt;=Modélisation!$B$21,Modélisation!$A$21,IF(C695&gt;=Modélisation!$B$20,Modélisation!$A$20,IF(C695&gt;=Modélisation!$B$19,Modélisation!$A$19,IF(C695&gt;=Modélisation!$B$18,Modélisation!$A$18,Modélisation!$A$17))))),IF(Modélisation!$B$10=7,IF(C695&gt;=Modélisation!$B$23,Modélisation!$A$23,IF(C695&gt;=Modélisation!$B$22,Modélisation!$A$22,IF(C695&gt;=Modélisation!$B$21,Modélisation!$A$21,IF(C695&gt;=Modélisation!$B$20,Modélisation!$A$20,IF(C695&gt;=Modélisation!$B$19,Modélisation!$A$19,IF(C695&gt;=Modélisation!$B$18,Modélisation!$A$18,Modélisation!$A$17))))))))))))</f>
        <v/>
      </c>
      <c r="F695" s="1" t="str">
        <f>IF(ISBLANK(C695),"",VLOOKUP(E695,Modélisation!$A$17:$H$23,8,FALSE))</f>
        <v/>
      </c>
      <c r="G695" s="4" t="str">
        <f>IF(ISBLANK(C695),"",IF(Modélisation!$B$3="Oui",IF(D695=Liste!$F$2,0%,VLOOKUP(D695,Modélisation!$A$69:$B$86,2,FALSE)),""))</f>
        <v/>
      </c>
      <c r="H695" s="1" t="str">
        <f>IF(ISBLANK(C695),"",IF(Modélisation!$B$3="Oui",F695*(1-G695),F695))</f>
        <v/>
      </c>
    </row>
    <row r="696" spans="1:8" x14ac:dyDescent="0.35">
      <c r="A696" s="2">
        <v>695</v>
      </c>
      <c r="B696" s="36"/>
      <c r="C696" s="39"/>
      <c r="D696" s="37"/>
      <c r="E696" s="1" t="str">
        <f>IF(ISBLANK(C696),"",IF(Modélisation!$B$10=3,IF(C696&gt;=Modélisation!$B$19,Modélisation!$A$19,IF(C696&gt;=Modélisation!$B$18,Modélisation!$A$18,Modélisation!$A$17)),IF(Modélisation!$B$10=4,IF(C696&gt;=Modélisation!$B$20,Modélisation!$A$20,IF(C696&gt;=Modélisation!$B$19,Modélisation!$A$19,IF(C696&gt;=Modélisation!$B$18,Modélisation!$A$18,Modélisation!$A$17))),IF(Modélisation!$B$10=5,IF(C696&gt;=Modélisation!$B$21,Modélisation!$A$21,IF(C696&gt;=Modélisation!$B$20,Modélisation!$A$20,IF(C696&gt;=Modélisation!$B$19,Modélisation!$A$19,IF(C696&gt;=Modélisation!$B$18,Modélisation!$A$18,Modélisation!$A$17)))),IF(Modélisation!$B$10=6,IF(C696&gt;=Modélisation!$B$22,Modélisation!$A$22,IF(C696&gt;=Modélisation!$B$21,Modélisation!$A$21,IF(C696&gt;=Modélisation!$B$20,Modélisation!$A$20,IF(C696&gt;=Modélisation!$B$19,Modélisation!$A$19,IF(C696&gt;=Modélisation!$B$18,Modélisation!$A$18,Modélisation!$A$17))))),IF(Modélisation!$B$10=7,IF(C696&gt;=Modélisation!$B$23,Modélisation!$A$23,IF(C696&gt;=Modélisation!$B$22,Modélisation!$A$22,IF(C696&gt;=Modélisation!$B$21,Modélisation!$A$21,IF(C696&gt;=Modélisation!$B$20,Modélisation!$A$20,IF(C696&gt;=Modélisation!$B$19,Modélisation!$A$19,IF(C696&gt;=Modélisation!$B$18,Modélisation!$A$18,Modélisation!$A$17))))))))))))</f>
        <v/>
      </c>
      <c r="F696" s="1" t="str">
        <f>IF(ISBLANK(C696),"",VLOOKUP(E696,Modélisation!$A$17:$H$23,8,FALSE))</f>
        <v/>
      </c>
      <c r="G696" s="4" t="str">
        <f>IF(ISBLANK(C696),"",IF(Modélisation!$B$3="Oui",IF(D696=Liste!$F$2,0%,VLOOKUP(D696,Modélisation!$A$69:$B$86,2,FALSE)),""))</f>
        <v/>
      </c>
      <c r="H696" s="1" t="str">
        <f>IF(ISBLANK(C696),"",IF(Modélisation!$B$3="Oui",F696*(1-G696),F696))</f>
        <v/>
      </c>
    </row>
    <row r="697" spans="1:8" x14ac:dyDescent="0.35">
      <c r="A697" s="2">
        <v>696</v>
      </c>
      <c r="B697" s="36"/>
      <c r="C697" s="39"/>
      <c r="D697" s="37"/>
      <c r="E697" s="1" t="str">
        <f>IF(ISBLANK(C697),"",IF(Modélisation!$B$10=3,IF(C697&gt;=Modélisation!$B$19,Modélisation!$A$19,IF(C697&gt;=Modélisation!$B$18,Modélisation!$A$18,Modélisation!$A$17)),IF(Modélisation!$B$10=4,IF(C697&gt;=Modélisation!$B$20,Modélisation!$A$20,IF(C697&gt;=Modélisation!$B$19,Modélisation!$A$19,IF(C697&gt;=Modélisation!$B$18,Modélisation!$A$18,Modélisation!$A$17))),IF(Modélisation!$B$10=5,IF(C697&gt;=Modélisation!$B$21,Modélisation!$A$21,IF(C697&gt;=Modélisation!$B$20,Modélisation!$A$20,IF(C697&gt;=Modélisation!$B$19,Modélisation!$A$19,IF(C697&gt;=Modélisation!$B$18,Modélisation!$A$18,Modélisation!$A$17)))),IF(Modélisation!$B$10=6,IF(C697&gt;=Modélisation!$B$22,Modélisation!$A$22,IF(C697&gt;=Modélisation!$B$21,Modélisation!$A$21,IF(C697&gt;=Modélisation!$B$20,Modélisation!$A$20,IF(C697&gt;=Modélisation!$B$19,Modélisation!$A$19,IF(C697&gt;=Modélisation!$B$18,Modélisation!$A$18,Modélisation!$A$17))))),IF(Modélisation!$B$10=7,IF(C697&gt;=Modélisation!$B$23,Modélisation!$A$23,IF(C697&gt;=Modélisation!$B$22,Modélisation!$A$22,IF(C697&gt;=Modélisation!$B$21,Modélisation!$A$21,IF(C697&gt;=Modélisation!$B$20,Modélisation!$A$20,IF(C697&gt;=Modélisation!$B$19,Modélisation!$A$19,IF(C697&gt;=Modélisation!$B$18,Modélisation!$A$18,Modélisation!$A$17))))))))))))</f>
        <v/>
      </c>
      <c r="F697" s="1" t="str">
        <f>IF(ISBLANK(C697),"",VLOOKUP(E697,Modélisation!$A$17:$H$23,8,FALSE))</f>
        <v/>
      </c>
      <c r="G697" s="4" t="str">
        <f>IF(ISBLANK(C697),"",IF(Modélisation!$B$3="Oui",IF(D697=Liste!$F$2,0%,VLOOKUP(D697,Modélisation!$A$69:$B$86,2,FALSE)),""))</f>
        <v/>
      </c>
      <c r="H697" s="1" t="str">
        <f>IF(ISBLANK(C697),"",IF(Modélisation!$B$3="Oui",F697*(1-G697),F697))</f>
        <v/>
      </c>
    </row>
    <row r="698" spans="1:8" x14ac:dyDescent="0.35">
      <c r="A698" s="2">
        <v>697</v>
      </c>
      <c r="B698" s="36"/>
      <c r="C698" s="39"/>
      <c r="D698" s="37"/>
      <c r="E698" s="1" t="str">
        <f>IF(ISBLANK(C698),"",IF(Modélisation!$B$10=3,IF(C698&gt;=Modélisation!$B$19,Modélisation!$A$19,IF(C698&gt;=Modélisation!$B$18,Modélisation!$A$18,Modélisation!$A$17)),IF(Modélisation!$B$10=4,IF(C698&gt;=Modélisation!$B$20,Modélisation!$A$20,IF(C698&gt;=Modélisation!$B$19,Modélisation!$A$19,IF(C698&gt;=Modélisation!$B$18,Modélisation!$A$18,Modélisation!$A$17))),IF(Modélisation!$B$10=5,IF(C698&gt;=Modélisation!$B$21,Modélisation!$A$21,IF(C698&gt;=Modélisation!$B$20,Modélisation!$A$20,IF(C698&gt;=Modélisation!$B$19,Modélisation!$A$19,IF(C698&gt;=Modélisation!$B$18,Modélisation!$A$18,Modélisation!$A$17)))),IF(Modélisation!$B$10=6,IF(C698&gt;=Modélisation!$B$22,Modélisation!$A$22,IF(C698&gt;=Modélisation!$B$21,Modélisation!$A$21,IF(C698&gt;=Modélisation!$B$20,Modélisation!$A$20,IF(C698&gt;=Modélisation!$B$19,Modélisation!$A$19,IF(C698&gt;=Modélisation!$B$18,Modélisation!$A$18,Modélisation!$A$17))))),IF(Modélisation!$B$10=7,IF(C698&gt;=Modélisation!$B$23,Modélisation!$A$23,IF(C698&gt;=Modélisation!$B$22,Modélisation!$A$22,IF(C698&gt;=Modélisation!$B$21,Modélisation!$A$21,IF(C698&gt;=Modélisation!$B$20,Modélisation!$A$20,IF(C698&gt;=Modélisation!$B$19,Modélisation!$A$19,IF(C698&gt;=Modélisation!$B$18,Modélisation!$A$18,Modélisation!$A$17))))))))))))</f>
        <v/>
      </c>
      <c r="F698" s="1" t="str">
        <f>IF(ISBLANK(C698),"",VLOOKUP(E698,Modélisation!$A$17:$H$23,8,FALSE))</f>
        <v/>
      </c>
      <c r="G698" s="4" t="str">
        <f>IF(ISBLANK(C698),"",IF(Modélisation!$B$3="Oui",IF(D698=Liste!$F$2,0%,VLOOKUP(D698,Modélisation!$A$69:$B$86,2,FALSE)),""))</f>
        <v/>
      </c>
      <c r="H698" s="1" t="str">
        <f>IF(ISBLANK(C698),"",IF(Modélisation!$B$3="Oui",F698*(1-G698),F698))</f>
        <v/>
      </c>
    </row>
    <row r="699" spans="1:8" x14ac:dyDescent="0.35">
      <c r="A699" s="2">
        <v>698</v>
      </c>
      <c r="B699" s="36"/>
      <c r="C699" s="39"/>
      <c r="D699" s="37"/>
      <c r="E699" s="1" t="str">
        <f>IF(ISBLANK(C699),"",IF(Modélisation!$B$10=3,IF(C699&gt;=Modélisation!$B$19,Modélisation!$A$19,IF(C699&gt;=Modélisation!$B$18,Modélisation!$A$18,Modélisation!$A$17)),IF(Modélisation!$B$10=4,IF(C699&gt;=Modélisation!$B$20,Modélisation!$A$20,IF(C699&gt;=Modélisation!$B$19,Modélisation!$A$19,IF(C699&gt;=Modélisation!$B$18,Modélisation!$A$18,Modélisation!$A$17))),IF(Modélisation!$B$10=5,IF(C699&gt;=Modélisation!$B$21,Modélisation!$A$21,IF(C699&gt;=Modélisation!$B$20,Modélisation!$A$20,IF(C699&gt;=Modélisation!$B$19,Modélisation!$A$19,IF(C699&gt;=Modélisation!$B$18,Modélisation!$A$18,Modélisation!$A$17)))),IF(Modélisation!$B$10=6,IF(C699&gt;=Modélisation!$B$22,Modélisation!$A$22,IF(C699&gt;=Modélisation!$B$21,Modélisation!$A$21,IF(C699&gt;=Modélisation!$B$20,Modélisation!$A$20,IF(C699&gt;=Modélisation!$B$19,Modélisation!$A$19,IF(C699&gt;=Modélisation!$B$18,Modélisation!$A$18,Modélisation!$A$17))))),IF(Modélisation!$B$10=7,IF(C699&gt;=Modélisation!$B$23,Modélisation!$A$23,IF(C699&gt;=Modélisation!$B$22,Modélisation!$A$22,IF(C699&gt;=Modélisation!$B$21,Modélisation!$A$21,IF(C699&gt;=Modélisation!$B$20,Modélisation!$A$20,IF(C699&gt;=Modélisation!$B$19,Modélisation!$A$19,IF(C699&gt;=Modélisation!$B$18,Modélisation!$A$18,Modélisation!$A$17))))))))))))</f>
        <v/>
      </c>
      <c r="F699" s="1" t="str">
        <f>IF(ISBLANK(C699),"",VLOOKUP(E699,Modélisation!$A$17:$H$23,8,FALSE))</f>
        <v/>
      </c>
      <c r="G699" s="4" t="str">
        <f>IF(ISBLANK(C699),"",IF(Modélisation!$B$3="Oui",IF(D699=Liste!$F$2,0%,VLOOKUP(D699,Modélisation!$A$69:$B$86,2,FALSE)),""))</f>
        <v/>
      </c>
      <c r="H699" s="1" t="str">
        <f>IF(ISBLANK(C699),"",IF(Modélisation!$B$3="Oui",F699*(1-G699),F699))</f>
        <v/>
      </c>
    </row>
    <row r="700" spans="1:8" x14ac:dyDescent="0.35">
      <c r="A700" s="2">
        <v>699</v>
      </c>
      <c r="B700" s="36"/>
      <c r="C700" s="39"/>
      <c r="D700" s="37"/>
      <c r="E700" s="1" t="str">
        <f>IF(ISBLANK(C700),"",IF(Modélisation!$B$10=3,IF(C700&gt;=Modélisation!$B$19,Modélisation!$A$19,IF(C700&gt;=Modélisation!$B$18,Modélisation!$A$18,Modélisation!$A$17)),IF(Modélisation!$B$10=4,IF(C700&gt;=Modélisation!$B$20,Modélisation!$A$20,IF(C700&gt;=Modélisation!$B$19,Modélisation!$A$19,IF(C700&gt;=Modélisation!$B$18,Modélisation!$A$18,Modélisation!$A$17))),IF(Modélisation!$B$10=5,IF(C700&gt;=Modélisation!$B$21,Modélisation!$A$21,IF(C700&gt;=Modélisation!$B$20,Modélisation!$A$20,IF(C700&gt;=Modélisation!$B$19,Modélisation!$A$19,IF(C700&gt;=Modélisation!$B$18,Modélisation!$A$18,Modélisation!$A$17)))),IF(Modélisation!$B$10=6,IF(C700&gt;=Modélisation!$B$22,Modélisation!$A$22,IF(C700&gt;=Modélisation!$B$21,Modélisation!$A$21,IF(C700&gt;=Modélisation!$B$20,Modélisation!$A$20,IF(C700&gt;=Modélisation!$B$19,Modélisation!$A$19,IF(C700&gt;=Modélisation!$B$18,Modélisation!$A$18,Modélisation!$A$17))))),IF(Modélisation!$B$10=7,IF(C700&gt;=Modélisation!$B$23,Modélisation!$A$23,IF(C700&gt;=Modélisation!$B$22,Modélisation!$A$22,IF(C700&gt;=Modélisation!$B$21,Modélisation!$A$21,IF(C700&gt;=Modélisation!$B$20,Modélisation!$A$20,IF(C700&gt;=Modélisation!$B$19,Modélisation!$A$19,IF(C700&gt;=Modélisation!$B$18,Modélisation!$A$18,Modélisation!$A$17))))))))))))</f>
        <v/>
      </c>
      <c r="F700" s="1" t="str">
        <f>IF(ISBLANK(C700),"",VLOOKUP(E700,Modélisation!$A$17:$H$23,8,FALSE))</f>
        <v/>
      </c>
      <c r="G700" s="4" t="str">
        <f>IF(ISBLANK(C700),"",IF(Modélisation!$B$3="Oui",IF(D700=Liste!$F$2,0%,VLOOKUP(D700,Modélisation!$A$69:$B$86,2,FALSE)),""))</f>
        <v/>
      </c>
      <c r="H700" s="1" t="str">
        <f>IF(ISBLANK(C700),"",IF(Modélisation!$B$3="Oui",F700*(1-G700),F700))</f>
        <v/>
      </c>
    </row>
    <row r="702" spans="1:8" x14ac:dyDescent="0.35">
      <c r="F702" s="2">
        <f>SUM(F2:F700)</f>
        <v>0</v>
      </c>
      <c r="G702" s="19"/>
      <c r="H702" s="2">
        <f>SUM(H2:H700)</f>
        <v>0</v>
      </c>
    </row>
  </sheetData>
  <sheetProtection sheet="1" selectLockedCells="1"/>
  <pageMargins left="0.7" right="0.7" top="0.75" bottom="0.75" header="0.3" footer="0.3"/>
  <pageSetup paperSize="9" scale="66"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Composition de la fratrie" prompt="Saisissez la place de l'enfant dans la fratrie scolarisée dans l'établissement" xr:uid="{45C7A814-9A92-443E-B153-C333BF14AEA2}">
          <x14:formula1>
            <xm:f>Liste!$F$2:$F$16</xm:f>
          </x14:formula1>
          <xm:sqref>D2:D700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66F93-7E56-49E2-996D-74051AD53926}">
  <sheetPr>
    <tabColor theme="4" tint="0.79998168889431442"/>
  </sheetPr>
  <dimension ref="A1:H16"/>
  <sheetViews>
    <sheetView workbookViewId="0">
      <selection activeCell="G5" sqref="G5"/>
    </sheetView>
  </sheetViews>
  <sheetFormatPr baseColWidth="10" defaultRowHeight="14.5" x14ac:dyDescent="0.35"/>
  <cols>
    <col min="4" max="4" width="2.7265625" customWidth="1"/>
    <col min="5" max="5" width="3.6328125" customWidth="1"/>
  </cols>
  <sheetData>
    <row r="1" spans="1:8" x14ac:dyDescent="0.35">
      <c r="A1" s="45" t="s">
        <v>61</v>
      </c>
      <c r="B1" s="2"/>
      <c r="C1" s="2"/>
    </row>
    <row r="2" spans="1:8" x14ac:dyDescent="0.35">
      <c r="A2">
        <f>Modélisation!B6</f>
        <v>0</v>
      </c>
    </row>
    <row r="3" spans="1:8" x14ac:dyDescent="0.35">
      <c r="A3" s="17" t="s">
        <v>59</v>
      </c>
      <c r="F3" s="17" t="s">
        <v>62</v>
      </c>
    </row>
    <row r="4" spans="1:8" x14ac:dyDescent="0.35">
      <c r="A4" s="2" t="s">
        <v>8</v>
      </c>
      <c r="B4" s="2" t="s">
        <v>58</v>
      </c>
      <c r="C4" s="43" t="s">
        <v>60</v>
      </c>
      <c r="F4" s="2" t="s">
        <v>8</v>
      </c>
      <c r="G4" s="2" t="s">
        <v>58</v>
      </c>
      <c r="H4" s="43" t="s">
        <v>60</v>
      </c>
    </row>
    <row r="5" spans="1:8" x14ac:dyDescent="0.35">
      <c r="A5" s="40">
        <v>0</v>
      </c>
      <c r="B5" s="40" t="e">
        <f>PERCENTILE('Données sources UP3'!C2:C700,0.1)</f>
        <v>#NUM!</v>
      </c>
      <c r="C5" s="44">
        <v>0.1</v>
      </c>
      <c r="F5">
        <v>0</v>
      </c>
      <c r="G5" t="e">
        <f>QUARTILE('Données sources UP3'!$C$2:$C$700,1)</f>
        <v>#NUM!</v>
      </c>
      <c r="H5" s="41">
        <v>0.25</v>
      </c>
    </row>
    <row r="6" spans="1:8" x14ac:dyDescent="0.35">
      <c r="A6" s="40" t="e">
        <f>PERCENTILE('Données sources UP3'!C2:C700,0.1)</f>
        <v>#NUM!</v>
      </c>
      <c r="B6" s="40" t="e">
        <f>PERCENTILE('Données sources UP3'!C2:C700,0.2)</f>
        <v>#NUM!</v>
      </c>
      <c r="C6" s="44">
        <v>0.1</v>
      </c>
      <c r="F6" t="e">
        <f>QUARTILE('Données sources UP3'!$C$2:$C$700,1)</f>
        <v>#NUM!</v>
      </c>
      <c r="G6" s="46" t="e">
        <f>MEDIAN('Données sources UP3'!C2:C700)</f>
        <v>#NUM!</v>
      </c>
      <c r="H6" s="41">
        <v>0.25</v>
      </c>
    </row>
    <row r="7" spans="1:8" x14ac:dyDescent="0.35">
      <c r="A7" s="40" t="e">
        <f>PERCENTILE('Données sources UP3'!C2:C700,0.2)</f>
        <v>#NUM!</v>
      </c>
      <c r="B7" s="40" t="e">
        <f>PERCENTILE('Données sources UP3'!C2:C700,0.3)</f>
        <v>#NUM!</v>
      </c>
      <c r="C7" s="44">
        <v>0.1</v>
      </c>
      <c r="F7" s="46" t="e">
        <f>MEDIAN('Données sources UP3'!C2:C700)</f>
        <v>#NUM!</v>
      </c>
      <c r="G7" t="e">
        <f>QUARTILE('Données sources UP3'!$C$2:$C$700,3)</f>
        <v>#NUM!</v>
      </c>
      <c r="H7" s="41">
        <v>0.25</v>
      </c>
    </row>
    <row r="8" spans="1:8" x14ac:dyDescent="0.35">
      <c r="A8" s="40" t="e">
        <f>PERCENTILE('Données sources UP3'!C2:C700,0.3)</f>
        <v>#NUM!</v>
      </c>
      <c r="B8" s="40" t="e">
        <f>PERCENTILE('Données sources UP3'!C2:C700,0.4)</f>
        <v>#NUM!</v>
      </c>
      <c r="C8" s="44">
        <v>0.1</v>
      </c>
      <c r="F8" t="e">
        <f>QUARTILE('Données sources UP3'!$C$2:$C$700,3)</f>
        <v>#NUM!</v>
      </c>
      <c r="H8" s="41">
        <v>0.25</v>
      </c>
    </row>
    <row r="9" spans="1:8" x14ac:dyDescent="0.35">
      <c r="A9" s="40" t="e">
        <f>PERCENTILE('Données sources UP3'!C2:C700,0.4)</f>
        <v>#NUM!</v>
      </c>
      <c r="B9" s="40" t="e">
        <f>PERCENTILE('Données sources UP3'!C2:C700,0.5)</f>
        <v>#NUM!</v>
      </c>
      <c r="C9" s="44">
        <v>0.1</v>
      </c>
    </row>
    <row r="10" spans="1:8" x14ac:dyDescent="0.35">
      <c r="A10" s="40" t="e">
        <f>PERCENTILE('Données sources UP3'!C2:C700,0.5)</f>
        <v>#NUM!</v>
      </c>
      <c r="B10" s="40" t="e">
        <f>PERCENTILE('Données sources UP3'!C2:C700,0.6)</f>
        <v>#NUM!</v>
      </c>
      <c r="C10" s="44">
        <v>0.1</v>
      </c>
    </row>
    <row r="11" spans="1:8" x14ac:dyDescent="0.35">
      <c r="A11" s="40" t="e">
        <f>PERCENTILE('Données sources UP3'!C2:C700,0.6)</f>
        <v>#NUM!</v>
      </c>
      <c r="B11" s="40" t="e">
        <f>PERCENTILE('Données sources UP3'!C2:C700,0.7)</f>
        <v>#NUM!</v>
      </c>
      <c r="C11" s="44">
        <v>0.1</v>
      </c>
    </row>
    <row r="12" spans="1:8" x14ac:dyDescent="0.35">
      <c r="A12" s="40" t="e">
        <f>PERCENTILE('Données sources UP3'!C2:C700,0.7)</f>
        <v>#NUM!</v>
      </c>
      <c r="B12" s="40" t="e">
        <f>PERCENTILE('Données sources UP3'!C2:C700,0.8)</f>
        <v>#NUM!</v>
      </c>
      <c r="C12" s="44">
        <v>0.1</v>
      </c>
    </row>
    <row r="13" spans="1:8" x14ac:dyDescent="0.35">
      <c r="A13" s="40" t="e">
        <f>PERCENTILE('Données sources UP3'!C2:C700,0.8)</f>
        <v>#NUM!</v>
      </c>
      <c r="B13" s="40" t="e">
        <f>PERCENTILE('Données sources UP3'!C2:C700,0.9)</f>
        <v>#NUM!</v>
      </c>
      <c r="C13" s="44">
        <v>0.1</v>
      </c>
    </row>
    <row r="14" spans="1:8" x14ac:dyDescent="0.35">
      <c r="A14" s="40" t="e">
        <f>PERCENTILE('Données sources UP3'!C2:C700,0.9)</f>
        <v>#NUM!</v>
      </c>
      <c r="B14" s="40"/>
      <c r="C14" s="44">
        <v>0.1</v>
      </c>
    </row>
    <row r="16" spans="1:8" x14ac:dyDescent="0.35">
      <c r="A16" s="17"/>
      <c r="B16" s="17"/>
      <c r="C16" s="42"/>
    </row>
  </sheetData>
  <sheetProtection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ca09a29-b3cc-4073-9554-62453c407f28">
      <Terms xmlns="http://schemas.microsoft.com/office/infopath/2007/PartnerControls"/>
    </lcf76f155ced4ddcb4097134ff3c332f>
    <TaxCatchAll xmlns="1a22a3da-5fba-401d-a15f-7fb46969e527" xsi:nil="true"/>
    <SharedWithUsers xmlns="1a22a3da-5fba-401d-a15f-7fb46969e527">
      <UserInfo>
        <DisplayName>Caroline VANLERBERGHE</DisplayName>
        <AccountId>12</AccountId>
        <AccountType/>
      </UserInfo>
      <UserInfo>
        <DisplayName>Anne BARRE</DisplayName>
        <AccountId>14</AccountId>
        <AccountType/>
      </UserInfo>
      <UserInfo>
        <DisplayName>Clarisse WALCKENAER</DisplayName>
        <AccountId>15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03F12137CB71B4E800428E3EF8BF9E6" ma:contentTypeVersion="18" ma:contentTypeDescription="Crée un document." ma:contentTypeScope="" ma:versionID="e32e14038fac0e348f5feaf83d3298dc">
  <xsd:schema xmlns:xsd="http://www.w3.org/2001/XMLSchema" xmlns:xs="http://www.w3.org/2001/XMLSchema" xmlns:p="http://schemas.microsoft.com/office/2006/metadata/properties" xmlns:ns2="cca09a29-b3cc-4073-9554-62453c407f28" xmlns:ns3="1a22a3da-5fba-401d-a15f-7fb46969e527" targetNamespace="http://schemas.microsoft.com/office/2006/metadata/properties" ma:root="true" ma:fieldsID="9f32d3738eee6bd090f93ebc1e7a5ede" ns2:_="" ns3:_="">
    <xsd:import namespace="cca09a29-b3cc-4073-9554-62453c407f28"/>
    <xsd:import namespace="1a22a3da-5fba-401d-a15f-7fb46969e527"/>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a09a29-b3cc-4073-9554-62453c407f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7819acf9-3f53-4112-8c6d-1653454e0ff6"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22a3da-5fba-401d-a15f-7fb46969e527" elementFormDefault="qualified">
    <xsd:import namespace="http://schemas.microsoft.com/office/2006/documentManagement/types"/>
    <xsd:import namespace="http://schemas.microsoft.com/office/infopath/2007/PartnerControls"/>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22" nillable="true" ma:displayName="Taxonomy Catch All Column" ma:hidden="true" ma:list="{2144aaac-1075-4205-9cb6-59a4b1175d96}" ma:internalName="TaxCatchAll" ma:showField="CatchAllData" ma:web="1a22a3da-5fba-401d-a15f-7fb46969e52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4DAF8E-277D-4C2B-89DB-9CEB69B80BAB}">
  <ds:schemaRefs>
    <ds:schemaRef ds:uri="http://schemas.microsoft.com/sharepoint/v3/contenttype/forms"/>
  </ds:schemaRefs>
</ds:datastoreItem>
</file>

<file path=customXml/itemProps2.xml><?xml version="1.0" encoding="utf-8"?>
<ds:datastoreItem xmlns:ds="http://schemas.openxmlformats.org/officeDocument/2006/customXml" ds:itemID="{A16B9CD6-95AB-42E0-B1E8-5260DF69FE01}">
  <ds:schemaRefs>
    <ds:schemaRef ds:uri="http://schemas.microsoft.com/office/2006/metadata/properties"/>
    <ds:schemaRef ds:uri="http://schemas.microsoft.com/office/infopath/2007/PartnerControls"/>
    <ds:schemaRef ds:uri="cca09a29-b3cc-4073-9554-62453c407f28"/>
    <ds:schemaRef ds:uri="1a22a3da-5fba-401d-a15f-7fb46969e527"/>
  </ds:schemaRefs>
</ds:datastoreItem>
</file>

<file path=customXml/itemProps3.xml><?xml version="1.0" encoding="utf-8"?>
<ds:datastoreItem xmlns:ds="http://schemas.openxmlformats.org/officeDocument/2006/customXml" ds:itemID="{E23FC3DD-5906-438E-991D-8C97C967B5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a09a29-b3cc-4073-9554-62453c407f28"/>
    <ds:schemaRef ds:uri="1a22a3da-5fba-401d-a15f-7fb46969e5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Mode d'emploi</vt:lpstr>
      <vt:lpstr>Modélisation</vt:lpstr>
      <vt:lpstr>Liste</vt:lpstr>
      <vt:lpstr>Données sources UP1</vt:lpstr>
      <vt:lpstr>Statistiques UP1</vt:lpstr>
      <vt:lpstr>Données sources UP2</vt:lpstr>
      <vt:lpstr>Statistiques UP2</vt:lpstr>
      <vt:lpstr>Données sources UP3</vt:lpstr>
      <vt:lpstr>Statistiques UP3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LOIGEROT Eric</dc:creator>
  <cp:keywords/>
  <dc:description/>
  <cp:lastModifiedBy>Clarisse WALCKENAER</cp:lastModifiedBy>
  <cp:revision/>
  <cp:lastPrinted>2024-04-04T12:25:56Z</cp:lastPrinted>
  <dcterms:created xsi:type="dcterms:W3CDTF">2022-12-06T07:21:30Z</dcterms:created>
  <dcterms:modified xsi:type="dcterms:W3CDTF">2024-04-04T12:28:51Z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0x010100903F12137CB71B4E800428E3EF8BF9E6</vt:lpwstr>
  </property>
  <property fmtid="{D5CDD505-2E9C-101B-9397-08002B2CF9AE}" pid="3" name="MediaServiceImageTags">
    <vt:lpwstr/>
  </property>
</Properties>
</file>